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2077" windowHeight="8192" firstSheet="1" activeTab="1"/>
  </bookViews>
  <sheets>
    <sheet name="Rekapitulace stavby" sheetId="1" r:id="rId1"/>
    <sheet name="02040 - Parkoviště P1 (dě..." sheetId="2" r:id="rId2"/>
    <sheet name="02050 - Parkoviště P2 (ná..." sheetId="3" r:id="rId3"/>
    <sheet name="02060 - Stávající cesta z..." sheetId="4" r:id="rId4"/>
    <sheet name="021020 - Opěrná zed - uli..." sheetId="5" r:id="rId5"/>
    <sheet name="099 - Vedlejší rozpočtové..." sheetId="6" r:id="rId6"/>
    <sheet name="SO12 - Veřejné osvětlení" sheetId="7" r:id="rId7"/>
  </sheets>
  <definedNames>
    <definedName name="_xlnm._FilterDatabase" localSheetId="1" hidden="1">'02040 - Parkoviště P1 (dě...'!$C$122:$K$241</definedName>
    <definedName name="_xlnm._FilterDatabase" localSheetId="2" hidden="1">'02050 - Parkoviště P2 (ná...'!$C$117:$K$121</definedName>
    <definedName name="_xlnm._FilterDatabase" localSheetId="3" hidden="1">'02060 - Stávající cesta z...'!$C$123:$K$231</definedName>
    <definedName name="_xlnm._FilterDatabase" localSheetId="4" hidden="1">'021020 - Opěrná zed - uli...'!$C$124:$K$194</definedName>
    <definedName name="_xlnm._FilterDatabase" localSheetId="5" hidden="1">'099 - Vedlejší rozpočtové...'!$C$120:$K$136</definedName>
    <definedName name="_xlnm._FilterDatabase" localSheetId="6" hidden="1">'SO12 - Veřejné osvětlení'!$C$117:$K$157</definedName>
    <definedName name="_xlnm.Print_Area" localSheetId="1">'02040 - Parkoviště P1 (dě...'!$C$4:$J$39,'02040 - Parkoviště P1 (dě...'!$C$50:$J$76,'02040 - Parkoviště P1 (dě...'!$C$82:$J$104,'02040 - Parkoviště P1 (dě...'!$C$110:$K$241</definedName>
    <definedName name="_xlnm.Print_Area" localSheetId="2">'02050 - Parkoviště P2 (ná...'!$C$4:$J$39,'02050 - Parkoviště P2 (ná...'!$C$50:$J$76,'02050 - Parkoviště P2 (ná...'!$C$82:$J$99,'02050 - Parkoviště P2 (ná...'!$C$105:$K$121</definedName>
    <definedName name="_xlnm.Print_Area" localSheetId="3">'02060 - Stávající cesta z...'!$C$4:$J$39,'02060 - Stávající cesta z...'!$C$50:$J$76,'02060 - Stávající cesta z...'!$C$82:$J$105,'02060 - Stávající cesta z...'!$C$111:$K$231</definedName>
    <definedName name="_xlnm.Print_Area" localSheetId="4">'021020 - Opěrná zed - uli...'!$C$4:$J$39,'021020 - Opěrná zed - uli...'!$C$50:$J$76,'021020 - Opěrná zed - uli...'!$C$82:$J$106,'021020 - Opěrná zed - uli...'!$C$112:$K$194</definedName>
    <definedName name="_xlnm.Print_Area" localSheetId="5">'099 - Vedlejší rozpočtové...'!$C$4:$J$39,'099 - Vedlejší rozpočtové...'!$C$50:$J$76,'099 - Vedlejší rozpočtové...'!$C$82:$J$102,'099 - Vedlejší rozpočtové...'!$C$108:$K$136</definedName>
    <definedName name="_xlnm.Print_Area" localSheetId="0">'Rekapitulace stavby'!$D$4:$AO$76,'Rekapitulace stavby'!$C$82:$AQ$101</definedName>
    <definedName name="_xlnm.Print_Area" localSheetId="6">'SO12 - Veřejné osvětlení'!$C$4:$J$39,'SO12 - Veřejné osvětlení'!$C$50:$J$76,'SO12 - Veřejné osvětlení'!$C$82:$J$99,'SO12 - Veřejné osvětlení'!$C$105:$K$157</definedName>
    <definedName name="_xlnm.Print_Titles" localSheetId="0">'Rekapitulace stavby'!$92:$92</definedName>
    <definedName name="_xlnm.Print_Titles" localSheetId="1">'02040 - Parkoviště P1 (dě...'!$122:$122</definedName>
    <definedName name="_xlnm.Print_Titles" localSheetId="2">'02050 - Parkoviště P2 (ná...'!$117:$117</definedName>
    <definedName name="_xlnm.Print_Titles" localSheetId="3">'02060 - Stávající cesta z...'!$123:$123</definedName>
    <definedName name="_xlnm.Print_Titles" localSheetId="4">'021020 - Opěrná zed - uli...'!$124:$124</definedName>
    <definedName name="_xlnm.Print_Titles" localSheetId="5">'099 - Vedlejší rozpočtové...'!$120:$120</definedName>
    <definedName name="_xlnm.Print_Titles" localSheetId="6">'SO12 - Veřejné osvětlení'!$117:$117</definedName>
  </definedNames>
  <calcPr calcId="162913"/>
</workbook>
</file>

<file path=xl/sharedStrings.xml><?xml version="1.0" encoding="utf-8"?>
<sst xmlns="http://schemas.openxmlformats.org/spreadsheetml/2006/main" count="5003" uniqueCount="677">
  <si>
    <t>Export Komplet</t>
  </si>
  <si>
    <t/>
  </si>
  <si>
    <t>2.0</t>
  </si>
  <si>
    <t>ZAMOK</t>
  </si>
  <si>
    <t>False</t>
  </si>
  <si>
    <t>{8296b8f2-a9dd-4f96-a269-936cd55df8d7}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</si>
  <si>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</si>
  <si>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</si>
  <si>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</si>
  <si>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</si>
  <si>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</si>
  <si>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</si>
  <si>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</si>
  <si>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</si>
  <si>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</si>
  <si>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</si>
  <si>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</si>
  <si>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Kostel Sv. Jiří, Horní Slavkov - I. etapa - komunikace - rozpočet</t>
  </si>
  <si>
    <t>KSO:</t>
  </si>
  <si>
    <t>CC-CZ:</t>
  </si>
  <si>
    <t>Místo:</t>
  </si>
  <si>
    <t xml:space="preserve"> </t>
  </si>
  <si>
    <t>Datum:</t>
  </si>
  <si>
    <t>11. 1. 2021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</si>
  <si>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</si>
  <si>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</si>
  <si>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</si>
  <si>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</si>
  <si>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</si>
  <si>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</si>
  <si>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</si>
  <si>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</si>
  <si>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</si>
  <si>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</si>
  <si>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</si>
  <si>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</si>
  <si>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</si>
  <si>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</si>
  <si>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</si>
  <si>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</si>
  <si>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</si>
  <si>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</si>
  <si>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</si>
  <si>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</si>
  <si>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</si>
  <si>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</si>
  <si>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</si>
  <si>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</si>
  <si>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</si>
  <si>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</si>
  <si>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</si>
  <si>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</si>
  <si>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</si>
  <si>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</si>
  <si>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</si>
  <si>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</si>
  <si>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</si>
  <si>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</si>
  <si>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</si>
  <si>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</si>
  <si>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</si>
  <si>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</si>
  <si>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</si>
  <si>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</si>
  <si>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</si>
  <si>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</si>
  <si>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</si>
  <si>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</si>
  <si>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</si>
  <si>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</si>
  <si>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</si>
  <si>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</si>
  <si>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</si>
  <si>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</si>
  <si>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</si>
  <si>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</si>
  <si>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</si>
  <si>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</si>
  <si>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02040</t>
  </si>
  <si>
    <t>Parkoviště P1 (dě...</t>
  </si>
  <si>
    <t>STA</t>
  </si>
  <si>
    <t>1</t>
  </si>
  <si>
    <t>{60ce5be9-e007-43f3-8222-ee7e05f8678c}</t>
  </si>
  <si>
    <t>2</t>
  </si>
  <si>
    <t>02050</t>
  </si>
  <si>
    <t>Parkoviště P2 (ná...</t>
  </si>
  <si>
    <t>{ae642a7e-3c6c-4b7a-837d-2bc7c67e02bf}</t>
  </si>
  <si>
    <t>02060</t>
  </si>
  <si>
    <t>Stávající cesta z...</t>
  </si>
  <si>
    <t>{b61cb945-519f-4cd5-8065-d306307c6a8a}</t>
  </si>
  <si>
    <t>021020</t>
  </si>
  <si>
    <t>Opěrná zed - uli...</t>
  </si>
  <si>
    <t>{925778ca-e0a4-4822-b878-13c6a0743eb3}</t>
  </si>
  <si>
    <t>099</t>
  </si>
  <si>
    <t>Vedlejší rozpočtové...</t>
  </si>
  <si>
    <t>{1dd701ce-9258-438b-b946-d21f0e348ca5}</t>
  </si>
  <si>
    <t>SO12</t>
  </si>
  <si>
    <t>Veřejné osvětlení</t>
  </si>
  <si>
    <t>{6e3b3097-8d4f-418b-9af8-bd227cd61b2f}</t>
  </si>
  <si>
    <t>KRYCÍ LIST SOUPISU PRACÍ</t>
  </si>
  <si>
    <t>Objekt:</t>
  </si>
  <si>
    <t>02040 - Parkoviště P1 (dě...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</si>
  <si>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</si>
  <si>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</si>
  <si>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</si>
  <si>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</si>
  <si>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</si>
  <si>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</si>
  <si>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</si>
  <si>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</si>
  <si>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</si>
  <si>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</si>
  <si>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</si>
  <si>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</si>
  <si>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</si>
  <si>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</si>
  <si>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</si>
  <si>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</si>
  <si>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</si>
  <si>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</si>
  <si>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</si>
  <si>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</si>
  <si>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</si>
  <si>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</si>
  <si>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</si>
  <si>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</si>
  <si>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</si>
  <si>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</si>
  <si>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</si>
  <si>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</si>
  <si>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</si>
  <si>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</si>
  <si>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113106571</t>
  </si>
  <si>
    <t>Rozebrání dlažeb vozovek ze zámkové dlažby s ložem z kameniva strojně pl přes 200 m2</t>
  </si>
  <si>
    <t>m2</t>
  </si>
  <si>
    <t>4</t>
  </si>
  <si>
    <t>VV</t>
  </si>
  <si>
    <t>296,95+14,42</t>
  </si>
  <si>
    <t>113107211</t>
  </si>
  <si>
    <t>Odstranění podkladu z kameniva těženého tl 100 mm strojně pl přes 200 m2</t>
  </si>
  <si>
    <t>3</t>
  </si>
  <si>
    <t>113202111</t>
  </si>
  <si>
    <t>Vytrhání obrub krajníků obrubníků stojatých</t>
  </si>
  <si>
    <t>m</t>
  </si>
  <si>
    <t>6</t>
  </si>
  <si>
    <t>121151113</t>
  </si>
  <si>
    <t>Sejmutí ornice plochy do 500 m2 tl vrstvy do 200 mm strojně</t>
  </si>
  <si>
    <t>8</t>
  </si>
  <si>
    <t>(29+1,315+1,5)*10</t>
  </si>
  <si>
    <t>5</t>
  </si>
  <si>
    <t>122452205</t>
  </si>
  <si>
    <t>Odkopávky a prokopávky nezapažené pro silnice a dálnice v hornině třídy těžitelnosti II objem do 1000 m3 strojně</t>
  </si>
  <si>
    <t>m3</t>
  </si>
  <si>
    <t>10</t>
  </si>
  <si>
    <t>"Pro skladbu" 325,76*(0,45-0,18)</t>
  </si>
  <si>
    <t>212,83*0,25+(0,6+1,27+0,9+0,43+0)/5*6/2*29</t>
  </si>
  <si>
    <t>Součet</t>
  </si>
  <si>
    <t>162651112</t>
  </si>
  <si>
    <t>Vodorovné přemístění do 5000 m výkopku/sypaniny z horniny třídy těžitelnosti I, skupiny 1 až 3</t>
  </si>
  <si>
    <t>12</t>
  </si>
  <si>
    <t>"Ornice na meziskládku" 63,63</t>
  </si>
  <si>
    <t>"Ornice k rozprostření" 105,32*0,15</t>
  </si>
  <si>
    <t>7</t>
  </si>
  <si>
    <t>162751137</t>
  </si>
  <si>
    <t>Vodorovné přemístění do 10000 m výkopku/sypaniny z horniny třídy těžitelnosti II, skupiny 4 a 5</t>
  </si>
  <si>
    <t>14</t>
  </si>
  <si>
    <t>"Přebytečná zemina" 196,843</t>
  </si>
  <si>
    <t>162751139</t>
  </si>
  <si>
    <t>Příplatek k vodorovnému přemístění výkopku/sypaniny z horniny třídy těžitelnosti II, skupiny 4 a 5 ZKD 1000 m přes 10000 m</t>
  </si>
  <si>
    <t>16</t>
  </si>
  <si>
    <t>196,843*12</t>
  </si>
  <si>
    <t>9</t>
  </si>
  <si>
    <t>167151101</t>
  </si>
  <si>
    <t>Nakládání výkopku z hornin třídy těžitelnosti I, skupiny 1 až 3 do 100 m3</t>
  </si>
  <si>
    <t>18</t>
  </si>
  <si>
    <t>171201201</t>
  </si>
  <si>
    <t>Uložení sypaniny na skládky nebo meziskládky</t>
  </si>
  <si>
    <t>20</t>
  </si>
  <si>
    <t>11</t>
  </si>
  <si>
    <t>171201231</t>
  </si>
  <si>
    <t>Poplatek za uložení zeminy a kamení na recyklační skládce (skládkovné) kód odpadu 17 05 04</t>
  </si>
  <si>
    <t>t</t>
  </si>
  <si>
    <t>22</t>
  </si>
  <si>
    <t>196,843*1,7</t>
  </si>
  <si>
    <t>181102302</t>
  </si>
  <si>
    <t>Úprava pláně pro silnice a dálnice v zářezech se zhutněním</t>
  </si>
  <si>
    <t>24</t>
  </si>
  <si>
    <t>"ZP1-3" 325,76</t>
  </si>
  <si>
    <t>"ZP1-4" 212,83</t>
  </si>
  <si>
    <t>13</t>
  </si>
  <si>
    <t>181351103</t>
  </si>
  <si>
    <t>Rozprostření ornice tl vrstvy do 200 mm pl do 500 m2 v rovině nebo ve svahu do 1:5 strojně</t>
  </si>
  <si>
    <t>26</t>
  </si>
  <si>
    <t>(29+1,315+1,5)*10-212,83</t>
  </si>
  <si>
    <t>181411131</t>
  </si>
  <si>
    <t>Založení parkového trávníku výsevem plochy do 1000 m2 v rovině a ve svahu do 1:5</t>
  </si>
  <si>
    <t>28</t>
  </si>
  <si>
    <t>M</t>
  </si>
  <si>
    <t>005724100</t>
  </si>
  <si>
    <t>osivo směs travní parková</t>
  </si>
  <si>
    <t>kg</t>
  </si>
  <si>
    <t>30</t>
  </si>
  <si>
    <t>Komunikace pozemní</t>
  </si>
  <si>
    <t>451457777</t>
  </si>
  <si>
    <t>Podklad nebo lože pod dlažbu vodorovný nebo do sklonu 1:5 z MC tl do 50 mm</t>
  </si>
  <si>
    <t>32</t>
  </si>
  <si>
    <t>"ZP1.6" (6,5+5)/2*4,5+3,8*4/2</t>
  </si>
  <si>
    <t>17</t>
  </si>
  <si>
    <t>564751112</t>
  </si>
  <si>
    <t>Podklad z kameniva hrubého drceného vel. 32-63 mm tl 160 mm</t>
  </si>
  <si>
    <t>34</t>
  </si>
  <si>
    <t>"ZP1.3" 325,76</t>
  </si>
  <si>
    <t>"ZP1.4" 212,830</t>
  </si>
  <si>
    <t>564752111</t>
  </si>
  <si>
    <t>Podklad z vibrovaného štěrku VŠ tl 150 mm</t>
  </si>
  <si>
    <t>36</t>
  </si>
  <si>
    <t>"ZP1.4" 212,83</t>
  </si>
  <si>
    <t>19</t>
  </si>
  <si>
    <t>564762114</t>
  </si>
  <si>
    <t>Podklad z vibrovaného štěrku VŠ tl 230 mm</t>
  </si>
  <si>
    <t>38</t>
  </si>
  <si>
    <t>591111111</t>
  </si>
  <si>
    <t>Kladení dlažby z kostek velkých z kamene do lože z kameniva těženého tl 50 mm</t>
  </si>
  <si>
    <t>40</t>
  </si>
  <si>
    <t>42</t>
  </si>
  <si>
    <t>"ZP1.3" 325,76/5</t>
  </si>
  <si>
    <t>596212210</t>
  </si>
  <si>
    <t>Kladení zámkové dlažby pozemních komunikací tl 80 mm skupiny A pl do 50 m2</t>
  </si>
  <si>
    <t>44</t>
  </si>
  <si>
    <t>"Retardér" 11,1</t>
  </si>
  <si>
    <t>"Po překopu" 14,42</t>
  </si>
  <si>
    <t>23</t>
  </si>
  <si>
    <t>59245006</t>
  </si>
  <si>
    <t>dlažba tvar obdélník betonová pro nevidomé 200x100x60mm barevná</t>
  </si>
  <si>
    <t>46</t>
  </si>
  <si>
    <t>11,1*1,05</t>
  </si>
  <si>
    <t>14,42*0,2</t>
  </si>
  <si>
    <t>591211111</t>
  </si>
  <si>
    <t>Kladení dlažby z kostek drobných z kamene do lože z kameniva těženého tl 50 mm</t>
  </si>
  <si>
    <t>48</t>
  </si>
  <si>
    <t>25</t>
  </si>
  <si>
    <t>58381007</t>
  </si>
  <si>
    <t>kostka dlažební žula drobná 8/10</t>
  </si>
  <si>
    <t>50</t>
  </si>
  <si>
    <t>Úpravy povrchů, podlahy a osazování výplní</t>
  </si>
  <si>
    <t>631311134</t>
  </si>
  <si>
    <t>Mazanina tl do 240 mm z betonu prostého bez zvýšených nároků na prostředí tř. C 16/20</t>
  </si>
  <si>
    <t>52</t>
  </si>
  <si>
    <t>"ZP1.5" ((10,2+7)/2*0,8+(4,32+5)/2*1,2)*(0,19+0,27)/2</t>
  </si>
  <si>
    <t>27</t>
  </si>
  <si>
    <t>631319175</t>
  </si>
  <si>
    <t>Příplatek k mazanině tl do 240 mm za stržení povrchu spodní vrstvy před vložením výztuže</t>
  </si>
  <si>
    <t>54</t>
  </si>
  <si>
    <t>631362021</t>
  </si>
  <si>
    <t>Výztuž mazanin svařovanými sítěmi Kari</t>
  </si>
  <si>
    <t>56</t>
  </si>
  <si>
    <t>"ZP1.5" ((10,2+7)/2*0,8+(4,32+5)/2*1,2)*1,1*5,4/1000</t>
  </si>
  <si>
    <t>"ZP1.6" ((6,5+5)/2*4,5+3,8*4/2)*1,1*5,4/1000</t>
  </si>
  <si>
    <t>Ostatní konstrukce a práce, bourání</t>
  </si>
  <si>
    <t>29</t>
  </si>
  <si>
    <t>914111111</t>
  </si>
  <si>
    <t>Montáž svislé dopravní značky do velikosti 1 m2 objímkami na sloupek nebo konzolu</t>
  </si>
  <si>
    <t>kus</t>
  </si>
  <si>
    <t>58</t>
  </si>
  <si>
    <t>40445626</t>
  </si>
  <si>
    <t>informativní značky provozní IP14-IP29, IP31 750x1000mm</t>
  </si>
  <si>
    <t>60</t>
  </si>
  <si>
    <t>31</t>
  </si>
  <si>
    <t>914511112</t>
  </si>
  <si>
    <t>Montáž sloupku dopravních značek délky do 3,5 m s betonovým základem a patkou</t>
  </si>
  <si>
    <t>62</t>
  </si>
  <si>
    <t>40445230</t>
  </si>
  <si>
    <t>sloupek pro dopravní značku Zn D 70mm v 3,5m</t>
  </si>
  <si>
    <t>64</t>
  </si>
  <si>
    <t>33</t>
  </si>
  <si>
    <t>40445241</t>
  </si>
  <si>
    <t>patka pro sloupek Al D 70mm</t>
  </si>
  <si>
    <t>66</t>
  </si>
  <si>
    <t>404452540</t>
  </si>
  <si>
    <t>víčko plastové na sloupek D 70mm</t>
  </si>
  <si>
    <t>68</t>
  </si>
  <si>
    <t>35</t>
  </si>
  <si>
    <t>40445257</t>
  </si>
  <si>
    <t>svorka upínací na sloupek D 70mm</t>
  </si>
  <si>
    <t>70</t>
  </si>
  <si>
    <t>915111111</t>
  </si>
  <si>
    <t>Vodorovné dopravní značení dělící čáry souvislé š 125 mm základní bílá barva</t>
  </si>
  <si>
    <t>72</t>
  </si>
  <si>
    <t>"V10b" 5*11</t>
  </si>
  <si>
    <t>37</t>
  </si>
  <si>
    <t>915611111</t>
  </si>
  <si>
    <t>Předznačení vodorovného liniového značení</t>
  </si>
  <si>
    <t>74</t>
  </si>
  <si>
    <t>916241213</t>
  </si>
  <si>
    <t>Osazení obrubníku kamenného stojatého s boční opěrou do lože z betonu prostého</t>
  </si>
  <si>
    <t>76</t>
  </si>
  <si>
    <t>"Zapuštěný" 8+23,4</t>
  </si>
  <si>
    <t>"Vysoký" 140+3,43</t>
  </si>
  <si>
    <t>39</t>
  </si>
  <si>
    <t>583803435</t>
  </si>
  <si>
    <t>obrubník kamenný přímý, žula 100/200mm</t>
  </si>
  <si>
    <t>78</t>
  </si>
  <si>
    <t>31,4*1,01</t>
  </si>
  <si>
    <t>583803437</t>
  </si>
  <si>
    <t>obrubník kamenný přímý, žula 100/300mm</t>
  </si>
  <si>
    <t>80</t>
  </si>
  <si>
    <t>143,43*1,01</t>
  </si>
  <si>
    <t>41</t>
  </si>
  <si>
    <t>966006132</t>
  </si>
  <si>
    <t>Odstranění značek dopravních nebo orientačních se sloupky s betonovými patkami</t>
  </si>
  <si>
    <t>82</t>
  </si>
  <si>
    <t>966006211</t>
  </si>
  <si>
    <t>Odstranění svislých dopravních značek ze sloupů, sloupků nebo konzol</t>
  </si>
  <si>
    <t>84</t>
  </si>
  <si>
    <t>43</t>
  </si>
  <si>
    <t>979054451</t>
  </si>
  <si>
    <t>Očištění vybouraných zámkových dlaždic s původním spárováním z kameniva těženého</t>
  </si>
  <si>
    <t>86</t>
  </si>
  <si>
    <t>997</t>
  </si>
  <si>
    <t>Přesun sutě</t>
  </si>
  <si>
    <t>997221551</t>
  </si>
  <si>
    <t>Vodorovná doprava suti ze sypkých materiálů do 1 km</t>
  </si>
  <si>
    <t>88</t>
  </si>
  <si>
    <t>"Suť celkem" 166,437</t>
  </si>
  <si>
    <t>"Odpočet zámkové dlažby" -91,854*0,8</t>
  </si>
  <si>
    <t>"Odpočet obrubníků" -18,45*0,8</t>
  </si>
  <si>
    <t>45</t>
  </si>
  <si>
    <t>997221559</t>
  </si>
  <si>
    <t>Příplatek ZKD 1 km u vodorovné dopravy suti ze sypkých materiálů</t>
  </si>
  <si>
    <t>90</t>
  </si>
  <si>
    <t>78,194*21</t>
  </si>
  <si>
    <t>997221561</t>
  </si>
  <si>
    <t>Vodorovná doprava suti z kusových materiálů do 1 km</t>
  </si>
  <si>
    <t>92</t>
  </si>
  <si>
    <t>"Zámková dlažba" 91,854*0,8</t>
  </si>
  <si>
    <t>"Obrubníky" 18,45*0,8</t>
  </si>
  <si>
    <t>47</t>
  </si>
  <si>
    <t>997221569</t>
  </si>
  <si>
    <t>Příplatek ZKD 1 km u vodorovné dopravy suti z kusových materiálů</t>
  </si>
  <si>
    <t>94</t>
  </si>
  <si>
    <t>"Na skládku investora"88,243*21</t>
  </si>
  <si>
    <t>997221612</t>
  </si>
  <si>
    <t>Nakládání vybouraných hmot na dopravní prostředky pro vodorovnou dopravu</t>
  </si>
  <si>
    <t>96</t>
  </si>
  <si>
    <t>49</t>
  </si>
  <si>
    <t>997221873</t>
  </si>
  <si>
    <t>Poplatek za uložení stavebního odpadu na recyklační skládce (skládkovné) zeminy a kamení zatříděného do Katalogu odpadů pod kódem 17 05 04</t>
  </si>
  <si>
    <t>98</t>
  </si>
  <si>
    <t>998</t>
  </si>
  <si>
    <t>Přesun hmot</t>
  </si>
  <si>
    <t>998223011</t>
  </si>
  <si>
    <t>Přesun hmot pro pozemní komunikace s krytem dlážděným</t>
  </si>
  <si>
    <t>100</t>
  </si>
  <si>
    <t>02050 - Parkoviště P2 (ná...</t>
  </si>
  <si>
    <t>599-010</t>
  </si>
  <si>
    <t>Vodorovné dopravní značení</t>
  </si>
  <si>
    <t>kpl</t>
  </si>
  <si>
    <t>02060 - Stávající cesta z...</t>
  </si>
  <si>
    <t xml:space="preserve">    2 - Zakládání</t>
  </si>
  <si>
    <t>113105111</t>
  </si>
  <si>
    <t>Rozebrání dlažeb z kamene kladených na sucho</t>
  </si>
  <si>
    <t>"ZP1.1" 348,51</t>
  </si>
  <si>
    <t>113106171</t>
  </si>
  <si>
    <t>Rozebrání dlažeb vozovek ze zámkové dlažby s ložem z kameniva ručně</t>
  </si>
  <si>
    <t>"Retardér u hřbitova" 17,95+3,18</t>
  </si>
  <si>
    <t>113107151</t>
  </si>
  <si>
    <t>Odstranění podkladu z kameniva těženého tl 100 mm strojně pl přes 50 do 200 m2</t>
  </si>
  <si>
    <t>6,22*2</t>
  </si>
  <si>
    <t>122452203</t>
  </si>
  <si>
    <t>Odkopávky a prokopávky nezapažené pro silnice a dálnice v hornině třídy těžitelnosti II objem do 100 m3 strojně</t>
  </si>
  <si>
    <t>"Retardér u hřbitova" 6,22*3*(0,45-0,18)</t>
  </si>
  <si>
    <t>"ZP1.1" 348,51*(0,4-0,2)</t>
  </si>
  <si>
    <t>133351101</t>
  </si>
  <si>
    <t>Hloubení šachet nezapažených v hornině třídy těžitelnosti II, skupiny 4 objem do 20 m3</t>
  </si>
  <si>
    <t>"Pro značky" 0,4*0,4*0,8*2</t>
  </si>
  <si>
    <t>"Ornice k rozprostření" 8,49*0,15</t>
  </si>
  <si>
    <t>"Přebytečná zemina" 74,74+0,256</t>
  </si>
  <si>
    <t>74,996*12</t>
  </si>
  <si>
    <t>"Ornice k rozprostření" 1,274</t>
  </si>
  <si>
    <t>74,996*1,7</t>
  </si>
  <si>
    <t>"Retardér u hřbitova" 6,22*3</t>
  </si>
  <si>
    <t>8,49*0,03</t>
  </si>
  <si>
    <t>182351023</t>
  </si>
  <si>
    <t>Rozprostření ornice pl do 100 m2 ve svahu přes 1:5 tl vrstvy do 200 mm strojně</t>
  </si>
  <si>
    <t>Zakládání</t>
  </si>
  <si>
    <t>275313611</t>
  </si>
  <si>
    <t>Základové patky z betonu tř. C 16/20</t>
  </si>
  <si>
    <t>275351121</t>
  </si>
  <si>
    <t>Zřízení bednění základových patek</t>
  </si>
  <si>
    <t>0,4*4*0,4*2</t>
  </si>
  <si>
    <t>275351122</t>
  </si>
  <si>
    <t>Odstranění bednění základových patek</t>
  </si>
  <si>
    <t>"ZP1.6" 4,22*3</t>
  </si>
  <si>
    <t>564741112</t>
  </si>
  <si>
    <t>Podklad z kameniva hrubého drceného vel. 32-63 mm tl 130 mm</t>
  </si>
  <si>
    <t>564742111/R</t>
  </si>
  <si>
    <t>Podklad z vibrovaného štěrku VŠ tl 110 mm</t>
  </si>
  <si>
    <t>6,22*3,4</t>
  </si>
  <si>
    <t>(6,22-0,4-0,8)*3</t>
  </si>
  <si>
    <t>3,18</t>
  </si>
  <si>
    <t>18,24*1,05</t>
  </si>
  <si>
    <t>591211121R</t>
  </si>
  <si>
    <t>Kladení dlažby z kamenných valounů do lože z kameniva těženého tl 50 mm</t>
  </si>
  <si>
    <t>M-591-010</t>
  </si>
  <si>
    <t>prvky kamenné dlažby podle stávajících</t>
  </si>
  <si>
    <t>"Předpoklad 1/4 plochy" 348,51/4</t>
  </si>
  <si>
    <t>"Retardér" 3*0,8+3,1*0,4</t>
  </si>
  <si>
    <t>3,64*1,05</t>
  </si>
  <si>
    <t xml:space="preserve">"ZP1.5" ((0,2+0,24)*0,27+(0,27+0,19)/2*(1+0,56))*3 </t>
  </si>
  <si>
    <t>"ZP1.5" (0,8+1,2)*3*1,1*5,4/1000</t>
  </si>
  <si>
    <t>3+3,1</t>
  </si>
  <si>
    <t>583803436</t>
  </si>
  <si>
    <t>obrubník kamenný přímý, žula 100/250mm</t>
  </si>
  <si>
    <t>12,44*1,01</t>
  </si>
  <si>
    <t>583803440</t>
  </si>
  <si>
    <t>obrubník kamenný přímý, žula 80/250mm</t>
  </si>
  <si>
    <t>6,1*1,01</t>
  </si>
  <si>
    <t>979054441</t>
  </si>
  <si>
    <t>Očištění vybouraných z desek nebo dlaždic s původním spárováním z kameniva těženého</t>
  </si>
  <si>
    <t>"Suť celkem" 242,69</t>
  </si>
  <si>
    <t>"Odpočet kamene k použití" -167,285*0,8</t>
  </si>
  <si>
    <t>108,862*21</t>
  </si>
  <si>
    <t>102</t>
  </si>
  <si>
    <t>"Zámková dlažba" 6,233</t>
  </si>
  <si>
    <t>51</t>
  </si>
  <si>
    <t>104</t>
  </si>
  <si>
    <t>"Na skládku investora" 6,233*21</t>
  </si>
  <si>
    <t>106</t>
  </si>
  <si>
    <t>53</t>
  </si>
  <si>
    <t>108</t>
  </si>
  <si>
    <t>997013861</t>
  </si>
  <si>
    <t>Poplatek za uložení stavebního odpadu na recyklační skládce (skládkovné) z prostého betonu kód odpadu 17 01 01</t>
  </si>
  <si>
    <t>55</t>
  </si>
  <si>
    <t>110</t>
  </si>
  <si>
    <t>021020 - Opěrná zed - uli...</t>
  </si>
  <si>
    <t xml:space="preserve">    3 - Svislé a kompletní konstrukce</t>
  </si>
  <si>
    <t xml:space="preserve">    4 - Vodorovné konstrukce</t>
  </si>
  <si>
    <t>111211101</t>
  </si>
  <si>
    <t>Odstranění křovin a stromů průměru kmene do 100 mm i s kořeny sklonu terénu do 1:5 ručně</t>
  </si>
  <si>
    <t>38*2,5</t>
  </si>
  <si>
    <t>111301111</t>
  </si>
  <si>
    <t>Sejmutí drnu tl do 100 mm s přemístěním do 50 m nebo naložením na dopravní prostředek</t>
  </si>
  <si>
    <t>113106192</t>
  </si>
  <si>
    <t>Rozebrání vozovek ze silničních dílců se spárami zalitými cementovou maltou strojně pl do 50 m2</t>
  </si>
  <si>
    <t>"Koňské schody" 1,5*12</t>
  </si>
  <si>
    <t>132351101</t>
  </si>
  <si>
    <t>Hloubení rýh nezapažených  š do 800 mm v hornině třídy těžitelnosti II, skupiny 4 objem do 20 m3 strojně</t>
  </si>
  <si>
    <t>22*0,6*0,9</t>
  </si>
  <si>
    <t>162301501</t>
  </si>
  <si>
    <t>Vodorovné přemístění křovin do 5 km D kmene do 100 mm</t>
  </si>
  <si>
    <t>"Přebytečná zemina" 11,88</t>
  </si>
  <si>
    <t>11,88*12</t>
  </si>
  <si>
    <t>11,88*1,7</t>
  </si>
  <si>
    <t>274321311</t>
  </si>
  <si>
    <t>Základové pasy ze ŽB bez zvýšených nároků na prostředí tř. C 16/20</t>
  </si>
  <si>
    <t>22*0,6*0,9*1,035</t>
  </si>
  <si>
    <t>Svislé a kompletní konstrukce</t>
  </si>
  <si>
    <t>327211113</t>
  </si>
  <si>
    <t>Zdivo opěrných zdí z nepravidelných kamenů na maltu, objem kamene do 0,02 m3, š spáry do 20 mm</t>
  </si>
  <si>
    <t>0,25*2*0,75*62</t>
  </si>
  <si>
    <t>327211911</t>
  </si>
  <si>
    <t>Příplatek k cenám zdiva opěrných zdí z kamene na maltu za jednostranné lícování zdiva</t>
  </si>
  <si>
    <t>327323126</t>
  </si>
  <si>
    <t>Opěrné zdi a valy ze ŽB tř. C 16/20</t>
  </si>
  <si>
    <t>"Pod hlavou" 62*0,36*0,75</t>
  </si>
  <si>
    <t>"Zadní strana" 25</t>
  </si>
  <si>
    <t>327351211</t>
  </si>
  <si>
    <t>Bednění opěrných zdí a valů svislých i skloněných zřízení</t>
  </si>
  <si>
    <t>25/0,4</t>
  </si>
  <si>
    <t>327351221</t>
  </si>
  <si>
    <t>Bednění opěrných zdí a valů svislých i skloněných odstranění</t>
  </si>
  <si>
    <t>327361006</t>
  </si>
  <si>
    <t>Výztuž opěrných zdí a valů D 12 mm z betonářské oceli 10 505</t>
  </si>
  <si>
    <t>41,74*0,06</t>
  </si>
  <si>
    <t>338121125</t>
  </si>
  <si>
    <t>Osazování sloupků a vzpěr ŽB plotových zabetonováním patky o objemu do 0,20 m3</t>
  </si>
  <si>
    <t>M-3389-011</t>
  </si>
  <si>
    <t>kamenný sloupek zábradlí cca 300/300/1700mm</t>
  </si>
  <si>
    <t>ks</t>
  </si>
  <si>
    <t>"Doplnění stávajících" 9</t>
  </si>
  <si>
    <t>3389-026-010</t>
  </si>
  <si>
    <t>Dodávka a montáž dřevěného madla prům. 80mm vč. povrchové úpravy</t>
  </si>
  <si>
    <t>54*2</t>
  </si>
  <si>
    <t>Vodorovné konstrukce</t>
  </si>
  <si>
    <t>434191423</t>
  </si>
  <si>
    <t>Osazení schodišťových stupňů kamenných pemrlovaných na desku</t>
  </si>
  <si>
    <t>11*1,5</t>
  </si>
  <si>
    <t>58388010</t>
  </si>
  <si>
    <t>stupeň schodišťový žulový plný 150x300x1000mm rovný tryskaný</t>
  </si>
  <si>
    <t>16,5*1,01</t>
  </si>
  <si>
    <t>628631211</t>
  </si>
  <si>
    <t>Spárování zdí a valů z lomového kamene cementovou maltou hl do 30 mm</t>
  </si>
  <si>
    <t>"Poškozené části" 89*1,5/3</t>
  </si>
  <si>
    <t>"Nové zdivo" 62*(0,75+0,25)+12,75/0,6</t>
  </si>
  <si>
    <t>648922445R</t>
  </si>
  <si>
    <t>Osazování římsových desek opěrných zdí tl do 100 mm na MC</t>
  </si>
  <si>
    <t>M-596-010</t>
  </si>
  <si>
    <t>kamenné desky tl.100mm</t>
  </si>
  <si>
    <t>"Doplnění stávajících" 89*0,9/3</t>
  </si>
  <si>
    <t>966052111</t>
  </si>
  <si>
    <t>Bourání sloupků a vzpěr ŽB nebo kamenných zasypaných zeminou</t>
  </si>
  <si>
    <t>985221013</t>
  </si>
  <si>
    <t>Postupné rozebírání kamenného zdiva pro další použití přes 3 m3</t>
  </si>
  <si>
    <t>30*0,85*0,75</t>
  </si>
  <si>
    <t>985223212</t>
  </si>
  <si>
    <t>Přezdívání kamenného zdiva do aktivované malty přes 3 m3</t>
  </si>
  <si>
    <t>20*0,85*0,75</t>
  </si>
  <si>
    <t>58380757</t>
  </si>
  <si>
    <t>kámen lomový soklový (10 t = 6,2 m3)</t>
  </si>
  <si>
    <t>"Doplnění" 12,75*1,6/3</t>
  </si>
  <si>
    <t>"Suť celkem" 87,932</t>
  </si>
  <si>
    <t>"Odpočet kamene" -0,594-(47,813+31,875)*0,8</t>
  </si>
  <si>
    <t>23,588*19</t>
  </si>
  <si>
    <t>998153131</t>
  </si>
  <si>
    <t>Přesun hmot pro samostatné zdi a valy zděné z cihel, kamene, tvárnic nebo monolitické v do 12 m</t>
  </si>
  <si>
    <t>099 - Vedlejší rozpočtové...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</si>
  <si>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</si>
  <si>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</si>
  <si>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</si>
  <si>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</si>
  <si>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</si>
  <si>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</si>
  <si>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</si>
  <si>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</si>
  <si>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</si>
  <si>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</si>
  <si>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vytyčení stavby</t>
  </si>
  <si>
    <t>Kč</t>
  </si>
  <si>
    <t>012103001</t>
  </si>
  <si>
    <t>Geodetické práce před výstavbou - vytyčení inženýrských sítí</t>
  </si>
  <si>
    <t>012303000</t>
  </si>
  <si>
    <t>Geodetické práce po výstavbě - zaměření stavby</t>
  </si>
  <si>
    <t>012403000</t>
  </si>
  <si>
    <t>Kartografické práce - geometrický plán</t>
  </si>
  <si>
    <t>013254000</t>
  </si>
  <si>
    <t>Dokumentace skutečného provedení stavby</t>
  </si>
  <si>
    <t>VRN3</t>
  </si>
  <si>
    <t>Zařízení staveniště</t>
  </si>
  <si>
    <t>030001000</t>
  </si>
  <si>
    <t>%</t>
  </si>
  <si>
    <t>033203000</t>
  </si>
  <si>
    <t>Spotřeba energie</t>
  </si>
  <si>
    <t>VRN4</t>
  </si>
  <si>
    <t>Inženýrská činnost</t>
  </si>
  <si>
    <t>043154000</t>
  </si>
  <si>
    <t>Zkoušky hutnicí</t>
  </si>
  <si>
    <t>045203000</t>
  </si>
  <si>
    <t>Kompletační činnost</t>
  </si>
  <si>
    <t>VRN7</t>
  </si>
  <si>
    <t>Provozní vlivy</t>
  </si>
  <si>
    <t>072002000</t>
  </si>
  <si>
    <t>Silniční provoz - DIO</t>
  </si>
  <si>
    <t>SO12 - Veřejné osvětlení</t>
  </si>
  <si>
    <t>PSV - Práce a dodávky PSV</t>
  </si>
  <si>
    <t xml:space="preserve">    741 - Elektroinstalace - silnoproud</t>
  </si>
  <si>
    <t>PSV</t>
  </si>
  <si>
    <t>Práce a dodávky PSV</t>
  </si>
  <si>
    <t>741</t>
  </si>
  <si>
    <t>Elektroinstalace - silnoproud</t>
  </si>
  <si>
    <t>1.12</t>
  </si>
  <si>
    <t>-1671274600</t>
  </si>
  <si>
    <t>1.22</t>
  </si>
  <si>
    <t>1576618412</t>
  </si>
  <si>
    <t>1.32</t>
  </si>
  <si>
    <t>Stožárová svorkovnice řady SS /průchozí, TN-C/ SS-B 6.16, max.přuřec CU 16mm, 6xRSA 16A, 1x RSA PE 16A, poj.spodek E27, vč. poj 6A, DIN lišta</t>
  </si>
  <si>
    <t>-1401065777</t>
  </si>
  <si>
    <t>1.42</t>
  </si>
  <si>
    <t>-1646407887</t>
  </si>
  <si>
    <t>1.52</t>
  </si>
  <si>
    <t>Montážní a instalační materiál</t>
  </si>
  <si>
    <t>136663575</t>
  </si>
  <si>
    <t>2.12</t>
  </si>
  <si>
    <t>Kabel CYKY-J 4x10</t>
  </si>
  <si>
    <t>-1403925208</t>
  </si>
  <si>
    <t>2.22</t>
  </si>
  <si>
    <t>Kabel CYKY-J 3x2,5</t>
  </si>
  <si>
    <t>-1306285770</t>
  </si>
  <si>
    <t>2.32</t>
  </si>
  <si>
    <t>Vodič FeZn 10</t>
  </si>
  <si>
    <t>-1504888895</t>
  </si>
  <si>
    <t>2.42</t>
  </si>
  <si>
    <t>Pásek FeZn 30/4</t>
  </si>
  <si>
    <t>-142369260</t>
  </si>
  <si>
    <t>3.12</t>
  </si>
  <si>
    <t>Ohebná dvouplášťová korugovaná chránička Tr DN40 /KOPOFLEX/ + popis VO</t>
  </si>
  <si>
    <t>939072909</t>
  </si>
  <si>
    <t>3.22</t>
  </si>
  <si>
    <t>Tuhá dvouplášťová korugovaná chránička  Tr DN110 /KOPODUR/ + popis VO</t>
  </si>
  <si>
    <t>-81728422</t>
  </si>
  <si>
    <t>4.12</t>
  </si>
  <si>
    <t>Hydroizolační pás z oxidovaného asfaltu SKLOBIT</t>
  </si>
  <si>
    <t>1091218022</t>
  </si>
  <si>
    <t>4.22</t>
  </si>
  <si>
    <t>Svorka odbočná + spojov SR3a (pásek, drát)</t>
  </si>
  <si>
    <t>-1619056078</t>
  </si>
  <si>
    <t>5.12</t>
  </si>
  <si>
    <t>Betonový základ pro VO</t>
  </si>
  <si>
    <t>-1340608255</t>
  </si>
  <si>
    <t>6.12</t>
  </si>
  <si>
    <t>Hloubení kabelových rýh šířky do 60cm, hornina č.4, /210m/</t>
  </si>
  <si>
    <t>-366322924</t>
  </si>
  <si>
    <t>6.22</t>
  </si>
  <si>
    <t>Pískové lože /písek, 8cm podsyp, 8cm násyp/</t>
  </si>
  <si>
    <t>-1129912868</t>
  </si>
  <si>
    <t>6.32</t>
  </si>
  <si>
    <t>Výstražná fólie, vč. pokládky</t>
  </si>
  <si>
    <t>1693311150</t>
  </si>
  <si>
    <t>6.42</t>
  </si>
  <si>
    <t>Zásyp a zhutnění kabelových rýh</t>
  </si>
  <si>
    <t>110565020</t>
  </si>
  <si>
    <t>6.52</t>
  </si>
  <si>
    <t>Nakládání výkopku, hornina č. 1-4</t>
  </si>
  <si>
    <t>755844694</t>
  </si>
  <si>
    <t>6.62</t>
  </si>
  <si>
    <t>Vodorovné přemístění výkopku, hornina č. 1-4 /do 10km/</t>
  </si>
  <si>
    <t>1469063553</t>
  </si>
  <si>
    <t>6.72</t>
  </si>
  <si>
    <t>Vodorovné přemístění výkopku, hornina č. 1-4 /za každý další kilometr/</t>
  </si>
  <si>
    <t>km</t>
  </si>
  <si>
    <t>-1411132793</t>
  </si>
  <si>
    <t>6.82</t>
  </si>
  <si>
    <t>Uložení sypaniny na skládky</t>
  </si>
  <si>
    <t>227334361</t>
  </si>
  <si>
    <t>6.92</t>
  </si>
  <si>
    <t>Poplatek za uložení sypaniny na skládce</t>
  </si>
  <si>
    <t>170545262</t>
  </si>
  <si>
    <t>6.102</t>
  </si>
  <si>
    <t>Likvidace odpadů, /PVC materiály/</t>
  </si>
  <si>
    <t>-307038440</t>
  </si>
  <si>
    <t>7.12</t>
  </si>
  <si>
    <t>Osazení stožáru VO, vč. světelného zdroje, výložníku, kabelové připojení</t>
  </si>
  <si>
    <t>1647140993</t>
  </si>
  <si>
    <t>7.22</t>
  </si>
  <si>
    <t>Montáž elektroinstalačních PVC trubek</t>
  </si>
  <si>
    <t>-521429445</t>
  </si>
  <si>
    <t>7.32</t>
  </si>
  <si>
    <t>Montáž kabelů do 16mm2, vč. ukončení</t>
  </si>
  <si>
    <t>1644226837</t>
  </si>
  <si>
    <t>7.42</t>
  </si>
  <si>
    <t>Montáž FeZn 30/4</t>
  </si>
  <si>
    <t>509198534</t>
  </si>
  <si>
    <t>7.52</t>
  </si>
  <si>
    <t>Montáž FeZn 10mm</t>
  </si>
  <si>
    <t>-755991851</t>
  </si>
  <si>
    <t>7.62</t>
  </si>
  <si>
    <t>Oststní elektromontážní práce</t>
  </si>
  <si>
    <t>hod</t>
  </si>
  <si>
    <t>-202925342</t>
  </si>
  <si>
    <t>7.72</t>
  </si>
  <si>
    <t>Montážní plošina do 10m výšky</t>
  </si>
  <si>
    <t>-699618159</t>
  </si>
  <si>
    <t>7.82</t>
  </si>
  <si>
    <t>Autojeřáb</t>
  </si>
  <si>
    <t>-243259525</t>
  </si>
  <si>
    <t>7.92</t>
  </si>
  <si>
    <t>Doprava metariálu na stavbu</t>
  </si>
  <si>
    <t>1302490131</t>
  </si>
  <si>
    <t>7.102</t>
  </si>
  <si>
    <t>Likvidace odpadů</t>
  </si>
  <si>
    <t>-192786866</t>
  </si>
  <si>
    <t>7.112</t>
  </si>
  <si>
    <t>Koordinace na stavbě s ostatními profesemi</t>
  </si>
  <si>
    <t>1439814998</t>
  </si>
  <si>
    <t>7.122</t>
  </si>
  <si>
    <t>Dokumentace skutečného stavu</t>
  </si>
  <si>
    <t>-1779203813</t>
  </si>
  <si>
    <t>7.132</t>
  </si>
  <si>
    <t>Revize</t>
  </si>
  <si>
    <t>-1282480734</t>
  </si>
  <si>
    <t>Stožár VO - jedenkrátstupňovitý, H=4m, žárově zinkovaný, dvířka 85x400, otvor pro kabel:  50 x 150, RAL 9005/9011</t>
  </si>
  <si>
    <t>Svítidlo VO s optickým krytem z polykarbonátu, IP65, historizující - viz.zadávací dokumentace + vysokotlaká sodíková výbojka 1x70W /HPS/, vč. recyklace, RAL 9005/9011</t>
  </si>
  <si>
    <t>Výložník na stožár, žárově zinkovaný, RAL 9005/9011</t>
  </si>
  <si>
    <t>58381008/R</t>
  </si>
  <si>
    <t>kostka dlažební žula velká  8/11 cm</t>
  </si>
  <si>
    <t>59245007/R</t>
  </si>
  <si>
    <t>dlažba pro nevidomé z kompozitního kamene (polymerbeton) 200x100x60mm bílá</t>
  </si>
  <si>
    <t>212,83*0,2*1,05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</si>
</sst>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FF0000"/>
      <name val="Arial CE"/>
      <family val="2"/>
    </font>
    <font>
      <sz val="9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BE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7.05" customHeight="1"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S2" s="16" t="s">
        <v>6</v>
      </c>
      <c r="BT2" s="16" t="s">
        <v>7</v>
      </c>
    </row>
    <row r="3" spans="2:72" s="1" customFormat="1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.1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1"/>
      <c r="AQ5" s="21"/>
      <c r="AR5" s="19"/>
      <c r="BE5" s="245" t="s">
        <v>15</v>
      </c>
      <c r="BS5" s="16" t="s">
        <v>6</v>
      </c>
    </row>
    <row r="6" spans="2:71" s="1" customFormat="1" ht="37.0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1"/>
      <c r="AQ6" s="21"/>
      <c r="AR6" s="19"/>
      <c r="BE6" s="246"/>
      <c r="BS6" s="16" t="s">
        <v>6</v>
      </c>
    </row>
    <row r="7" spans="2:71" s="1" customFormat="1" ht="12.1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46"/>
      <c r="BS7" s="16" t="s">
        <v>6</v>
      </c>
    </row>
    <row r="8" spans="2:71" s="1" customFormat="1" ht="12.1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46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46"/>
      <c r="BS9" s="16" t="s">
        <v>6</v>
      </c>
    </row>
    <row r="10" spans="2:71" s="1" customFormat="1" ht="12.1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46"/>
      <c r="BS10" s="16" t="s">
        <v>6</v>
      </c>
    </row>
    <row r="11" spans="2:71" s="1" customFormat="1" ht="18.5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46"/>
      <c r="BS11" s="16" t="s">
        <v>6</v>
      </c>
    </row>
    <row r="12" spans="2:71" s="1" customFormat="1" ht="7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46"/>
      <c r="BS12" s="16" t="s">
        <v>6</v>
      </c>
    </row>
    <row r="13" spans="2:71" s="1" customFormat="1" ht="12.1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46"/>
      <c r="BS13" s="16" t="s">
        <v>6</v>
      </c>
    </row>
    <row r="14" spans="2:71" ht="12.9">
      <c r="B14" s="20"/>
      <c r="C14" s="21"/>
      <c r="D14" s="21"/>
      <c r="E14" s="251" t="s">
        <v>28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46"/>
      <c r="BS14" s="16" t="s">
        <v>6</v>
      </c>
    </row>
    <row r="15" spans="2:71" s="1" customFormat="1" ht="7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46"/>
      <c r="BS15" s="16" t="s">
        <v>4</v>
      </c>
    </row>
    <row r="16" spans="2:71" s="1" customFormat="1" ht="12.1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46"/>
      <c r="BS16" s="16" t="s">
        <v>4</v>
      </c>
    </row>
    <row r="17" spans="2:71" s="1" customFormat="1" ht="18.5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46"/>
      <c r="BS17" s="16" t="s">
        <v>30</v>
      </c>
    </row>
    <row r="18" spans="2:71" s="1" customFormat="1" ht="7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46"/>
      <c r="BS18" s="16" t="s">
        <v>6</v>
      </c>
    </row>
    <row r="19" spans="2:71" s="1" customFormat="1" ht="12.1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46"/>
      <c r="BS19" s="16" t="s">
        <v>6</v>
      </c>
    </row>
    <row r="20" spans="2:71" s="1" customFormat="1" ht="18.5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46"/>
      <c r="BS20" s="16" t="s">
        <v>4</v>
      </c>
    </row>
    <row r="21" spans="2:57" s="1" customFormat="1" ht="7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46"/>
    </row>
    <row r="22" spans="2:57" s="1" customFormat="1" ht="12.1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46"/>
    </row>
    <row r="23" spans="2:57" s="1" customFormat="1" ht="16.5" customHeight="1">
      <c r="B23" s="20"/>
      <c r="C23" s="21"/>
      <c r="D23" s="21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1"/>
      <c r="AP23" s="21"/>
      <c r="AQ23" s="21"/>
      <c r="AR23" s="19"/>
      <c r="BE23" s="246"/>
    </row>
    <row r="24" spans="2:57" s="1" customFormat="1" ht="7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46"/>
    </row>
    <row r="25" spans="2:57" s="1" customFormat="1" ht="7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46"/>
    </row>
    <row r="26" spans="1:57" s="2" customFormat="1" ht="26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54">
        <f>ROUND(AG94,2)</f>
        <v>0</v>
      </c>
      <c r="AL26" s="255"/>
      <c r="AM26" s="255"/>
      <c r="AN26" s="255"/>
      <c r="AO26" s="255"/>
      <c r="AP26" s="35"/>
      <c r="AQ26" s="35"/>
      <c r="AR26" s="38"/>
      <c r="BE26" s="246"/>
    </row>
    <row r="27" spans="1:57" s="2" customFormat="1" ht="7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46"/>
    </row>
    <row r="28" spans="1:57" s="2" customFormat="1" ht="12.9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56" t="s">
        <v>34</v>
      </c>
      <c r="M28" s="256"/>
      <c r="N28" s="256"/>
      <c r="O28" s="256"/>
      <c r="P28" s="256"/>
      <c r="Q28" s="35"/>
      <c r="R28" s="35"/>
      <c r="S28" s="35"/>
      <c r="T28" s="35"/>
      <c r="U28" s="35"/>
      <c r="V28" s="35"/>
      <c r="W28" s="256" t="s">
        <v>35</v>
      </c>
      <c r="X28" s="256"/>
      <c r="Y28" s="256"/>
      <c r="Z28" s="256"/>
      <c r="AA28" s="256"/>
      <c r="AB28" s="256"/>
      <c r="AC28" s="256"/>
      <c r="AD28" s="256"/>
      <c r="AE28" s="256"/>
      <c r="AF28" s="35"/>
      <c r="AG28" s="35"/>
      <c r="AH28" s="35"/>
      <c r="AI28" s="35"/>
      <c r="AJ28" s="35"/>
      <c r="AK28" s="256" t="s">
        <v>36</v>
      </c>
      <c r="AL28" s="256"/>
      <c r="AM28" s="256"/>
      <c r="AN28" s="256"/>
      <c r="AO28" s="256"/>
      <c r="AP28" s="35"/>
      <c r="AQ28" s="35"/>
      <c r="AR28" s="38"/>
      <c r="BE28" s="246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40">
        <v>0.21</v>
      </c>
      <c r="M29" s="239"/>
      <c r="N29" s="239"/>
      <c r="O29" s="239"/>
      <c r="P29" s="239"/>
      <c r="Q29" s="40"/>
      <c r="R29" s="40"/>
      <c r="S29" s="40"/>
      <c r="T29" s="40"/>
      <c r="U29" s="40"/>
      <c r="V29" s="40"/>
      <c r="W29" s="238">
        <f>ROUND(AZ94,2)</f>
        <v>0</v>
      </c>
      <c r="X29" s="239"/>
      <c r="Y29" s="239"/>
      <c r="Z29" s="239"/>
      <c r="AA29" s="239"/>
      <c r="AB29" s="239"/>
      <c r="AC29" s="239"/>
      <c r="AD29" s="239"/>
      <c r="AE29" s="239"/>
      <c r="AF29" s="40"/>
      <c r="AG29" s="40"/>
      <c r="AH29" s="40"/>
      <c r="AI29" s="40"/>
      <c r="AJ29" s="40"/>
      <c r="AK29" s="238">
        <f>ROUND(AV94,2)</f>
        <v>0</v>
      </c>
      <c r="AL29" s="239"/>
      <c r="AM29" s="239"/>
      <c r="AN29" s="239"/>
      <c r="AO29" s="239"/>
      <c r="AP29" s="40"/>
      <c r="AQ29" s="40"/>
      <c r="AR29" s="41"/>
      <c r="BE29" s="247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40">
        <v>0.15</v>
      </c>
      <c r="M30" s="239"/>
      <c r="N30" s="239"/>
      <c r="O30" s="239"/>
      <c r="P30" s="239"/>
      <c r="Q30" s="40"/>
      <c r="R30" s="40"/>
      <c r="S30" s="40"/>
      <c r="T30" s="40"/>
      <c r="U30" s="40"/>
      <c r="V30" s="40"/>
      <c r="W30" s="238">
        <f>ROUND(BA94,2)</f>
        <v>0</v>
      </c>
      <c r="X30" s="239"/>
      <c r="Y30" s="239"/>
      <c r="Z30" s="239"/>
      <c r="AA30" s="239"/>
      <c r="AB30" s="239"/>
      <c r="AC30" s="239"/>
      <c r="AD30" s="239"/>
      <c r="AE30" s="239"/>
      <c r="AF30" s="40"/>
      <c r="AG30" s="40"/>
      <c r="AH30" s="40"/>
      <c r="AI30" s="40"/>
      <c r="AJ30" s="40"/>
      <c r="AK30" s="238">
        <f>ROUND(AW94,2)</f>
        <v>0</v>
      </c>
      <c r="AL30" s="239"/>
      <c r="AM30" s="239"/>
      <c r="AN30" s="239"/>
      <c r="AO30" s="239"/>
      <c r="AP30" s="40"/>
      <c r="AQ30" s="40"/>
      <c r="AR30" s="41"/>
      <c r="BE30" s="247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40">
        <v>0.21</v>
      </c>
      <c r="M31" s="239"/>
      <c r="N31" s="239"/>
      <c r="O31" s="239"/>
      <c r="P31" s="239"/>
      <c r="Q31" s="40"/>
      <c r="R31" s="40"/>
      <c r="S31" s="40"/>
      <c r="T31" s="40"/>
      <c r="U31" s="40"/>
      <c r="V31" s="40"/>
      <c r="W31" s="238">
        <f>ROUND(BB94,2)</f>
        <v>0</v>
      </c>
      <c r="X31" s="239"/>
      <c r="Y31" s="239"/>
      <c r="Z31" s="239"/>
      <c r="AA31" s="239"/>
      <c r="AB31" s="239"/>
      <c r="AC31" s="239"/>
      <c r="AD31" s="239"/>
      <c r="AE31" s="239"/>
      <c r="AF31" s="40"/>
      <c r="AG31" s="40"/>
      <c r="AH31" s="40"/>
      <c r="AI31" s="40"/>
      <c r="AJ31" s="40"/>
      <c r="AK31" s="238">
        <v>0</v>
      </c>
      <c r="AL31" s="239"/>
      <c r="AM31" s="239"/>
      <c r="AN31" s="239"/>
      <c r="AO31" s="239"/>
      <c r="AP31" s="40"/>
      <c r="AQ31" s="40"/>
      <c r="AR31" s="41"/>
      <c r="BE31" s="247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40">
        <v>0.15</v>
      </c>
      <c r="M32" s="239"/>
      <c r="N32" s="239"/>
      <c r="O32" s="239"/>
      <c r="P32" s="239"/>
      <c r="Q32" s="40"/>
      <c r="R32" s="40"/>
      <c r="S32" s="40"/>
      <c r="T32" s="40"/>
      <c r="U32" s="40"/>
      <c r="V32" s="40"/>
      <c r="W32" s="238">
        <f>ROUND(BC94,2)</f>
        <v>0</v>
      </c>
      <c r="X32" s="239"/>
      <c r="Y32" s="239"/>
      <c r="Z32" s="239"/>
      <c r="AA32" s="239"/>
      <c r="AB32" s="239"/>
      <c r="AC32" s="239"/>
      <c r="AD32" s="239"/>
      <c r="AE32" s="239"/>
      <c r="AF32" s="40"/>
      <c r="AG32" s="40"/>
      <c r="AH32" s="40"/>
      <c r="AI32" s="40"/>
      <c r="AJ32" s="40"/>
      <c r="AK32" s="238">
        <v>0</v>
      </c>
      <c r="AL32" s="239"/>
      <c r="AM32" s="239"/>
      <c r="AN32" s="239"/>
      <c r="AO32" s="239"/>
      <c r="AP32" s="40"/>
      <c r="AQ32" s="40"/>
      <c r="AR32" s="41"/>
      <c r="BE32" s="247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40">
        <v>0</v>
      </c>
      <c r="M33" s="239"/>
      <c r="N33" s="239"/>
      <c r="O33" s="239"/>
      <c r="P33" s="239"/>
      <c r="Q33" s="40"/>
      <c r="R33" s="40"/>
      <c r="S33" s="40"/>
      <c r="T33" s="40"/>
      <c r="U33" s="40"/>
      <c r="V33" s="40"/>
      <c r="W33" s="238">
        <f>ROUND(BD94,2)</f>
        <v>0</v>
      </c>
      <c r="X33" s="239"/>
      <c r="Y33" s="239"/>
      <c r="Z33" s="239"/>
      <c r="AA33" s="239"/>
      <c r="AB33" s="239"/>
      <c r="AC33" s="239"/>
      <c r="AD33" s="239"/>
      <c r="AE33" s="239"/>
      <c r="AF33" s="40"/>
      <c r="AG33" s="40"/>
      <c r="AH33" s="40"/>
      <c r="AI33" s="40"/>
      <c r="AJ33" s="40"/>
      <c r="AK33" s="238">
        <v>0</v>
      </c>
      <c r="AL33" s="239"/>
      <c r="AM33" s="239"/>
      <c r="AN33" s="239"/>
      <c r="AO33" s="239"/>
      <c r="AP33" s="40"/>
      <c r="AQ33" s="40"/>
      <c r="AR33" s="41"/>
      <c r="BE33" s="247"/>
    </row>
    <row r="34" spans="1:57" s="2" customFormat="1" ht="7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46"/>
    </row>
    <row r="35" spans="1:57" s="2" customFormat="1" ht="26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44" t="s">
        <v>45</v>
      </c>
      <c r="Y35" s="242"/>
      <c r="Z35" s="242"/>
      <c r="AA35" s="242"/>
      <c r="AB35" s="242"/>
      <c r="AC35" s="44"/>
      <c r="AD35" s="44"/>
      <c r="AE35" s="44"/>
      <c r="AF35" s="44"/>
      <c r="AG35" s="44"/>
      <c r="AH35" s="44"/>
      <c r="AI35" s="44"/>
      <c r="AJ35" s="44"/>
      <c r="AK35" s="241">
        <f>SUM(AK26:AK33)</f>
        <v>0</v>
      </c>
      <c r="AL35" s="242"/>
      <c r="AM35" s="242"/>
      <c r="AN35" s="242"/>
      <c r="AO35" s="243"/>
      <c r="AP35" s="42"/>
      <c r="AQ35" s="42"/>
      <c r="AR35" s="38"/>
      <c r="BE35" s="33"/>
    </row>
    <row r="36" spans="1:57" s="2" customFormat="1" ht="7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9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6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9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7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7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.1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00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7.0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67" t="str">
        <f>K6</f>
        <v>Kostel Sv. Jiří, Horní Slavkov - I. etapa - komunikace - rozpočet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2"/>
      <c r="AQ85" s="62"/>
      <c r="AR85" s="63"/>
    </row>
    <row r="86" spans="1:57" s="2" customFormat="1" ht="7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.1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69" t="str">
        <f>IF(AN8="","",AN8)</f>
        <v>11. 1. 2021</v>
      </c>
      <c r="AN87" s="269"/>
      <c r="AO87" s="35"/>
      <c r="AP87" s="35"/>
      <c r="AQ87" s="35"/>
      <c r="AR87" s="38"/>
      <c r="BE87" s="33"/>
    </row>
    <row r="88" spans="1:57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15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70" t="str">
        <f>IF(E17="","",E17)</f>
        <v xml:space="preserve"> </v>
      </c>
      <c r="AN89" s="271"/>
      <c r="AO89" s="271"/>
      <c r="AP89" s="271"/>
      <c r="AQ89" s="35"/>
      <c r="AR89" s="38"/>
      <c r="AS89" s="272" t="s">
        <v>53</v>
      </c>
      <c r="AT89" s="273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15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70" t="str">
        <f>IF(E20="","",E20)</f>
        <v xml:space="preserve"> </v>
      </c>
      <c r="AN90" s="271"/>
      <c r="AO90" s="271"/>
      <c r="AP90" s="271"/>
      <c r="AQ90" s="35"/>
      <c r="AR90" s="38"/>
      <c r="AS90" s="274"/>
      <c r="AT90" s="275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76"/>
      <c r="AT91" s="277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62" t="s">
        <v>54</v>
      </c>
      <c r="D92" s="263"/>
      <c r="E92" s="263"/>
      <c r="F92" s="263"/>
      <c r="G92" s="263"/>
      <c r="H92" s="72"/>
      <c r="I92" s="265" t="s">
        <v>55</v>
      </c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  <c r="AC92" s="263"/>
      <c r="AD92" s="263"/>
      <c r="AE92" s="263"/>
      <c r="AF92" s="263"/>
      <c r="AG92" s="264" t="s">
        <v>56</v>
      </c>
      <c r="AH92" s="263"/>
      <c r="AI92" s="263"/>
      <c r="AJ92" s="263"/>
      <c r="AK92" s="263"/>
      <c r="AL92" s="263"/>
      <c r="AM92" s="263"/>
      <c r="AN92" s="265" t="s">
        <v>57</v>
      </c>
      <c r="AO92" s="263"/>
      <c r="AP92" s="266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60">
        <f>ROUND(SUM(AG95:AG100),2)</f>
        <v>0</v>
      </c>
      <c r="AH94" s="260"/>
      <c r="AI94" s="260"/>
      <c r="AJ94" s="260"/>
      <c r="AK94" s="260"/>
      <c r="AL94" s="260"/>
      <c r="AM94" s="260"/>
      <c r="AN94" s="261">
        <f aca="true" t="shared" si="0" ref="AN94:AN100">SUM(AG94,AT94)</f>
        <v>0</v>
      </c>
      <c r="AO94" s="261"/>
      <c r="AP94" s="261"/>
      <c r="AQ94" s="84" t="s">
        <v>1</v>
      </c>
      <c r="AR94" s="85"/>
      <c r="AS94" s="86">
        <f>ROUND(SUM(AS95:AS100),2)</f>
        <v>0</v>
      </c>
      <c r="AT94" s="87">
        <f aca="true" t="shared" si="1" ref="AT94:AT100">ROUND(SUM(AV94:AW94),2)</f>
        <v>0</v>
      </c>
      <c r="AU94" s="88">
        <f>ROUND(SUM(AU95:AU100),5)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ROUND(SUM(AZ95:AZ100),2)</f>
        <v>0</v>
      </c>
      <c r="BA94" s="87">
        <f>ROUND(SUM(BA95:BA100),2)</f>
        <v>0</v>
      </c>
      <c r="BB94" s="87">
        <f>ROUND(SUM(BB95:BB100),2)</f>
        <v>0</v>
      </c>
      <c r="BC94" s="87">
        <f>ROUND(SUM(BC95:BC100),2)</f>
        <v>0</v>
      </c>
      <c r="BD94" s="89">
        <f>ROUND(SUM(BD95:BD100),2)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259" t="s">
        <v>78</v>
      </c>
      <c r="E95" s="259"/>
      <c r="F95" s="259"/>
      <c r="G95" s="259"/>
      <c r="H95" s="259"/>
      <c r="I95" s="95"/>
      <c r="J95" s="259" t="s">
        <v>79</v>
      </c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7">
        <f>'02040 - Parkoviště P1 (dě...'!J30</f>
        <v>0</v>
      </c>
      <c r="AH95" s="258"/>
      <c r="AI95" s="258"/>
      <c r="AJ95" s="258"/>
      <c r="AK95" s="258"/>
      <c r="AL95" s="258"/>
      <c r="AM95" s="258"/>
      <c r="AN95" s="257">
        <f t="shared" si="0"/>
        <v>0</v>
      </c>
      <c r="AO95" s="258"/>
      <c r="AP95" s="258"/>
      <c r="AQ95" s="96" t="s">
        <v>80</v>
      </c>
      <c r="AR95" s="97"/>
      <c r="AS95" s="98">
        <v>0</v>
      </c>
      <c r="AT95" s="99">
        <f t="shared" si="1"/>
        <v>0</v>
      </c>
      <c r="AU95" s="100">
        <f>'02040 - Parkoviště P1 (dě...'!P123</f>
        <v>0</v>
      </c>
      <c r="AV95" s="99">
        <f>'02040 - Parkoviště P1 (dě...'!J33</f>
        <v>0</v>
      </c>
      <c r="AW95" s="99">
        <f>'02040 - Parkoviště P1 (dě...'!J34</f>
        <v>0</v>
      </c>
      <c r="AX95" s="99">
        <f>'02040 - Parkoviště P1 (dě...'!J35</f>
        <v>0</v>
      </c>
      <c r="AY95" s="99">
        <f>'02040 - Parkoviště P1 (dě...'!J36</f>
        <v>0</v>
      </c>
      <c r="AZ95" s="99">
        <f>'02040 - Parkoviště P1 (dě...'!F33</f>
        <v>0</v>
      </c>
      <c r="BA95" s="99">
        <f>'02040 - Parkoviště P1 (dě...'!F34</f>
        <v>0</v>
      </c>
      <c r="BB95" s="99">
        <f>'02040 - Parkoviště P1 (dě...'!F35</f>
        <v>0</v>
      </c>
      <c r="BC95" s="99">
        <f>'02040 - Parkoviště P1 (dě...'!F36</f>
        <v>0</v>
      </c>
      <c r="BD95" s="101">
        <f>'02040 - Parkoviště P1 (dě...'!F37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1" s="7" customFormat="1" ht="16.5" customHeight="1">
      <c r="A96" s="92" t="s">
        <v>77</v>
      </c>
      <c r="B96" s="93"/>
      <c r="C96" s="94"/>
      <c r="D96" s="259" t="s">
        <v>84</v>
      </c>
      <c r="E96" s="259"/>
      <c r="F96" s="259"/>
      <c r="G96" s="259"/>
      <c r="H96" s="259"/>
      <c r="I96" s="95"/>
      <c r="J96" s="259" t="s">
        <v>85</v>
      </c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7">
        <f>'02050 - Parkoviště P2 (ná...'!J30</f>
        <v>0</v>
      </c>
      <c r="AH96" s="258"/>
      <c r="AI96" s="258"/>
      <c r="AJ96" s="258"/>
      <c r="AK96" s="258"/>
      <c r="AL96" s="258"/>
      <c r="AM96" s="258"/>
      <c r="AN96" s="257">
        <f t="shared" si="0"/>
        <v>0</v>
      </c>
      <c r="AO96" s="258"/>
      <c r="AP96" s="258"/>
      <c r="AQ96" s="96" t="s">
        <v>80</v>
      </c>
      <c r="AR96" s="97"/>
      <c r="AS96" s="98">
        <v>0</v>
      </c>
      <c r="AT96" s="99">
        <f t="shared" si="1"/>
        <v>0</v>
      </c>
      <c r="AU96" s="100">
        <f>'02050 - Parkoviště P2 (ná...'!P118</f>
        <v>0</v>
      </c>
      <c r="AV96" s="99">
        <f>'02050 - Parkoviště P2 (ná...'!J33</f>
        <v>0</v>
      </c>
      <c r="AW96" s="99">
        <f>'02050 - Parkoviště P2 (ná...'!J34</f>
        <v>0</v>
      </c>
      <c r="AX96" s="99">
        <f>'02050 - Parkoviště P2 (ná...'!J35</f>
        <v>0</v>
      </c>
      <c r="AY96" s="99">
        <f>'02050 - Parkoviště P2 (ná...'!J36</f>
        <v>0</v>
      </c>
      <c r="AZ96" s="99">
        <f>'02050 - Parkoviště P2 (ná...'!F33</f>
        <v>0</v>
      </c>
      <c r="BA96" s="99">
        <f>'02050 - Parkoviště P2 (ná...'!F34</f>
        <v>0</v>
      </c>
      <c r="BB96" s="99">
        <f>'02050 - Parkoviště P2 (ná...'!F35</f>
        <v>0</v>
      </c>
      <c r="BC96" s="99">
        <f>'02050 - Parkoviště P2 (ná...'!F36</f>
        <v>0</v>
      </c>
      <c r="BD96" s="101">
        <f>'02050 - Parkoviště P2 (ná...'!F37</f>
        <v>0</v>
      </c>
      <c r="BT96" s="102" t="s">
        <v>81</v>
      </c>
      <c r="BV96" s="102" t="s">
        <v>75</v>
      </c>
      <c r="BW96" s="102" t="s">
        <v>86</v>
      </c>
      <c r="BX96" s="102" t="s">
        <v>5</v>
      </c>
      <c r="CL96" s="102" t="s">
        <v>1</v>
      </c>
      <c r="CM96" s="102" t="s">
        <v>83</v>
      </c>
    </row>
    <row r="97" spans="1:91" s="7" customFormat="1" ht="16.5" customHeight="1">
      <c r="A97" s="92" t="s">
        <v>77</v>
      </c>
      <c r="B97" s="93"/>
      <c r="C97" s="94"/>
      <c r="D97" s="259" t="s">
        <v>87</v>
      </c>
      <c r="E97" s="259"/>
      <c r="F97" s="259"/>
      <c r="G97" s="259"/>
      <c r="H97" s="259"/>
      <c r="I97" s="95"/>
      <c r="J97" s="259" t="s">
        <v>88</v>
      </c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7">
        <f>'02060 - Stávající cesta z...'!J30</f>
        <v>0</v>
      </c>
      <c r="AH97" s="258"/>
      <c r="AI97" s="258"/>
      <c r="AJ97" s="258"/>
      <c r="AK97" s="258"/>
      <c r="AL97" s="258"/>
      <c r="AM97" s="258"/>
      <c r="AN97" s="257">
        <f t="shared" si="0"/>
        <v>0</v>
      </c>
      <c r="AO97" s="258"/>
      <c r="AP97" s="258"/>
      <c r="AQ97" s="96" t="s">
        <v>80</v>
      </c>
      <c r="AR97" s="97"/>
      <c r="AS97" s="98">
        <v>0</v>
      </c>
      <c r="AT97" s="99">
        <f t="shared" si="1"/>
        <v>0</v>
      </c>
      <c r="AU97" s="100">
        <f>'02060 - Stávající cesta z...'!P124</f>
        <v>0</v>
      </c>
      <c r="AV97" s="99">
        <f>'02060 - Stávající cesta z...'!J33</f>
        <v>0</v>
      </c>
      <c r="AW97" s="99">
        <f>'02060 - Stávající cesta z...'!J34</f>
        <v>0</v>
      </c>
      <c r="AX97" s="99">
        <f>'02060 - Stávající cesta z...'!J35</f>
        <v>0</v>
      </c>
      <c r="AY97" s="99">
        <f>'02060 - Stávající cesta z...'!J36</f>
        <v>0</v>
      </c>
      <c r="AZ97" s="99">
        <f>'02060 - Stávající cesta z...'!F33</f>
        <v>0</v>
      </c>
      <c r="BA97" s="99">
        <f>'02060 - Stávající cesta z...'!F34</f>
        <v>0</v>
      </c>
      <c r="BB97" s="99">
        <f>'02060 - Stávající cesta z...'!F35</f>
        <v>0</v>
      </c>
      <c r="BC97" s="99">
        <f>'02060 - Stávající cesta z...'!F36</f>
        <v>0</v>
      </c>
      <c r="BD97" s="101">
        <f>'02060 - Stávající cesta z...'!F37</f>
        <v>0</v>
      </c>
      <c r="BT97" s="102" t="s">
        <v>81</v>
      </c>
      <c r="BV97" s="102" t="s">
        <v>75</v>
      </c>
      <c r="BW97" s="102" t="s">
        <v>89</v>
      </c>
      <c r="BX97" s="102" t="s">
        <v>5</v>
      </c>
      <c r="CL97" s="102" t="s">
        <v>1</v>
      </c>
      <c r="CM97" s="102" t="s">
        <v>83</v>
      </c>
    </row>
    <row r="98" spans="1:91" s="7" customFormat="1" ht="16.5" customHeight="1">
      <c r="A98" s="92" t="s">
        <v>77</v>
      </c>
      <c r="B98" s="93"/>
      <c r="C98" s="94"/>
      <c r="D98" s="259" t="s">
        <v>90</v>
      </c>
      <c r="E98" s="259"/>
      <c r="F98" s="259"/>
      <c r="G98" s="259"/>
      <c r="H98" s="259"/>
      <c r="I98" s="95"/>
      <c r="J98" s="259" t="s">
        <v>91</v>
      </c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7">
        <f>'021020 - Opěrná zed - uli...'!J30</f>
        <v>0</v>
      </c>
      <c r="AH98" s="258"/>
      <c r="AI98" s="258"/>
      <c r="AJ98" s="258"/>
      <c r="AK98" s="258"/>
      <c r="AL98" s="258"/>
      <c r="AM98" s="258"/>
      <c r="AN98" s="257">
        <f t="shared" si="0"/>
        <v>0</v>
      </c>
      <c r="AO98" s="258"/>
      <c r="AP98" s="258"/>
      <c r="AQ98" s="96" t="s">
        <v>80</v>
      </c>
      <c r="AR98" s="97"/>
      <c r="AS98" s="98">
        <v>0</v>
      </c>
      <c r="AT98" s="99">
        <f t="shared" si="1"/>
        <v>0</v>
      </c>
      <c r="AU98" s="100">
        <f>'021020 - Opěrná zed - uli...'!P125</f>
        <v>0</v>
      </c>
      <c r="AV98" s="99">
        <f>'021020 - Opěrná zed - uli...'!J33</f>
        <v>0</v>
      </c>
      <c r="AW98" s="99">
        <f>'021020 - Opěrná zed - uli...'!J34</f>
        <v>0</v>
      </c>
      <c r="AX98" s="99">
        <f>'021020 - Opěrná zed - uli...'!J35</f>
        <v>0</v>
      </c>
      <c r="AY98" s="99">
        <f>'021020 - Opěrná zed - uli...'!J36</f>
        <v>0</v>
      </c>
      <c r="AZ98" s="99">
        <f>'021020 - Opěrná zed - uli...'!F33</f>
        <v>0</v>
      </c>
      <c r="BA98" s="99">
        <f>'021020 - Opěrná zed - uli...'!F34</f>
        <v>0</v>
      </c>
      <c r="BB98" s="99">
        <f>'021020 - Opěrná zed - uli...'!F35</f>
        <v>0</v>
      </c>
      <c r="BC98" s="99">
        <f>'021020 - Opěrná zed - uli...'!F36</f>
        <v>0</v>
      </c>
      <c r="BD98" s="101">
        <f>'021020 - Opěrná zed - uli...'!F37</f>
        <v>0</v>
      </c>
      <c r="BT98" s="102" t="s">
        <v>81</v>
      </c>
      <c r="BV98" s="102" t="s">
        <v>75</v>
      </c>
      <c r="BW98" s="102" t="s">
        <v>92</v>
      </c>
      <c r="BX98" s="102" t="s">
        <v>5</v>
      </c>
      <c r="CL98" s="102" t="s">
        <v>1</v>
      </c>
      <c r="CM98" s="102" t="s">
        <v>83</v>
      </c>
    </row>
    <row r="99" spans="1:91" s="7" customFormat="1" ht="16.5" customHeight="1">
      <c r="A99" s="92" t="s">
        <v>77</v>
      </c>
      <c r="B99" s="93"/>
      <c r="C99" s="94"/>
      <c r="D99" s="259" t="s">
        <v>93</v>
      </c>
      <c r="E99" s="259"/>
      <c r="F99" s="259"/>
      <c r="G99" s="259"/>
      <c r="H99" s="259"/>
      <c r="I99" s="95"/>
      <c r="J99" s="259" t="s">
        <v>94</v>
      </c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7">
        <f>'099 - Vedlejší rozpočtové...'!J30</f>
        <v>0</v>
      </c>
      <c r="AH99" s="258"/>
      <c r="AI99" s="258"/>
      <c r="AJ99" s="258"/>
      <c r="AK99" s="258"/>
      <c r="AL99" s="258"/>
      <c r="AM99" s="258"/>
      <c r="AN99" s="257">
        <f t="shared" si="0"/>
        <v>0</v>
      </c>
      <c r="AO99" s="258"/>
      <c r="AP99" s="258"/>
      <c r="AQ99" s="96" t="s">
        <v>80</v>
      </c>
      <c r="AR99" s="97"/>
      <c r="AS99" s="98">
        <v>0</v>
      </c>
      <c r="AT99" s="99">
        <f t="shared" si="1"/>
        <v>0</v>
      </c>
      <c r="AU99" s="100">
        <f>'099 - Vedlejší rozpočtové...'!P121</f>
        <v>0</v>
      </c>
      <c r="AV99" s="99">
        <f>'099 - Vedlejší rozpočtové...'!J33</f>
        <v>0</v>
      </c>
      <c r="AW99" s="99">
        <f>'099 - Vedlejší rozpočtové...'!J34</f>
        <v>0</v>
      </c>
      <c r="AX99" s="99">
        <f>'099 - Vedlejší rozpočtové...'!J35</f>
        <v>0</v>
      </c>
      <c r="AY99" s="99">
        <f>'099 - Vedlejší rozpočtové...'!J36</f>
        <v>0</v>
      </c>
      <c r="AZ99" s="99">
        <f>'099 - Vedlejší rozpočtové...'!F33</f>
        <v>0</v>
      </c>
      <c r="BA99" s="99">
        <f>'099 - Vedlejší rozpočtové...'!F34</f>
        <v>0</v>
      </c>
      <c r="BB99" s="99">
        <f>'099 - Vedlejší rozpočtové...'!F35</f>
        <v>0</v>
      </c>
      <c r="BC99" s="99">
        <f>'099 - Vedlejší rozpočtové...'!F36</f>
        <v>0</v>
      </c>
      <c r="BD99" s="101">
        <f>'099 - Vedlejší rozpočtové...'!F37</f>
        <v>0</v>
      </c>
      <c r="BT99" s="102" t="s">
        <v>81</v>
      </c>
      <c r="BV99" s="102" t="s">
        <v>75</v>
      </c>
      <c r="BW99" s="102" t="s">
        <v>95</v>
      </c>
      <c r="BX99" s="102" t="s">
        <v>5</v>
      </c>
      <c r="CL99" s="102" t="s">
        <v>1</v>
      </c>
      <c r="CM99" s="102" t="s">
        <v>83</v>
      </c>
    </row>
    <row r="100" spans="1:91" s="7" customFormat="1" ht="16.5" customHeight="1">
      <c r="A100" s="92" t="s">
        <v>77</v>
      </c>
      <c r="B100" s="93"/>
      <c r="C100" s="94"/>
      <c r="D100" s="259" t="s">
        <v>96</v>
      </c>
      <c r="E100" s="259"/>
      <c r="F100" s="259"/>
      <c r="G100" s="259"/>
      <c r="H100" s="259"/>
      <c r="I100" s="95"/>
      <c r="J100" s="259" t="s">
        <v>97</v>
      </c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7">
        <f>'SO12 - Veřejné osvětlení'!J30</f>
        <v>0</v>
      </c>
      <c r="AH100" s="258"/>
      <c r="AI100" s="258"/>
      <c r="AJ100" s="258"/>
      <c r="AK100" s="258"/>
      <c r="AL100" s="258"/>
      <c r="AM100" s="258"/>
      <c r="AN100" s="257">
        <f t="shared" si="0"/>
        <v>0</v>
      </c>
      <c r="AO100" s="258"/>
      <c r="AP100" s="258"/>
      <c r="AQ100" s="96" t="s">
        <v>80</v>
      </c>
      <c r="AR100" s="97"/>
      <c r="AS100" s="103">
        <v>0</v>
      </c>
      <c r="AT100" s="104">
        <f t="shared" si="1"/>
        <v>0</v>
      </c>
      <c r="AU100" s="105">
        <f>'SO12 - Veřejné osvětlení'!P118</f>
        <v>0</v>
      </c>
      <c r="AV100" s="104">
        <f>'SO12 - Veřejné osvětlení'!J33</f>
        <v>0</v>
      </c>
      <c r="AW100" s="104">
        <f>'SO12 - Veřejné osvětlení'!J34</f>
        <v>0</v>
      </c>
      <c r="AX100" s="104">
        <f>'SO12 - Veřejné osvětlení'!J35</f>
        <v>0</v>
      </c>
      <c r="AY100" s="104">
        <f>'SO12 - Veřejné osvětlení'!J36</f>
        <v>0</v>
      </c>
      <c r="AZ100" s="104">
        <f>'SO12 - Veřejné osvětlení'!F33</f>
        <v>0</v>
      </c>
      <c r="BA100" s="104">
        <f>'SO12 - Veřejné osvětlení'!F34</f>
        <v>0</v>
      </c>
      <c r="BB100" s="104">
        <f>'SO12 - Veřejné osvětlení'!F35</f>
        <v>0</v>
      </c>
      <c r="BC100" s="104">
        <f>'SO12 - Veřejné osvětlení'!F36</f>
        <v>0</v>
      </c>
      <c r="BD100" s="106">
        <f>'SO12 - Veřejné osvětlení'!F37</f>
        <v>0</v>
      </c>
      <c r="BT100" s="102" t="s">
        <v>81</v>
      </c>
      <c r="BV100" s="102" t="s">
        <v>75</v>
      </c>
      <c r="BW100" s="102" t="s">
        <v>98</v>
      </c>
      <c r="BX100" s="102" t="s">
        <v>5</v>
      </c>
      <c r="CL100" s="102" t="s">
        <v>1</v>
      </c>
      <c r="CM100" s="102" t="s">
        <v>83</v>
      </c>
    </row>
    <row r="101" spans="1:57" s="2" customFormat="1" ht="30.1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8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7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38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07KdGFogbftJkVkORS7X4buCcELuGHOjjkaNg7yvcyeLtX9YVlnzPV7TSke9HAYBP5itzKPSbdYTgKlwlpHGug==" saltValue="U2YH3+9b677S2cB6HxtFouF38xKpD1IRafn5TyvafilJMNWZKq3r2jonU+Yjy/QjVgtHtW26XrEk0Lmi6hD0eg==" spinCount="100000" sheet="1" objects="1" scenarios="1" formatColumns="0" formatRows="0"/>
  <mergeCells count="62"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2040 - Parkoviště P1 (dě...'!C2" display="/"/>
    <hyperlink ref="A96" location="'02050 - Parkoviště P2 (ná...'!C2" display="/"/>
    <hyperlink ref="A97" location="'02060 - Stávající cesta z...'!C2" display="/"/>
    <hyperlink ref="A98" location="'021020 - Opěrná zed - uli...'!C2" display="/"/>
    <hyperlink ref="A99" location="'099 - Vedlejší rozpočtové...'!C2" display="/"/>
    <hyperlink ref="A100" location="'SO12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2"/>
  <sheetViews>
    <sheetView showGridLines="0" tabSelected="1" zoomScale="90" zoomScaleNormal="90" workbookViewId="0" topLeftCell="D203">
      <selection activeCell="D241" sqref="D241:H2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82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101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ROUND((SUM(BE123:BE241)),2)</f>
        <v>0</v>
      </c>
      <c r="G33" s="33"/>
      <c r="H33" s="33"/>
      <c r="I33" s="123">
        <v>0.21</v>
      </c>
      <c r="J33" s="122">
        <f>ROUND(((SUM(BE123:BE241))*I33),2)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ROUND((SUM(BF123:BF241)),2)</f>
        <v>0</v>
      </c>
      <c r="G34" s="33"/>
      <c r="H34" s="33"/>
      <c r="I34" s="123">
        <v>0.15</v>
      </c>
      <c r="J34" s="122">
        <f>ROUND(((SUM(BF123:BF241))*I34),2)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ROUND((SUM(BG123:BG241)),2)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ROUND((SUM(BH123:BH241)),2)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ROUND((SUM(BI123:BI241)),2)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02040 - Parkoviště P1 (dě...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107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>
      <c r="B98" s="152"/>
      <c r="C98" s="153"/>
      <c r="D98" s="154" t="s">
        <v>108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10" customFormat="1" ht="19.9" customHeight="1">
      <c r="B99" s="152"/>
      <c r="C99" s="153"/>
      <c r="D99" s="154" t="s">
        <v>109</v>
      </c>
      <c r="E99" s="155"/>
      <c r="F99" s="155"/>
      <c r="G99" s="155"/>
      <c r="H99" s="155"/>
      <c r="I99" s="155"/>
      <c r="J99" s="156">
        <f>J162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110</v>
      </c>
      <c r="E100" s="155"/>
      <c r="F100" s="155"/>
      <c r="G100" s="155"/>
      <c r="H100" s="155"/>
      <c r="I100" s="155"/>
      <c r="J100" s="156">
        <f>J191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J199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112</v>
      </c>
      <c r="E102" s="155"/>
      <c r="F102" s="155"/>
      <c r="G102" s="155"/>
      <c r="H102" s="155"/>
      <c r="I102" s="155"/>
      <c r="J102" s="156">
        <f>J221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113</v>
      </c>
      <c r="E103" s="155"/>
      <c r="F103" s="155"/>
      <c r="G103" s="155"/>
      <c r="H103" s="155"/>
      <c r="I103" s="155"/>
      <c r="J103" s="156">
        <f>J240</f>
        <v>0</v>
      </c>
      <c r="K103" s="153"/>
      <c r="L103" s="157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7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7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5" customHeight="1">
      <c r="A110" s="33"/>
      <c r="B110" s="34"/>
      <c r="C110" s="22" t="s">
        <v>114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.1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79" t="str">
        <f>E7</f>
        <v>Kostel Sv. Jiří, Horní Slavkov - I. etapa - komunikace - rozpočet</v>
      </c>
      <c r="F113" s="280"/>
      <c r="G113" s="280"/>
      <c r="H113" s="280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.1" customHeight="1">
      <c r="A114" s="33"/>
      <c r="B114" s="34"/>
      <c r="C114" s="28" t="s">
        <v>100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67" t="str">
        <f>E9</f>
        <v>02040 - Parkoviště P1 (dě...</v>
      </c>
      <c r="F115" s="278"/>
      <c r="G115" s="278"/>
      <c r="H115" s="278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.1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 t="str">
        <f>IF(J12="","",J12)</f>
        <v>11. 1. 2021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15" customHeight="1">
      <c r="A119" s="33"/>
      <c r="B119" s="34"/>
      <c r="C119" s="28" t="s">
        <v>24</v>
      </c>
      <c r="D119" s="35"/>
      <c r="E119" s="35"/>
      <c r="F119" s="26" t="str">
        <f>E15</f>
        <v xml:space="preserve"> </v>
      </c>
      <c r="G119" s="35"/>
      <c r="H119" s="35"/>
      <c r="I119" s="28" t="s">
        <v>29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27</v>
      </c>
      <c r="D120" s="35"/>
      <c r="E120" s="35"/>
      <c r="F120" s="26" t="str">
        <f>IF(E18="","",E18)</f>
        <v>Vyplň údaj</v>
      </c>
      <c r="G120" s="35"/>
      <c r="H120" s="35"/>
      <c r="I120" s="28" t="s">
        <v>31</v>
      </c>
      <c r="J120" s="31" t="str">
        <f>E24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4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115</v>
      </c>
      <c r="D122" s="161" t="s">
        <v>58</v>
      </c>
      <c r="E122" s="161" t="s">
        <v>54</v>
      </c>
      <c r="F122" s="161" t="s">
        <v>55</v>
      </c>
      <c r="G122" s="161" t="s">
        <v>116</v>
      </c>
      <c r="H122" s="161" t="s">
        <v>117</v>
      </c>
      <c r="I122" s="161" t="s">
        <v>118</v>
      </c>
      <c r="J122" s="161" t="s">
        <v>104</v>
      </c>
      <c r="K122" s="162" t="s">
        <v>119</v>
      </c>
      <c r="L122" s="163"/>
      <c r="M122" s="74" t="s">
        <v>1</v>
      </c>
      <c r="N122" s="75" t="s">
        <v>37</v>
      </c>
      <c r="O122" s="75" t="s">
        <v>120</v>
      </c>
      <c r="P122" s="75" t="s">
        <v>121</v>
      </c>
      <c r="Q122" s="75" t="s">
        <v>122</v>
      </c>
      <c r="R122" s="75" t="s">
        <v>123</v>
      </c>
      <c r="S122" s="75" t="s">
        <v>124</v>
      </c>
      <c r="T122" s="76" t="s">
        <v>125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75" customHeight="1">
      <c r="A123" s="33"/>
      <c r="B123" s="34"/>
      <c r="C123" s="81" t="s">
        <v>126</v>
      </c>
      <c r="D123" s="35"/>
      <c r="E123" s="35"/>
      <c r="F123" s="35"/>
      <c r="G123" s="35"/>
      <c r="H123" s="35"/>
      <c r="I123" s="35"/>
      <c r="J123" s="164">
        <f>BK123</f>
        <v>0</v>
      </c>
      <c r="K123" s="35"/>
      <c r="L123" s="38"/>
      <c r="M123" s="77"/>
      <c r="N123" s="165"/>
      <c r="O123" s="78"/>
      <c r="P123" s="166">
        <f>P124</f>
        <v>0</v>
      </c>
      <c r="Q123" s="78"/>
      <c r="R123" s="166">
        <f>R124</f>
        <v>0</v>
      </c>
      <c r="S123" s="78"/>
      <c r="T123" s="167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72</v>
      </c>
      <c r="AU123" s="16" t="s">
        <v>106</v>
      </c>
      <c r="BK123" s="168">
        <f>BK124</f>
        <v>0</v>
      </c>
    </row>
    <row r="124" spans="2:63" s="12" customFormat="1" ht="26" customHeight="1">
      <c r="B124" s="169"/>
      <c r="C124" s="170"/>
      <c r="D124" s="171" t="s">
        <v>72</v>
      </c>
      <c r="E124" s="172" t="s">
        <v>127</v>
      </c>
      <c r="F124" s="172" t="s">
        <v>128</v>
      </c>
      <c r="G124" s="170"/>
      <c r="H124" s="170"/>
      <c r="I124" s="173"/>
      <c r="J124" s="174">
        <f>BK124</f>
        <v>0</v>
      </c>
      <c r="K124" s="170"/>
      <c r="L124" s="175"/>
      <c r="M124" s="176"/>
      <c r="N124" s="177"/>
      <c r="O124" s="177"/>
      <c r="P124" s="178">
        <f>P125+P162+P191+P199+P221+P240</f>
        <v>0</v>
      </c>
      <c r="Q124" s="177"/>
      <c r="R124" s="178">
        <f>R125+R162+R191+R199+R221+R240</f>
        <v>0</v>
      </c>
      <c r="S124" s="177"/>
      <c r="T124" s="179">
        <f>T125+T162+T191+T199+T221+T240</f>
        <v>0</v>
      </c>
      <c r="AR124" s="180" t="s">
        <v>81</v>
      </c>
      <c r="AT124" s="181" t="s">
        <v>72</v>
      </c>
      <c r="AU124" s="181" t="s">
        <v>73</v>
      </c>
      <c r="AY124" s="180" t="s">
        <v>129</v>
      </c>
      <c r="BK124" s="182">
        <f>BK125+BK162+BK191+BK199+BK221+BK240</f>
        <v>0</v>
      </c>
    </row>
    <row r="125" spans="2:63" s="12" customFormat="1" ht="22.75" customHeight="1">
      <c r="B125" s="169"/>
      <c r="C125" s="170"/>
      <c r="D125" s="171" t="s">
        <v>72</v>
      </c>
      <c r="E125" s="183" t="s">
        <v>81</v>
      </c>
      <c r="F125" s="183" t="s">
        <v>130</v>
      </c>
      <c r="G125" s="170"/>
      <c r="H125" s="170"/>
      <c r="I125" s="173"/>
      <c r="J125" s="184">
        <f>BK125</f>
        <v>0</v>
      </c>
      <c r="K125" s="170"/>
      <c r="L125" s="175"/>
      <c r="M125" s="176"/>
      <c r="N125" s="177"/>
      <c r="O125" s="177"/>
      <c r="P125" s="178">
        <f>SUM(P126:P161)</f>
        <v>0</v>
      </c>
      <c r="Q125" s="177"/>
      <c r="R125" s="178">
        <f>SUM(R126:R161)</f>
        <v>0</v>
      </c>
      <c r="S125" s="177"/>
      <c r="T125" s="179">
        <f>SUM(T126:T161)</f>
        <v>0</v>
      </c>
      <c r="AR125" s="180" t="s">
        <v>81</v>
      </c>
      <c r="AT125" s="181" t="s">
        <v>72</v>
      </c>
      <c r="AU125" s="181" t="s">
        <v>81</v>
      </c>
      <c r="AY125" s="180" t="s">
        <v>129</v>
      </c>
      <c r="BK125" s="182">
        <f>SUM(BK126:BK161)</f>
        <v>0</v>
      </c>
    </row>
    <row r="126" spans="1:65" s="2" customFormat="1" ht="16.5" customHeight="1">
      <c r="A126" s="33"/>
      <c r="B126" s="34"/>
      <c r="C126" s="185" t="s">
        <v>81</v>
      </c>
      <c r="D126" s="185" t="s">
        <v>131</v>
      </c>
      <c r="E126" s="186" t="s">
        <v>132</v>
      </c>
      <c r="F126" s="187" t="s">
        <v>133</v>
      </c>
      <c r="G126" s="188" t="s">
        <v>134</v>
      </c>
      <c r="H126" s="189">
        <v>311.37</v>
      </c>
      <c r="I126" s="190"/>
      <c r="J126" s="191">
        <f>ROUND(I126*H126,2)</f>
        <v>0</v>
      </c>
      <c r="K126" s="187" t="s">
        <v>1</v>
      </c>
      <c r="L126" s="38"/>
      <c r="M126" s="192" t="s">
        <v>1</v>
      </c>
      <c r="N126" s="193" t="s">
        <v>38</v>
      </c>
      <c r="O126" s="70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135</v>
      </c>
      <c r="AT126" s="196" t="s">
        <v>131</v>
      </c>
      <c r="AU126" s="196" t="s">
        <v>83</v>
      </c>
      <c r="AY126" s="16" t="s">
        <v>129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6" t="s">
        <v>81</v>
      </c>
      <c r="BK126" s="197">
        <f>ROUND(I126*H126,2)</f>
        <v>0</v>
      </c>
      <c r="BL126" s="16" t="s">
        <v>135</v>
      </c>
      <c r="BM126" s="196" t="s">
        <v>83</v>
      </c>
    </row>
    <row r="127" spans="2:51" s="13" customFormat="1" ht="12">
      <c r="B127" s="198"/>
      <c r="C127" s="199"/>
      <c r="D127" s="200" t="s">
        <v>136</v>
      </c>
      <c r="E127" s="201" t="s">
        <v>1</v>
      </c>
      <c r="F127" s="202" t="s">
        <v>137</v>
      </c>
      <c r="G127" s="199"/>
      <c r="H127" s="203">
        <v>311.37</v>
      </c>
      <c r="I127" s="204"/>
      <c r="J127" s="199"/>
      <c r="K127" s="199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136</v>
      </c>
      <c r="AU127" s="209" t="s">
        <v>83</v>
      </c>
      <c r="AV127" s="13" t="s">
        <v>83</v>
      </c>
      <c r="AW127" s="13" t="s">
        <v>30</v>
      </c>
      <c r="AX127" s="13" t="s">
        <v>81</v>
      </c>
      <c r="AY127" s="209" t="s">
        <v>129</v>
      </c>
    </row>
    <row r="128" spans="1:65" s="2" customFormat="1" ht="16.5" customHeight="1">
      <c r="A128" s="33"/>
      <c r="B128" s="34"/>
      <c r="C128" s="185" t="s">
        <v>83</v>
      </c>
      <c r="D128" s="185" t="s">
        <v>131</v>
      </c>
      <c r="E128" s="186" t="s">
        <v>138</v>
      </c>
      <c r="F128" s="187" t="s">
        <v>139</v>
      </c>
      <c r="G128" s="188" t="s">
        <v>134</v>
      </c>
      <c r="H128" s="189">
        <v>311.37</v>
      </c>
      <c r="I128" s="190"/>
      <c r="J128" s="191">
        <f>ROUND(I128*H128,2)</f>
        <v>0</v>
      </c>
      <c r="K128" s="187" t="s">
        <v>1</v>
      </c>
      <c r="L128" s="38"/>
      <c r="M128" s="192" t="s">
        <v>1</v>
      </c>
      <c r="N128" s="193" t="s">
        <v>38</v>
      </c>
      <c r="O128" s="70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135</v>
      </c>
      <c r="AT128" s="196" t="s">
        <v>131</v>
      </c>
      <c r="AU128" s="196" t="s">
        <v>83</v>
      </c>
      <c r="AY128" s="16" t="s">
        <v>129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81</v>
      </c>
      <c r="BK128" s="197">
        <f>ROUND(I128*H128,2)</f>
        <v>0</v>
      </c>
      <c r="BL128" s="16" t="s">
        <v>135</v>
      </c>
      <c r="BM128" s="196" t="s">
        <v>135</v>
      </c>
    </row>
    <row r="129" spans="1:65" s="2" customFormat="1" ht="16.5" customHeight="1">
      <c r="A129" s="33"/>
      <c r="B129" s="34"/>
      <c r="C129" s="185" t="s">
        <v>140</v>
      </c>
      <c r="D129" s="185" t="s">
        <v>131</v>
      </c>
      <c r="E129" s="186" t="s">
        <v>141</v>
      </c>
      <c r="F129" s="187" t="s">
        <v>142</v>
      </c>
      <c r="G129" s="188" t="s">
        <v>143</v>
      </c>
      <c r="H129" s="189">
        <v>90</v>
      </c>
      <c r="I129" s="190"/>
      <c r="J129" s="191">
        <f>ROUND(I129*H129,2)</f>
        <v>0</v>
      </c>
      <c r="K129" s="187" t="s">
        <v>1</v>
      </c>
      <c r="L129" s="38"/>
      <c r="M129" s="192" t="s">
        <v>1</v>
      </c>
      <c r="N129" s="193" t="s">
        <v>38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135</v>
      </c>
      <c r="AT129" s="196" t="s">
        <v>131</v>
      </c>
      <c r="AU129" s="196" t="s">
        <v>83</v>
      </c>
      <c r="AY129" s="16" t="s">
        <v>129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81</v>
      </c>
      <c r="BK129" s="197">
        <f>ROUND(I129*H129,2)</f>
        <v>0</v>
      </c>
      <c r="BL129" s="16" t="s">
        <v>135</v>
      </c>
      <c r="BM129" s="196" t="s">
        <v>144</v>
      </c>
    </row>
    <row r="130" spans="1:65" s="2" customFormat="1" ht="16.5" customHeight="1">
      <c r="A130" s="33"/>
      <c r="B130" s="34"/>
      <c r="C130" s="185" t="s">
        <v>135</v>
      </c>
      <c r="D130" s="185" t="s">
        <v>131</v>
      </c>
      <c r="E130" s="186" t="s">
        <v>145</v>
      </c>
      <c r="F130" s="187" t="s">
        <v>146</v>
      </c>
      <c r="G130" s="188" t="s">
        <v>134</v>
      </c>
      <c r="H130" s="189">
        <v>318.15</v>
      </c>
      <c r="I130" s="190"/>
      <c r="J130" s="191">
        <f>ROUND(I130*H130,2)</f>
        <v>0</v>
      </c>
      <c r="K130" s="187" t="s">
        <v>1</v>
      </c>
      <c r="L130" s="38"/>
      <c r="M130" s="192" t="s">
        <v>1</v>
      </c>
      <c r="N130" s="193" t="s">
        <v>38</v>
      </c>
      <c r="O130" s="70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135</v>
      </c>
      <c r="AT130" s="196" t="s">
        <v>131</v>
      </c>
      <c r="AU130" s="196" t="s">
        <v>83</v>
      </c>
      <c r="AY130" s="16" t="s">
        <v>129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81</v>
      </c>
      <c r="BK130" s="197">
        <f>ROUND(I130*H130,2)</f>
        <v>0</v>
      </c>
      <c r="BL130" s="16" t="s">
        <v>135</v>
      </c>
      <c r="BM130" s="196" t="s">
        <v>147</v>
      </c>
    </row>
    <row r="131" spans="2:51" s="13" customFormat="1" ht="12">
      <c r="B131" s="198"/>
      <c r="C131" s="199"/>
      <c r="D131" s="200" t="s">
        <v>136</v>
      </c>
      <c r="E131" s="201" t="s">
        <v>1</v>
      </c>
      <c r="F131" s="202" t="s">
        <v>148</v>
      </c>
      <c r="G131" s="199"/>
      <c r="H131" s="203">
        <v>318.15</v>
      </c>
      <c r="I131" s="204"/>
      <c r="J131" s="199"/>
      <c r="K131" s="199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136</v>
      </c>
      <c r="AU131" s="209" t="s">
        <v>83</v>
      </c>
      <c r="AV131" s="13" t="s">
        <v>83</v>
      </c>
      <c r="AW131" s="13" t="s">
        <v>30</v>
      </c>
      <c r="AX131" s="13" t="s">
        <v>81</v>
      </c>
      <c r="AY131" s="209" t="s">
        <v>129</v>
      </c>
    </row>
    <row r="132" spans="1:65" s="2" customFormat="1" ht="11.55">
      <c r="A132" s="33"/>
      <c r="B132" s="34"/>
      <c r="C132" s="185" t="s">
        <v>149</v>
      </c>
      <c r="D132" s="185" t="s">
        <v>131</v>
      </c>
      <c r="E132" s="186" t="s">
        <v>150</v>
      </c>
      <c r="F132" s="187" t="s">
        <v>151</v>
      </c>
      <c r="G132" s="188" t="s">
        <v>152</v>
      </c>
      <c r="H132" s="189">
        <v>196.843</v>
      </c>
      <c r="I132" s="190"/>
      <c r="J132" s="191">
        <f>ROUND(I132*H132,2)</f>
        <v>0</v>
      </c>
      <c r="K132" s="187" t="s">
        <v>1</v>
      </c>
      <c r="L132" s="38"/>
      <c r="M132" s="192" t="s">
        <v>1</v>
      </c>
      <c r="N132" s="193" t="s">
        <v>38</v>
      </c>
      <c r="O132" s="70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6" t="s">
        <v>135</v>
      </c>
      <c r="AT132" s="196" t="s">
        <v>131</v>
      </c>
      <c r="AU132" s="196" t="s">
        <v>83</v>
      </c>
      <c r="AY132" s="16" t="s">
        <v>129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6" t="s">
        <v>81</v>
      </c>
      <c r="BK132" s="197">
        <f>ROUND(I132*H132,2)</f>
        <v>0</v>
      </c>
      <c r="BL132" s="16" t="s">
        <v>135</v>
      </c>
      <c r="BM132" s="196" t="s">
        <v>153</v>
      </c>
    </row>
    <row r="133" spans="2:51" s="13" customFormat="1" ht="12">
      <c r="B133" s="198"/>
      <c r="C133" s="199"/>
      <c r="D133" s="200" t="s">
        <v>136</v>
      </c>
      <c r="E133" s="201" t="s">
        <v>1</v>
      </c>
      <c r="F133" s="202" t="s">
        <v>154</v>
      </c>
      <c r="G133" s="199"/>
      <c r="H133" s="203">
        <v>87.955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136</v>
      </c>
      <c r="AU133" s="209" t="s">
        <v>83</v>
      </c>
      <c r="AV133" s="13" t="s">
        <v>83</v>
      </c>
      <c r="AW133" s="13" t="s">
        <v>30</v>
      </c>
      <c r="AX133" s="13" t="s">
        <v>73</v>
      </c>
      <c r="AY133" s="209" t="s">
        <v>129</v>
      </c>
    </row>
    <row r="134" spans="2:51" s="13" customFormat="1" ht="12">
      <c r="B134" s="198"/>
      <c r="C134" s="199"/>
      <c r="D134" s="200" t="s">
        <v>136</v>
      </c>
      <c r="E134" s="201" t="s">
        <v>1</v>
      </c>
      <c r="F134" s="202" t="s">
        <v>155</v>
      </c>
      <c r="G134" s="199"/>
      <c r="H134" s="203">
        <v>108.888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136</v>
      </c>
      <c r="AU134" s="209" t="s">
        <v>83</v>
      </c>
      <c r="AV134" s="13" t="s">
        <v>83</v>
      </c>
      <c r="AW134" s="13" t="s">
        <v>30</v>
      </c>
      <c r="AX134" s="13" t="s">
        <v>73</v>
      </c>
      <c r="AY134" s="209" t="s">
        <v>129</v>
      </c>
    </row>
    <row r="135" spans="2:51" s="14" customFormat="1" ht="12">
      <c r="B135" s="210"/>
      <c r="C135" s="211"/>
      <c r="D135" s="200" t="s">
        <v>136</v>
      </c>
      <c r="E135" s="212" t="s">
        <v>1</v>
      </c>
      <c r="F135" s="213" t="s">
        <v>156</v>
      </c>
      <c r="G135" s="211"/>
      <c r="H135" s="214">
        <v>196.84300000000002</v>
      </c>
      <c r="I135" s="215"/>
      <c r="J135" s="211"/>
      <c r="K135" s="211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136</v>
      </c>
      <c r="AU135" s="220" t="s">
        <v>83</v>
      </c>
      <c r="AV135" s="14" t="s">
        <v>135</v>
      </c>
      <c r="AW135" s="14" t="s">
        <v>30</v>
      </c>
      <c r="AX135" s="14" t="s">
        <v>81</v>
      </c>
      <c r="AY135" s="220" t="s">
        <v>129</v>
      </c>
    </row>
    <row r="136" spans="1:65" s="2" customFormat="1" ht="16.5" customHeight="1">
      <c r="A136" s="33"/>
      <c r="B136" s="34"/>
      <c r="C136" s="185" t="s">
        <v>144</v>
      </c>
      <c r="D136" s="185" t="s">
        <v>131</v>
      </c>
      <c r="E136" s="186" t="s">
        <v>157</v>
      </c>
      <c r="F136" s="187" t="s">
        <v>158</v>
      </c>
      <c r="G136" s="188" t="s">
        <v>152</v>
      </c>
      <c r="H136" s="189">
        <v>79.428</v>
      </c>
      <c r="I136" s="190"/>
      <c r="J136" s="191">
        <f>ROUND(I136*H136,2)</f>
        <v>0</v>
      </c>
      <c r="K136" s="187" t="s">
        <v>1</v>
      </c>
      <c r="L136" s="38"/>
      <c r="M136" s="192" t="s">
        <v>1</v>
      </c>
      <c r="N136" s="193" t="s">
        <v>38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135</v>
      </c>
      <c r="AT136" s="196" t="s">
        <v>131</v>
      </c>
      <c r="AU136" s="196" t="s">
        <v>83</v>
      </c>
      <c r="AY136" s="16" t="s">
        <v>129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81</v>
      </c>
      <c r="BK136" s="197">
        <f>ROUND(I136*H136,2)</f>
        <v>0</v>
      </c>
      <c r="BL136" s="16" t="s">
        <v>135</v>
      </c>
      <c r="BM136" s="196" t="s">
        <v>159</v>
      </c>
    </row>
    <row r="137" spans="2:51" s="13" customFormat="1" ht="12">
      <c r="B137" s="198"/>
      <c r="C137" s="199"/>
      <c r="D137" s="200" t="s">
        <v>136</v>
      </c>
      <c r="E137" s="201" t="s">
        <v>1</v>
      </c>
      <c r="F137" s="202" t="s">
        <v>160</v>
      </c>
      <c r="G137" s="199"/>
      <c r="H137" s="203">
        <v>63.63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136</v>
      </c>
      <c r="AU137" s="209" t="s">
        <v>83</v>
      </c>
      <c r="AV137" s="13" t="s">
        <v>83</v>
      </c>
      <c r="AW137" s="13" t="s">
        <v>30</v>
      </c>
      <c r="AX137" s="13" t="s">
        <v>73</v>
      </c>
      <c r="AY137" s="209" t="s">
        <v>129</v>
      </c>
    </row>
    <row r="138" spans="2:51" s="13" customFormat="1" ht="12">
      <c r="B138" s="198"/>
      <c r="C138" s="199"/>
      <c r="D138" s="200" t="s">
        <v>136</v>
      </c>
      <c r="E138" s="201" t="s">
        <v>1</v>
      </c>
      <c r="F138" s="202" t="s">
        <v>161</v>
      </c>
      <c r="G138" s="199"/>
      <c r="H138" s="203">
        <v>15.798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136</v>
      </c>
      <c r="AU138" s="209" t="s">
        <v>83</v>
      </c>
      <c r="AV138" s="13" t="s">
        <v>83</v>
      </c>
      <c r="AW138" s="13" t="s">
        <v>30</v>
      </c>
      <c r="AX138" s="13" t="s">
        <v>73</v>
      </c>
      <c r="AY138" s="209" t="s">
        <v>129</v>
      </c>
    </row>
    <row r="139" spans="2:51" s="14" customFormat="1" ht="12">
      <c r="B139" s="210"/>
      <c r="C139" s="211"/>
      <c r="D139" s="200" t="s">
        <v>136</v>
      </c>
      <c r="E139" s="212" t="s">
        <v>1</v>
      </c>
      <c r="F139" s="213" t="s">
        <v>156</v>
      </c>
      <c r="G139" s="211"/>
      <c r="H139" s="214">
        <v>79.428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136</v>
      </c>
      <c r="AU139" s="220" t="s">
        <v>83</v>
      </c>
      <c r="AV139" s="14" t="s">
        <v>135</v>
      </c>
      <c r="AW139" s="14" t="s">
        <v>30</v>
      </c>
      <c r="AX139" s="14" t="s">
        <v>81</v>
      </c>
      <c r="AY139" s="220" t="s">
        <v>129</v>
      </c>
    </row>
    <row r="140" spans="1:65" s="2" customFormat="1" ht="16.5" customHeight="1">
      <c r="A140" s="33"/>
      <c r="B140" s="34"/>
      <c r="C140" s="185" t="s">
        <v>162</v>
      </c>
      <c r="D140" s="185" t="s">
        <v>131</v>
      </c>
      <c r="E140" s="186" t="s">
        <v>163</v>
      </c>
      <c r="F140" s="187" t="s">
        <v>164</v>
      </c>
      <c r="G140" s="188" t="s">
        <v>152</v>
      </c>
      <c r="H140" s="189">
        <v>196.843</v>
      </c>
      <c r="I140" s="190"/>
      <c r="J140" s="191">
        <f>ROUND(I140*H140,2)</f>
        <v>0</v>
      </c>
      <c r="K140" s="187" t="s">
        <v>1</v>
      </c>
      <c r="L140" s="38"/>
      <c r="M140" s="192" t="s">
        <v>1</v>
      </c>
      <c r="N140" s="193" t="s">
        <v>38</v>
      </c>
      <c r="O140" s="70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135</v>
      </c>
      <c r="AT140" s="196" t="s">
        <v>131</v>
      </c>
      <c r="AU140" s="196" t="s">
        <v>83</v>
      </c>
      <c r="AY140" s="16" t="s">
        <v>129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81</v>
      </c>
      <c r="BK140" s="197">
        <f>ROUND(I140*H140,2)</f>
        <v>0</v>
      </c>
      <c r="BL140" s="16" t="s">
        <v>135</v>
      </c>
      <c r="BM140" s="196" t="s">
        <v>165</v>
      </c>
    </row>
    <row r="141" spans="2:51" s="13" customFormat="1" ht="12">
      <c r="B141" s="198"/>
      <c r="C141" s="199"/>
      <c r="D141" s="200" t="s">
        <v>136</v>
      </c>
      <c r="E141" s="201" t="s">
        <v>1</v>
      </c>
      <c r="F141" s="202" t="s">
        <v>166</v>
      </c>
      <c r="G141" s="199"/>
      <c r="H141" s="203">
        <v>196.843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136</v>
      </c>
      <c r="AU141" s="209" t="s">
        <v>83</v>
      </c>
      <c r="AV141" s="13" t="s">
        <v>83</v>
      </c>
      <c r="AW141" s="13" t="s">
        <v>30</v>
      </c>
      <c r="AX141" s="13" t="s">
        <v>81</v>
      </c>
      <c r="AY141" s="209" t="s">
        <v>129</v>
      </c>
    </row>
    <row r="142" spans="1:65" s="2" customFormat="1" ht="23.1">
      <c r="A142" s="33"/>
      <c r="B142" s="34"/>
      <c r="C142" s="185" t="s">
        <v>147</v>
      </c>
      <c r="D142" s="185" t="s">
        <v>131</v>
      </c>
      <c r="E142" s="186" t="s">
        <v>167</v>
      </c>
      <c r="F142" s="187" t="s">
        <v>168</v>
      </c>
      <c r="G142" s="188" t="s">
        <v>152</v>
      </c>
      <c r="H142" s="189">
        <v>2362.116</v>
      </c>
      <c r="I142" s="190"/>
      <c r="J142" s="191">
        <f>ROUND(I142*H142,2)</f>
        <v>0</v>
      </c>
      <c r="K142" s="187" t="s">
        <v>1</v>
      </c>
      <c r="L142" s="38"/>
      <c r="M142" s="192" t="s">
        <v>1</v>
      </c>
      <c r="N142" s="193" t="s">
        <v>38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135</v>
      </c>
      <c r="AT142" s="196" t="s">
        <v>131</v>
      </c>
      <c r="AU142" s="196" t="s">
        <v>83</v>
      </c>
      <c r="AY142" s="16" t="s">
        <v>129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81</v>
      </c>
      <c r="BK142" s="197">
        <f>ROUND(I142*H142,2)</f>
        <v>0</v>
      </c>
      <c r="BL142" s="16" t="s">
        <v>135</v>
      </c>
      <c r="BM142" s="196" t="s">
        <v>169</v>
      </c>
    </row>
    <row r="143" spans="2:51" s="13" customFormat="1" ht="12">
      <c r="B143" s="198"/>
      <c r="C143" s="199"/>
      <c r="D143" s="200" t="s">
        <v>136</v>
      </c>
      <c r="E143" s="201" t="s">
        <v>1</v>
      </c>
      <c r="F143" s="202" t="s">
        <v>170</v>
      </c>
      <c r="G143" s="199"/>
      <c r="H143" s="203">
        <v>2362.116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136</v>
      </c>
      <c r="AU143" s="209" t="s">
        <v>83</v>
      </c>
      <c r="AV143" s="13" t="s">
        <v>83</v>
      </c>
      <c r="AW143" s="13" t="s">
        <v>30</v>
      </c>
      <c r="AX143" s="13" t="s">
        <v>81</v>
      </c>
      <c r="AY143" s="209" t="s">
        <v>129</v>
      </c>
    </row>
    <row r="144" spans="1:65" s="2" customFormat="1" ht="16.5" customHeight="1">
      <c r="A144" s="33"/>
      <c r="B144" s="34"/>
      <c r="C144" s="185" t="s">
        <v>171</v>
      </c>
      <c r="D144" s="185" t="s">
        <v>131</v>
      </c>
      <c r="E144" s="186" t="s">
        <v>172</v>
      </c>
      <c r="F144" s="187" t="s">
        <v>173</v>
      </c>
      <c r="G144" s="188" t="s">
        <v>152</v>
      </c>
      <c r="H144" s="189">
        <v>79.428</v>
      </c>
      <c r="I144" s="190"/>
      <c r="J144" s="191">
        <f>ROUND(I144*H144,2)</f>
        <v>0</v>
      </c>
      <c r="K144" s="187" t="s">
        <v>1</v>
      </c>
      <c r="L144" s="38"/>
      <c r="M144" s="192" t="s">
        <v>1</v>
      </c>
      <c r="N144" s="193" t="s">
        <v>38</v>
      </c>
      <c r="O144" s="7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135</v>
      </c>
      <c r="AT144" s="196" t="s">
        <v>131</v>
      </c>
      <c r="AU144" s="196" t="s">
        <v>83</v>
      </c>
      <c r="AY144" s="16" t="s">
        <v>129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81</v>
      </c>
      <c r="BK144" s="197">
        <f>ROUND(I144*H144,2)</f>
        <v>0</v>
      </c>
      <c r="BL144" s="16" t="s">
        <v>135</v>
      </c>
      <c r="BM144" s="196" t="s">
        <v>174</v>
      </c>
    </row>
    <row r="145" spans="2:51" s="13" customFormat="1" ht="12">
      <c r="B145" s="198"/>
      <c r="C145" s="199"/>
      <c r="D145" s="200" t="s">
        <v>136</v>
      </c>
      <c r="E145" s="201" t="s">
        <v>1</v>
      </c>
      <c r="F145" s="202" t="s">
        <v>160</v>
      </c>
      <c r="G145" s="199"/>
      <c r="H145" s="203">
        <v>63.63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136</v>
      </c>
      <c r="AU145" s="209" t="s">
        <v>83</v>
      </c>
      <c r="AV145" s="13" t="s">
        <v>83</v>
      </c>
      <c r="AW145" s="13" t="s">
        <v>30</v>
      </c>
      <c r="AX145" s="13" t="s">
        <v>73</v>
      </c>
      <c r="AY145" s="209" t="s">
        <v>129</v>
      </c>
    </row>
    <row r="146" spans="2:51" s="13" customFormat="1" ht="12">
      <c r="B146" s="198"/>
      <c r="C146" s="199"/>
      <c r="D146" s="200" t="s">
        <v>136</v>
      </c>
      <c r="E146" s="201" t="s">
        <v>1</v>
      </c>
      <c r="F146" s="202" t="s">
        <v>161</v>
      </c>
      <c r="G146" s="199"/>
      <c r="H146" s="203">
        <v>15.798</v>
      </c>
      <c r="I146" s="204"/>
      <c r="J146" s="199"/>
      <c r="K146" s="199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136</v>
      </c>
      <c r="AU146" s="209" t="s">
        <v>83</v>
      </c>
      <c r="AV146" s="13" t="s">
        <v>83</v>
      </c>
      <c r="AW146" s="13" t="s">
        <v>30</v>
      </c>
      <c r="AX146" s="13" t="s">
        <v>73</v>
      </c>
      <c r="AY146" s="209" t="s">
        <v>129</v>
      </c>
    </row>
    <row r="147" spans="2:51" s="14" customFormat="1" ht="12">
      <c r="B147" s="210"/>
      <c r="C147" s="211"/>
      <c r="D147" s="200" t="s">
        <v>136</v>
      </c>
      <c r="E147" s="212" t="s">
        <v>1</v>
      </c>
      <c r="F147" s="213" t="s">
        <v>156</v>
      </c>
      <c r="G147" s="211"/>
      <c r="H147" s="214">
        <v>79.428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136</v>
      </c>
      <c r="AU147" s="220" t="s">
        <v>83</v>
      </c>
      <c r="AV147" s="14" t="s">
        <v>135</v>
      </c>
      <c r="AW147" s="14" t="s">
        <v>30</v>
      </c>
      <c r="AX147" s="14" t="s">
        <v>81</v>
      </c>
      <c r="AY147" s="220" t="s">
        <v>129</v>
      </c>
    </row>
    <row r="148" spans="1:65" s="2" customFormat="1" ht="16.5" customHeight="1">
      <c r="A148" s="33"/>
      <c r="B148" s="34"/>
      <c r="C148" s="185" t="s">
        <v>153</v>
      </c>
      <c r="D148" s="185" t="s">
        <v>131</v>
      </c>
      <c r="E148" s="186" t="s">
        <v>175</v>
      </c>
      <c r="F148" s="187" t="s">
        <v>176</v>
      </c>
      <c r="G148" s="188" t="s">
        <v>152</v>
      </c>
      <c r="H148" s="189">
        <v>260.473</v>
      </c>
      <c r="I148" s="190"/>
      <c r="J148" s="191">
        <f>ROUND(I148*H148,2)</f>
        <v>0</v>
      </c>
      <c r="K148" s="187" t="s">
        <v>1</v>
      </c>
      <c r="L148" s="38"/>
      <c r="M148" s="192" t="s">
        <v>1</v>
      </c>
      <c r="N148" s="193" t="s">
        <v>38</v>
      </c>
      <c r="O148" s="70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6" t="s">
        <v>135</v>
      </c>
      <c r="AT148" s="196" t="s">
        <v>131</v>
      </c>
      <c r="AU148" s="196" t="s">
        <v>83</v>
      </c>
      <c r="AY148" s="16" t="s">
        <v>129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6" t="s">
        <v>81</v>
      </c>
      <c r="BK148" s="197">
        <f>ROUND(I148*H148,2)</f>
        <v>0</v>
      </c>
      <c r="BL148" s="16" t="s">
        <v>135</v>
      </c>
      <c r="BM148" s="196" t="s">
        <v>177</v>
      </c>
    </row>
    <row r="149" spans="2:51" s="13" customFormat="1" ht="12">
      <c r="B149" s="198"/>
      <c r="C149" s="199"/>
      <c r="D149" s="200" t="s">
        <v>136</v>
      </c>
      <c r="E149" s="201" t="s">
        <v>1</v>
      </c>
      <c r="F149" s="202" t="s">
        <v>160</v>
      </c>
      <c r="G149" s="199"/>
      <c r="H149" s="203">
        <v>63.63</v>
      </c>
      <c r="I149" s="204"/>
      <c r="J149" s="199"/>
      <c r="K149" s="199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136</v>
      </c>
      <c r="AU149" s="209" t="s">
        <v>83</v>
      </c>
      <c r="AV149" s="13" t="s">
        <v>83</v>
      </c>
      <c r="AW149" s="13" t="s">
        <v>30</v>
      </c>
      <c r="AX149" s="13" t="s">
        <v>73</v>
      </c>
      <c r="AY149" s="209" t="s">
        <v>129</v>
      </c>
    </row>
    <row r="150" spans="2:51" s="13" customFormat="1" ht="12">
      <c r="B150" s="198"/>
      <c r="C150" s="199"/>
      <c r="D150" s="200" t="s">
        <v>136</v>
      </c>
      <c r="E150" s="201" t="s">
        <v>1</v>
      </c>
      <c r="F150" s="202" t="s">
        <v>166</v>
      </c>
      <c r="G150" s="199"/>
      <c r="H150" s="203">
        <v>196.843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136</v>
      </c>
      <c r="AU150" s="209" t="s">
        <v>83</v>
      </c>
      <c r="AV150" s="13" t="s">
        <v>83</v>
      </c>
      <c r="AW150" s="13" t="s">
        <v>30</v>
      </c>
      <c r="AX150" s="13" t="s">
        <v>73</v>
      </c>
      <c r="AY150" s="209" t="s">
        <v>129</v>
      </c>
    </row>
    <row r="151" spans="2:51" s="14" customFormat="1" ht="12">
      <c r="B151" s="210"/>
      <c r="C151" s="211"/>
      <c r="D151" s="200" t="s">
        <v>136</v>
      </c>
      <c r="E151" s="212" t="s">
        <v>1</v>
      </c>
      <c r="F151" s="213" t="s">
        <v>156</v>
      </c>
      <c r="G151" s="211"/>
      <c r="H151" s="214">
        <v>260.473</v>
      </c>
      <c r="I151" s="215"/>
      <c r="J151" s="211"/>
      <c r="K151" s="211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136</v>
      </c>
      <c r="AU151" s="220" t="s">
        <v>83</v>
      </c>
      <c r="AV151" s="14" t="s">
        <v>135</v>
      </c>
      <c r="AW151" s="14" t="s">
        <v>30</v>
      </c>
      <c r="AX151" s="14" t="s">
        <v>81</v>
      </c>
      <c r="AY151" s="220" t="s">
        <v>129</v>
      </c>
    </row>
    <row r="152" spans="1:65" s="2" customFormat="1" ht="16.5" customHeight="1">
      <c r="A152" s="33"/>
      <c r="B152" s="34"/>
      <c r="C152" s="185" t="s">
        <v>178</v>
      </c>
      <c r="D152" s="185" t="s">
        <v>131</v>
      </c>
      <c r="E152" s="186" t="s">
        <v>179</v>
      </c>
      <c r="F152" s="187" t="s">
        <v>180</v>
      </c>
      <c r="G152" s="188" t="s">
        <v>181</v>
      </c>
      <c r="H152" s="189">
        <v>334.633</v>
      </c>
      <c r="I152" s="190"/>
      <c r="J152" s="191">
        <f>ROUND(I152*H152,2)</f>
        <v>0</v>
      </c>
      <c r="K152" s="187" t="s">
        <v>1</v>
      </c>
      <c r="L152" s="38"/>
      <c r="M152" s="192" t="s">
        <v>1</v>
      </c>
      <c r="N152" s="193" t="s">
        <v>38</v>
      </c>
      <c r="O152" s="70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6" t="s">
        <v>135</v>
      </c>
      <c r="AT152" s="196" t="s">
        <v>131</v>
      </c>
      <c r="AU152" s="196" t="s">
        <v>83</v>
      </c>
      <c r="AY152" s="16" t="s">
        <v>129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6" t="s">
        <v>81</v>
      </c>
      <c r="BK152" s="197">
        <f>ROUND(I152*H152,2)</f>
        <v>0</v>
      </c>
      <c r="BL152" s="16" t="s">
        <v>135</v>
      </c>
      <c r="BM152" s="196" t="s">
        <v>182</v>
      </c>
    </row>
    <row r="153" spans="2:51" s="13" customFormat="1" ht="12">
      <c r="B153" s="198"/>
      <c r="C153" s="199"/>
      <c r="D153" s="200" t="s">
        <v>136</v>
      </c>
      <c r="E153" s="201" t="s">
        <v>1</v>
      </c>
      <c r="F153" s="202" t="s">
        <v>183</v>
      </c>
      <c r="G153" s="199"/>
      <c r="H153" s="203">
        <v>334.633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136</v>
      </c>
      <c r="AU153" s="209" t="s">
        <v>83</v>
      </c>
      <c r="AV153" s="13" t="s">
        <v>83</v>
      </c>
      <c r="AW153" s="13" t="s">
        <v>30</v>
      </c>
      <c r="AX153" s="13" t="s">
        <v>81</v>
      </c>
      <c r="AY153" s="209" t="s">
        <v>129</v>
      </c>
    </row>
    <row r="154" spans="1:65" s="2" customFormat="1" ht="16.5" customHeight="1">
      <c r="A154" s="33"/>
      <c r="B154" s="34"/>
      <c r="C154" s="185" t="s">
        <v>159</v>
      </c>
      <c r="D154" s="185" t="s">
        <v>131</v>
      </c>
      <c r="E154" s="186" t="s">
        <v>184</v>
      </c>
      <c r="F154" s="187" t="s">
        <v>185</v>
      </c>
      <c r="G154" s="188" t="s">
        <v>134</v>
      </c>
      <c r="H154" s="189">
        <v>538.59</v>
      </c>
      <c r="I154" s="190"/>
      <c r="J154" s="191">
        <f>ROUND(I154*H154,2)</f>
        <v>0</v>
      </c>
      <c r="K154" s="187" t="s">
        <v>1</v>
      </c>
      <c r="L154" s="38"/>
      <c r="M154" s="192" t="s">
        <v>1</v>
      </c>
      <c r="N154" s="193" t="s">
        <v>38</v>
      </c>
      <c r="O154" s="70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6" t="s">
        <v>135</v>
      </c>
      <c r="AT154" s="196" t="s">
        <v>131</v>
      </c>
      <c r="AU154" s="196" t="s">
        <v>83</v>
      </c>
      <c r="AY154" s="16" t="s">
        <v>129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6" t="s">
        <v>81</v>
      </c>
      <c r="BK154" s="197">
        <f>ROUND(I154*H154,2)</f>
        <v>0</v>
      </c>
      <c r="BL154" s="16" t="s">
        <v>135</v>
      </c>
      <c r="BM154" s="196" t="s">
        <v>186</v>
      </c>
    </row>
    <row r="155" spans="2:51" s="13" customFormat="1" ht="12">
      <c r="B155" s="198"/>
      <c r="C155" s="199"/>
      <c r="D155" s="200" t="s">
        <v>136</v>
      </c>
      <c r="E155" s="201" t="s">
        <v>1</v>
      </c>
      <c r="F155" s="202" t="s">
        <v>187</v>
      </c>
      <c r="G155" s="199"/>
      <c r="H155" s="203">
        <v>325.76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136</v>
      </c>
      <c r="AU155" s="209" t="s">
        <v>83</v>
      </c>
      <c r="AV155" s="13" t="s">
        <v>83</v>
      </c>
      <c r="AW155" s="13" t="s">
        <v>30</v>
      </c>
      <c r="AX155" s="13" t="s">
        <v>73</v>
      </c>
      <c r="AY155" s="209" t="s">
        <v>129</v>
      </c>
    </row>
    <row r="156" spans="2:51" s="13" customFormat="1" ht="12">
      <c r="B156" s="198"/>
      <c r="C156" s="199"/>
      <c r="D156" s="200" t="s">
        <v>136</v>
      </c>
      <c r="E156" s="201" t="s">
        <v>1</v>
      </c>
      <c r="F156" s="202" t="s">
        <v>188</v>
      </c>
      <c r="G156" s="199"/>
      <c r="H156" s="203">
        <v>212.83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136</v>
      </c>
      <c r="AU156" s="209" t="s">
        <v>83</v>
      </c>
      <c r="AV156" s="13" t="s">
        <v>83</v>
      </c>
      <c r="AW156" s="13" t="s">
        <v>30</v>
      </c>
      <c r="AX156" s="13" t="s">
        <v>73</v>
      </c>
      <c r="AY156" s="209" t="s">
        <v>129</v>
      </c>
    </row>
    <row r="157" spans="2:51" s="14" customFormat="1" ht="12">
      <c r="B157" s="210"/>
      <c r="C157" s="211"/>
      <c r="D157" s="200" t="s">
        <v>136</v>
      </c>
      <c r="E157" s="212" t="s">
        <v>1</v>
      </c>
      <c r="F157" s="213" t="s">
        <v>156</v>
      </c>
      <c r="G157" s="211"/>
      <c r="H157" s="214">
        <v>538.59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136</v>
      </c>
      <c r="AU157" s="220" t="s">
        <v>83</v>
      </c>
      <c r="AV157" s="14" t="s">
        <v>135</v>
      </c>
      <c r="AW157" s="14" t="s">
        <v>30</v>
      </c>
      <c r="AX157" s="14" t="s">
        <v>81</v>
      </c>
      <c r="AY157" s="220" t="s">
        <v>129</v>
      </c>
    </row>
    <row r="158" spans="1:65" s="2" customFormat="1" ht="16.5" customHeight="1">
      <c r="A158" s="33"/>
      <c r="B158" s="34"/>
      <c r="C158" s="185" t="s">
        <v>189</v>
      </c>
      <c r="D158" s="185" t="s">
        <v>131</v>
      </c>
      <c r="E158" s="186" t="s">
        <v>190</v>
      </c>
      <c r="F158" s="187" t="s">
        <v>191</v>
      </c>
      <c r="G158" s="188" t="s">
        <v>134</v>
      </c>
      <c r="H158" s="189">
        <v>105.32</v>
      </c>
      <c r="I158" s="190"/>
      <c r="J158" s="191">
        <f>ROUND(I158*H158,2)</f>
        <v>0</v>
      </c>
      <c r="K158" s="187" t="s">
        <v>1</v>
      </c>
      <c r="L158" s="38"/>
      <c r="M158" s="192" t="s">
        <v>1</v>
      </c>
      <c r="N158" s="193" t="s">
        <v>38</v>
      </c>
      <c r="O158" s="70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6" t="s">
        <v>135</v>
      </c>
      <c r="AT158" s="196" t="s">
        <v>131</v>
      </c>
      <c r="AU158" s="196" t="s">
        <v>83</v>
      </c>
      <c r="AY158" s="16" t="s">
        <v>129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6" t="s">
        <v>81</v>
      </c>
      <c r="BK158" s="197">
        <f>ROUND(I158*H158,2)</f>
        <v>0</v>
      </c>
      <c r="BL158" s="16" t="s">
        <v>135</v>
      </c>
      <c r="BM158" s="196" t="s">
        <v>192</v>
      </c>
    </row>
    <row r="159" spans="2:51" s="13" customFormat="1" ht="12">
      <c r="B159" s="198"/>
      <c r="C159" s="199"/>
      <c r="D159" s="200" t="s">
        <v>136</v>
      </c>
      <c r="E159" s="201" t="s">
        <v>1</v>
      </c>
      <c r="F159" s="202" t="s">
        <v>193</v>
      </c>
      <c r="G159" s="199"/>
      <c r="H159" s="203">
        <v>105.32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136</v>
      </c>
      <c r="AU159" s="209" t="s">
        <v>83</v>
      </c>
      <c r="AV159" s="13" t="s">
        <v>83</v>
      </c>
      <c r="AW159" s="13" t="s">
        <v>30</v>
      </c>
      <c r="AX159" s="13" t="s">
        <v>81</v>
      </c>
      <c r="AY159" s="209" t="s">
        <v>129</v>
      </c>
    </row>
    <row r="160" spans="1:65" s="2" customFormat="1" ht="16.5" customHeight="1">
      <c r="A160" s="33"/>
      <c r="B160" s="34"/>
      <c r="C160" s="185" t="s">
        <v>165</v>
      </c>
      <c r="D160" s="185" t="s">
        <v>131</v>
      </c>
      <c r="E160" s="186" t="s">
        <v>194</v>
      </c>
      <c r="F160" s="187" t="s">
        <v>195</v>
      </c>
      <c r="G160" s="188" t="s">
        <v>134</v>
      </c>
      <c r="H160" s="189">
        <v>105.32</v>
      </c>
      <c r="I160" s="190"/>
      <c r="J160" s="191">
        <f>ROUND(I160*H160,2)</f>
        <v>0</v>
      </c>
      <c r="K160" s="187" t="s">
        <v>1</v>
      </c>
      <c r="L160" s="38"/>
      <c r="M160" s="192" t="s">
        <v>1</v>
      </c>
      <c r="N160" s="193" t="s">
        <v>38</v>
      </c>
      <c r="O160" s="70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6" t="s">
        <v>135</v>
      </c>
      <c r="AT160" s="196" t="s">
        <v>131</v>
      </c>
      <c r="AU160" s="196" t="s">
        <v>83</v>
      </c>
      <c r="AY160" s="16" t="s">
        <v>129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6" t="s">
        <v>81</v>
      </c>
      <c r="BK160" s="197">
        <f>ROUND(I160*H160,2)</f>
        <v>0</v>
      </c>
      <c r="BL160" s="16" t="s">
        <v>135</v>
      </c>
      <c r="BM160" s="196" t="s">
        <v>196</v>
      </c>
    </row>
    <row r="161" spans="1:65" s="2" customFormat="1" ht="16.5" customHeight="1">
      <c r="A161" s="33"/>
      <c r="B161" s="34"/>
      <c r="C161" s="221" t="s">
        <v>8</v>
      </c>
      <c r="D161" s="221" t="s">
        <v>197</v>
      </c>
      <c r="E161" s="222" t="s">
        <v>198</v>
      </c>
      <c r="F161" s="223" t="s">
        <v>199</v>
      </c>
      <c r="G161" s="224" t="s">
        <v>200</v>
      </c>
      <c r="H161" s="225">
        <v>3.159</v>
      </c>
      <c r="I161" s="226"/>
      <c r="J161" s="227">
        <f>ROUND(I161*H161,2)</f>
        <v>0</v>
      </c>
      <c r="K161" s="223" t="s">
        <v>1</v>
      </c>
      <c r="L161" s="228"/>
      <c r="M161" s="229" t="s">
        <v>1</v>
      </c>
      <c r="N161" s="230" t="s">
        <v>38</v>
      </c>
      <c r="O161" s="70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6" t="s">
        <v>147</v>
      </c>
      <c r="AT161" s="196" t="s">
        <v>197</v>
      </c>
      <c r="AU161" s="196" t="s">
        <v>83</v>
      </c>
      <c r="AY161" s="16" t="s">
        <v>129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6" t="s">
        <v>81</v>
      </c>
      <c r="BK161" s="197">
        <f>ROUND(I161*H161,2)</f>
        <v>0</v>
      </c>
      <c r="BL161" s="16" t="s">
        <v>135</v>
      </c>
      <c r="BM161" s="196" t="s">
        <v>201</v>
      </c>
    </row>
    <row r="162" spans="2:63" s="12" customFormat="1" ht="22.75" customHeight="1">
      <c r="B162" s="169"/>
      <c r="C162" s="170"/>
      <c r="D162" s="171" t="s">
        <v>72</v>
      </c>
      <c r="E162" s="183" t="s">
        <v>149</v>
      </c>
      <c r="F162" s="183" t="s">
        <v>202</v>
      </c>
      <c r="G162" s="170"/>
      <c r="H162" s="170"/>
      <c r="I162" s="173"/>
      <c r="J162" s="184">
        <f>BK162</f>
        <v>0</v>
      </c>
      <c r="K162" s="170"/>
      <c r="L162" s="175"/>
      <c r="M162" s="176"/>
      <c r="N162" s="177"/>
      <c r="O162" s="177"/>
      <c r="P162" s="178">
        <f>SUM(P163:P190)</f>
        <v>0</v>
      </c>
      <c r="Q162" s="177"/>
      <c r="R162" s="178">
        <f>SUM(R163:R190)</f>
        <v>0</v>
      </c>
      <c r="S162" s="177"/>
      <c r="T162" s="179">
        <f>SUM(T163:T190)</f>
        <v>0</v>
      </c>
      <c r="AR162" s="180" t="s">
        <v>81</v>
      </c>
      <c r="AT162" s="181" t="s">
        <v>72</v>
      </c>
      <c r="AU162" s="181" t="s">
        <v>81</v>
      </c>
      <c r="AY162" s="180" t="s">
        <v>129</v>
      </c>
      <c r="BK162" s="182">
        <f>SUM(BK163:BK190)</f>
        <v>0</v>
      </c>
    </row>
    <row r="163" spans="1:65" s="2" customFormat="1" ht="16.5" customHeight="1">
      <c r="A163" s="33"/>
      <c r="B163" s="34"/>
      <c r="C163" s="185" t="s">
        <v>169</v>
      </c>
      <c r="D163" s="185" t="s">
        <v>131</v>
      </c>
      <c r="E163" s="186" t="s">
        <v>203</v>
      </c>
      <c r="F163" s="187" t="s">
        <v>204</v>
      </c>
      <c r="G163" s="188" t="s">
        <v>134</v>
      </c>
      <c r="H163" s="189">
        <v>33.475</v>
      </c>
      <c r="I163" s="190"/>
      <c r="J163" s="191">
        <f>ROUND(I163*H163,2)</f>
        <v>0</v>
      </c>
      <c r="K163" s="187" t="s">
        <v>1</v>
      </c>
      <c r="L163" s="38"/>
      <c r="M163" s="192" t="s">
        <v>1</v>
      </c>
      <c r="N163" s="193" t="s">
        <v>38</v>
      </c>
      <c r="O163" s="70"/>
      <c r="P163" s="194">
        <f>O163*H163</f>
        <v>0</v>
      </c>
      <c r="Q163" s="194">
        <v>0</v>
      </c>
      <c r="R163" s="194">
        <f>Q163*H163</f>
        <v>0</v>
      </c>
      <c r="S163" s="194">
        <v>0</v>
      </c>
      <c r="T163" s="195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6" t="s">
        <v>135</v>
      </c>
      <c r="AT163" s="196" t="s">
        <v>131</v>
      </c>
      <c r="AU163" s="196" t="s">
        <v>83</v>
      </c>
      <c r="AY163" s="16" t="s">
        <v>129</v>
      </c>
      <c r="BE163" s="197">
        <f>IF(N163="základní",J163,0)</f>
        <v>0</v>
      </c>
      <c r="BF163" s="197">
        <f>IF(N163="snížená",J163,0)</f>
        <v>0</v>
      </c>
      <c r="BG163" s="197">
        <f>IF(N163="zákl. přenesená",J163,0)</f>
        <v>0</v>
      </c>
      <c r="BH163" s="197">
        <f>IF(N163="sníž. přenesená",J163,0)</f>
        <v>0</v>
      </c>
      <c r="BI163" s="197">
        <f>IF(N163="nulová",J163,0)</f>
        <v>0</v>
      </c>
      <c r="BJ163" s="16" t="s">
        <v>81</v>
      </c>
      <c r="BK163" s="197">
        <f>ROUND(I163*H163,2)</f>
        <v>0</v>
      </c>
      <c r="BL163" s="16" t="s">
        <v>135</v>
      </c>
      <c r="BM163" s="196" t="s">
        <v>205</v>
      </c>
    </row>
    <row r="164" spans="2:51" s="13" customFormat="1" ht="12">
      <c r="B164" s="198"/>
      <c r="C164" s="199"/>
      <c r="D164" s="200" t="s">
        <v>136</v>
      </c>
      <c r="E164" s="201" t="s">
        <v>1</v>
      </c>
      <c r="F164" s="202" t="s">
        <v>206</v>
      </c>
      <c r="G164" s="199"/>
      <c r="H164" s="203">
        <v>33.475</v>
      </c>
      <c r="I164" s="204"/>
      <c r="J164" s="199"/>
      <c r="K164" s="199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136</v>
      </c>
      <c r="AU164" s="209" t="s">
        <v>83</v>
      </c>
      <c r="AV164" s="13" t="s">
        <v>83</v>
      </c>
      <c r="AW164" s="13" t="s">
        <v>30</v>
      </c>
      <c r="AX164" s="13" t="s">
        <v>81</v>
      </c>
      <c r="AY164" s="209" t="s">
        <v>129</v>
      </c>
    </row>
    <row r="165" spans="1:65" s="2" customFormat="1" ht="16.5" customHeight="1">
      <c r="A165" s="33"/>
      <c r="B165" s="34"/>
      <c r="C165" s="185" t="s">
        <v>207</v>
      </c>
      <c r="D165" s="185" t="s">
        <v>131</v>
      </c>
      <c r="E165" s="186" t="s">
        <v>208</v>
      </c>
      <c r="F165" s="187" t="s">
        <v>209</v>
      </c>
      <c r="G165" s="188" t="s">
        <v>134</v>
      </c>
      <c r="H165" s="189">
        <v>538.59</v>
      </c>
      <c r="I165" s="190"/>
      <c r="J165" s="191">
        <f>ROUND(I165*H165,2)</f>
        <v>0</v>
      </c>
      <c r="K165" s="187" t="s">
        <v>1</v>
      </c>
      <c r="L165" s="38"/>
      <c r="M165" s="192" t="s">
        <v>1</v>
      </c>
      <c r="N165" s="193" t="s">
        <v>38</v>
      </c>
      <c r="O165" s="70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6" t="s">
        <v>135</v>
      </c>
      <c r="AT165" s="196" t="s">
        <v>131</v>
      </c>
      <c r="AU165" s="196" t="s">
        <v>83</v>
      </c>
      <c r="AY165" s="16" t="s">
        <v>129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6" t="s">
        <v>81</v>
      </c>
      <c r="BK165" s="197">
        <f>ROUND(I165*H165,2)</f>
        <v>0</v>
      </c>
      <c r="BL165" s="16" t="s">
        <v>135</v>
      </c>
      <c r="BM165" s="196" t="s">
        <v>210</v>
      </c>
    </row>
    <row r="166" spans="2:51" s="13" customFormat="1" ht="12">
      <c r="B166" s="198"/>
      <c r="C166" s="199"/>
      <c r="D166" s="200" t="s">
        <v>136</v>
      </c>
      <c r="E166" s="201" t="s">
        <v>1</v>
      </c>
      <c r="F166" s="202" t="s">
        <v>211</v>
      </c>
      <c r="G166" s="199"/>
      <c r="H166" s="203">
        <v>325.76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136</v>
      </c>
      <c r="AU166" s="209" t="s">
        <v>83</v>
      </c>
      <c r="AV166" s="13" t="s">
        <v>83</v>
      </c>
      <c r="AW166" s="13" t="s">
        <v>30</v>
      </c>
      <c r="AX166" s="13" t="s">
        <v>73</v>
      </c>
      <c r="AY166" s="209" t="s">
        <v>129</v>
      </c>
    </row>
    <row r="167" spans="2:51" s="13" customFormat="1" ht="12">
      <c r="B167" s="198"/>
      <c r="C167" s="199"/>
      <c r="D167" s="200" t="s">
        <v>136</v>
      </c>
      <c r="E167" s="201" t="s">
        <v>1</v>
      </c>
      <c r="F167" s="202" t="s">
        <v>212</v>
      </c>
      <c r="G167" s="199"/>
      <c r="H167" s="203">
        <v>212.83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136</v>
      </c>
      <c r="AU167" s="209" t="s">
        <v>83</v>
      </c>
      <c r="AV167" s="13" t="s">
        <v>83</v>
      </c>
      <c r="AW167" s="13" t="s">
        <v>30</v>
      </c>
      <c r="AX167" s="13" t="s">
        <v>73</v>
      </c>
      <c r="AY167" s="209" t="s">
        <v>129</v>
      </c>
    </row>
    <row r="168" spans="2:51" s="14" customFormat="1" ht="12">
      <c r="B168" s="210"/>
      <c r="C168" s="211"/>
      <c r="D168" s="200" t="s">
        <v>136</v>
      </c>
      <c r="E168" s="212" t="s">
        <v>1</v>
      </c>
      <c r="F168" s="213" t="s">
        <v>156</v>
      </c>
      <c r="G168" s="211"/>
      <c r="H168" s="214">
        <v>538.59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136</v>
      </c>
      <c r="AU168" s="220" t="s">
        <v>83</v>
      </c>
      <c r="AV168" s="14" t="s">
        <v>135</v>
      </c>
      <c r="AW168" s="14" t="s">
        <v>30</v>
      </c>
      <c r="AX168" s="14" t="s">
        <v>81</v>
      </c>
      <c r="AY168" s="220" t="s">
        <v>129</v>
      </c>
    </row>
    <row r="169" spans="1:65" s="2" customFormat="1" ht="16.5" customHeight="1">
      <c r="A169" s="33"/>
      <c r="B169" s="34"/>
      <c r="C169" s="185" t="s">
        <v>174</v>
      </c>
      <c r="D169" s="185" t="s">
        <v>131</v>
      </c>
      <c r="E169" s="186" t="s">
        <v>213</v>
      </c>
      <c r="F169" s="187" t="s">
        <v>214</v>
      </c>
      <c r="G169" s="188" t="s">
        <v>134</v>
      </c>
      <c r="H169" s="189">
        <v>538.59</v>
      </c>
      <c r="I169" s="190"/>
      <c r="J169" s="191">
        <f>ROUND(I169*H169,2)</f>
        <v>0</v>
      </c>
      <c r="K169" s="187" t="s">
        <v>1</v>
      </c>
      <c r="L169" s="38"/>
      <c r="M169" s="192" t="s">
        <v>1</v>
      </c>
      <c r="N169" s="193" t="s">
        <v>38</v>
      </c>
      <c r="O169" s="70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6" t="s">
        <v>135</v>
      </c>
      <c r="AT169" s="196" t="s">
        <v>131</v>
      </c>
      <c r="AU169" s="196" t="s">
        <v>83</v>
      </c>
      <c r="AY169" s="16" t="s">
        <v>129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6" t="s">
        <v>81</v>
      </c>
      <c r="BK169" s="197">
        <f>ROUND(I169*H169,2)</f>
        <v>0</v>
      </c>
      <c r="BL169" s="16" t="s">
        <v>135</v>
      </c>
      <c r="BM169" s="196" t="s">
        <v>215</v>
      </c>
    </row>
    <row r="170" spans="2:51" s="13" customFormat="1" ht="12">
      <c r="B170" s="198"/>
      <c r="C170" s="199"/>
      <c r="D170" s="200" t="s">
        <v>136</v>
      </c>
      <c r="E170" s="201" t="s">
        <v>1</v>
      </c>
      <c r="F170" s="202" t="s">
        <v>211</v>
      </c>
      <c r="G170" s="199"/>
      <c r="H170" s="203">
        <v>325.76</v>
      </c>
      <c r="I170" s="204"/>
      <c r="J170" s="199"/>
      <c r="K170" s="199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136</v>
      </c>
      <c r="AU170" s="209" t="s">
        <v>83</v>
      </c>
      <c r="AV170" s="13" t="s">
        <v>83</v>
      </c>
      <c r="AW170" s="13" t="s">
        <v>30</v>
      </c>
      <c r="AX170" s="13" t="s">
        <v>73</v>
      </c>
      <c r="AY170" s="209" t="s">
        <v>129</v>
      </c>
    </row>
    <row r="171" spans="2:51" s="13" customFormat="1" ht="12">
      <c r="B171" s="198"/>
      <c r="C171" s="199"/>
      <c r="D171" s="200" t="s">
        <v>136</v>
      </c>
      <c r="E171" s="201" t="s">
        <v>1</v>
      </c>
      <c r="F171" s="202" t="s">
        <v>216</v>
      </c>
      <c r="G171" s="199"/>
      <c r="H171" s="203">
        <v>212.83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136</v>
      </c>
      <c r="AU171" s="209" t="s">
        <v>83</v>
      </c>
      <c r="AV171" s="13" t="s">
        <v>83</v>
      </c>
      <c r="AW171" s="13" t="s">
        <v>30</v>
      </c>
      <c r="AX171" s="13" t="s">
        <v>73</v>
      </c>
      <c r="AY171" s="209" t="s">
        <v>129</v>
      </c>
    </row>
    <row r="172" spans="2:51" s="14" customFormat="1" ht="12">
      <c r="B172" s="210"/>
      <c r="C172" s="211"/>
      <c r="D172" s="200" t="s">
        <v>136</v>
      </c>
      <c r="E172" s="212" t="s">
        <v>1</v>
      </c>
      <c r="F172" s="213" t="s">
        <v>156</v>
      </c>
      <c r="G172" s="211"/>
      <c r="H172" s="214">
        <v>538.59</v>
      </c>
      <c r="I172" s="215"/>
      <c r="J172" s="211"/>
      <c r="K172" s="211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136</v>
      </c>
      <c r="AU172" s="220" t="s">
        <v>83</v>
      </c>
      <c r="AV172" s="14" t="s">
        <v>135</v>
      </c>
      <c r="AW172" s="14" t="s">
        <v>30</v>
      </c>
      <c r="AX172" s="14" t="s">
        <v>81</v>
      </c>
      <c r="AY172" s="220" t="s">
        <v>129</v>
      </c>
    </row>
    <row r="173" spans="1:65" s="2" customFormat="1" ht="16.5" customHeight="1">
      <c r="A173" s="33"/>
      <c r="B173" s="34"/>
      <c r="C173" s="185" t="s">
        <v>217</v>
      </c>
      <c r="D173" s="185" t="s">
        <v>131</v>
      </c>
      <c r="E173" s="186" t="s">
        <v>218</v>
      </c>
      <c r="F173" s="187" t="s">
        <v>219</v>
      </c>
      <c r="G173" s="188" t="s">
        <v>134</v>
      </c>
      <c r="H173" s="189">
        <v>33.475</v>
      </c>
      <c r="I173" s="190"/>
      <c r="J173" s="191">
        <f>ROUND(I173*H173,2)</f>
        <v>0</v>
      </c>
      <c r="K173" s="187" t="s">
        <v>1</v>
      </c>
      <c r="L173" s="38"/>
      <c r="M173" s="192" t="s">
        <v>1</v>
      </c>
      <c r="N173" s="193" t="s">
        <v>38</v>
      </c>
      <c r="O173" s="70"/>
      <c r="P173" s="194">
        <f>O173*H173</f>
        <v>0</v>
      </c>
      <c r="Q173" s="194">
        <v>0</v>
      </c>
      <c r="R173" s="194">
        <f>Q173*H173</f>
        <v>0</v>
      </c>
      <c r="S173" s="194">
        <v>0</v>
      </c>
      <c r="T173" s="19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6" t="s">
        <v>135</v>
      </c>
      <c r="AT173" s="196" t="s">
        <v>131</v>
      </c>
      <c r="AU173" s="196" t="s">
        <v>83</v>
      </c>
      <c r="AY173" s="16" t="s">
        <v>129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6" t="s">
        <v>81</v>
      </c>
      <c r="BK173" s="197">
        <f>ROUND(I173*H173,2)</f>
        <v>0</v>
      </c>
      <c r="BL173" s="16" t="s">
        <v>135</v>
      </c>
      <c r="BM173" s="196" t="s">
        <v>220</v>
      </c>
    </row>
    <row r="174" spans="2:51" s="13" customFormat="1" ht="12">
      <c r="B174" s="198"/>
      <c r="C174" s="199"/>
      <c r="D174" s="200" t="s">
        <v>136</v>
      </c>
      <c r="E174" s="201" t="s">
        <v>1</v>
      </c>
      <c r="F174" s="202" t="s">
        <v>206</v>
      </c>
      <c r="G174" s="199"/>
      <c r="H174" s="203">
        <v>33.475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136</v>
      </c>
      <c r="AU174" s="209" t="s">
        <v>83</v>
      </c>
      <c r="AV174" s="13" t="s">
        <v>83</v>
      </c>
      <c r="AW174" s="13" t="s">
        <v>30</v>
      </c>
      <c r="AX174" s="13" t="s">
        <v>81</v>
      </c>
      <c r="AY174" s="209" t="s">
        <v>129</v>
      </c>
    </row>
    <row r="175" spans="1:65" s="2" customFormat="1" ht="16.5" customHeight="1">
      <c r="A175" s="33"/>
      <c r="B175" s="34"/>
      <c r="C175" s="185" t="s">
        <v>177</v>
      </c>
      <c r="D175" s="185" t="s">
        <v>131</v>
      </c>
      <c r="E175" s="186" t="s">
        <v>221</v>
      </c>
      <c r="F175" s="187" t="s">
        <v>222</v>
      </c>
      <c r="G175" s="188" t="s">
        <v>134</v>
      </c>
      <c r="H175" s="189">
        <v>325.76</v>
      </c>
      <c r="I175" s="190"/>
      <c r="J175" s="191">
        <f>ROUND(I175*H175,2)</f>
        <v>0</v>
      </c>
      <c r="K175" s="187" t="s">
        <v>1</v>
      </c>
      <c r="L175" s="38"/>
      <c r="M175" s="192" t="s">
        <v>1</v>
      </c>
      <c r="N175" s="193" t="s">
        <v>38</v>
      </c>
      <c r="O175" s="70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135</v>
      </c>
      <c r="AT175" s="196" t="s">
        <v>131</v>
      </c>
      <c r="AU175" s="196" t="s">
        <v>83</v>
      </c>
      <c r="AY175" s="16" t="s">
        <v>129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81</v>
      </c>
      <c r="BK175" s="197">
        <f>ROUND(I175*H175,2)</f>
        <v>0</v>
      </c>
      <c r="BL175" s="16" t="s">
        <v>135</v>
      </c>
      <c r="BM175" s="196" t="s">
        <v>223</v>
      </c>
    </row>
    <row r="176" spans="2:51" s="13" customFormat="1" ht="12">
      <c r="B176" s="198"/>
      <c r="C176" s="199"/>
      <c r="D176" s="200" t="s">
        <v>136</v>
      </c>
      <c r="E176" s="201" t="s">
        <v>1</v>
      </c>
      <c r="F176" s="202" t="s">
        <v>211</v>
      </c>
      <c r="G176" s="199"/>
      <c r="H176" s="203">
        <v>325.76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136</v>
      </c>
      <c r="AU176" s="209" t="s">
        <v>83</v>
      </c>
      <c r="AV176" s="13" t="s">
        <v>83</v>
      </c>
      <c r="AW176" s="13" t="s">
        <v>30</v>
      </c>
      <c r="AX176" s="13" t="s">
        <v>81</v>
      </c>
      <c r="AY176" s="209" t="s">
        <v>129</v>
      </c>
    </row>
    <row r="177" spans="1:65" s="2" customFormat="1" ht="16.5" customHeight="1">
      <c r="A177" s="33"/>
      <c r="B177" s="34"/>
      <c r="C177" s="221" t="s">
        <v>7</v>
      </c>
      <c r="D177" s="288" t="s">
        <v>197</v>
      </c>
      <c r="E177" s="289" t="s">
        <v>672</v>
      </c>
      <c r="F177" s="290" t="s">
        <v>673</v>
      </c>
      <c r="G177" s="291" t="s">
        <v>181</v>
      </c>
      <c r="H177" s="292">
        <v>68.41</v>
      </c>
      <c r="I177" s="226"/>
      <c r="J177" s="227">
        <f>ROUND(I177*H177,2)</f>
        <v>0</v>
      </c>
      <c r="K177" s="223" t="s">
        <v>1</v>
      </c>
      <c r="L177" s="228"/>
      <c r="M177" s="229" t="s">
        <v>1</v>
      </c>
      <c r="N177" s="230" t="s">
        <v>38</v>
      </c>
      <c r="O177" s="70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6" t="s">
        <v>147</v>
      </c>
      <c r="AT177" s="196" t="s">
        <v>197</v>
      </c>
      <c r="AU177" s="196" t="s">
        <v>83</v>
      </c>
      <c r="AY177" s="16" t="s">
        <v>129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6" t="s">
        <v>81</v>
      </c>
      <c r="BK177" s="197">
        <f>ROUND(I177*H177,2)</f>
        <v>0</v>
      </c>
      <c r="BL177" s="16" t="s">
        <v>135</v>
      </c>
      <c r="BM177" s="196" t="s">
        <v>224</v>
      </c>
    </row>
    <row r="178" spans="2:51" s="13" customFormat="1" ht="12">
      <c r="B178" s="198"/>
      <c r="C178" s="199"/>
      <c r="D178" s="200" t="s">
        <v>136</v>
      </c>
      <c r="E178" s="201" t="s">
        <v>1</v>
      </c>
      <c r="F178" s="202" t="s">
        <v>225</v>
      </c>
      <c r="G178" s="199"/>
      <c r="H178" s="203">
        <v>65.152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136</v>
      </c>
      <c r="AU178" s="209" t="s">
        <v>83</v>
      </c>
      <c r="AV178" s="13" t="s">
        <v>83</v>
      </c>
      <c r="AW178" s="13" t="s">
        <v>30</v>
      </c>
      <c r="AX178" s="13" t="s">
        <v>81</v>
      </c>
      <c r="AY178" s="209" t="s">
        <v>129</v>
      </c>
    </row>
    <row r="179" spans="1:65" s="2" customFormat="1" ht="16.5" customHeight="1">
      <c r="A179" s="33"/>
      <c r="B179" s="34"/>
      <c r="C179" s="185" t="s">
        <v>182</v>
      </c>
      <c r="D179" s="185" t="s">
        <v>131</v>
      </c>
      <c r="E179" s="186" t="s">
        <v>226</v>
      </c>
      <c r="F179" s="187" t="s">
        <v>227</v>
      </c>
      <c r="G179" s="188" t="s">
        <v>134</v>
      </c>
      <c r="H179" s="189">
        <v>25.52</v>
      </c>
      <c r="I179" s="190"/>
      <c r="J179" s="191">
        <f>ROUND(I179*H179,2)</f>
        <v>0</v>
      </c>
      <c r="K179" s="187" t="s">
        <v>1</v>
      </c>
      <c r="L179" s="38"/>
      <c r="M179" s="192" t="s">
        <v>1</v>
      </c>
      <c r="N179" s="193" t="s">
        <v>38</v>
      </c>
      <c r="O179" s="7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135</v>
      </c>
      <c r="AT179" s="196" t="s">
        <v>131</v>
      </c>
      <c r="AU179" s="196" t="s">
        <v>83</v>
      </c>
      <c r="AY179" s="16" t="s">
        <v>129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81</v>
      </c>
      <c r="BK179" s="197">
        <f>ROUND(I179*H179,2)</f>
        <v>0</v>
      </c>
      <c r="BL179" s="16" t="s">
        <v>135</v>
      </c>
      <c r="BM179" s="196" t="s">
        <v>228</v>
      </c>
    </row>
    <row r="180" spans="2:51" s="13" customFormat="1" ht="12">
      <c r="B180" s="198"/>
      <c r="C180" s="199"/>
      <c r="D180" s="200" t="s">
        <v>136</v>
      </c>
      <c r="E180" s="201" t="s">
        <v>1</v>
      </c>
      <c r="F180" s="202" t="s">
        <v>229</v>
      </c>
      <c r="G180" s="199"/>
      <c r="H180" s="203">
        <v>11.1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136</v>
      </c>
      <c r="AU180" s="209" t="s">
        <v>83</v>
      </c>
      <c r="AV180" s="13" t="s">
        <v>83</v>
      </c>
      <c r="AW180" s="13" t="s">
        <v>30</v>
      </c>
      <c r="AX180" s="13" t="s">
        <v>73</v>
      </c>
      <c r="AY180" s="209" t="s">
        <v>129</v>
      </c>
    </row>
    <row r="181" spans="2:51" s="13" customFormat="1" ht="12">
      <c r="B181" s="198"/>
      <c r="C181" s="199"/>
      <c r="D181" s="200" t="s">
        <v>136</v>
      </c>
      <c r="E181" s="201" t="s">
        <v>1</v>
      </c>
      <c r="F181" s="202" t="s">
        <v>230</v>
      </c>
      <c r="G181" s="199"/>
      <c r="H181" s="203">
        <v>14.42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136</v>
      </c>
      <c r="AU181" s="209" t="s">
        <v>83</v>
      </c>
      <c r="AV181" s="13" t="s">
        <v>83</v>
      </c>
      <c r="AW181" s="13" t="s">
        <v>30</v>
      </c>
      <c r="AX181" s="13" t="s">
        <v>73</v>
      </c>
      <c r="AY181" s="209" t="s">
        <v>129</v>
      </c>
    </row>
    <row r="182" spans="2:51" s="14" customFormat="1" ht="12">
      <c r="B182" s="210"/>
      <c r="C182" s="211"/>
      <c r="D182" s="200" t="s">
        <v>136</v>
      </c>
      <c r="E182" s="212" t="s">
        <v>1</v>
      </c>
      <c r="F182" s="213" t="s">
        <v>156</v>
      </c>
      <c r="G182" s="211"/>
      <c r="H182" s="214">
        <v>25.52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136</v>
      </c>
      <c r="AU182" s="220" t="s">
        <v>83</v>
      </c>
      <c r="AV182" s="14" t="s">
        <v>135</v>
      </c>
      <c r="AW182" s="14" t="s">
        <v>30</v>
      </c>
      <c r="AX182" s="14" t="s">
        <v>81</v>
      </c>
      <c r="AY182" s="220" t="s">
        <v>129</v>
      </c>
    </row>
    <row r="183" spans="1:65" s="2" customFormat="1" ht="16.5" customHeight="1">
      <c r="A183" s="33"/>
      <c r="B183" s="34"/>
      <c r="C183" s="221" t="s">
        <v>231</v>
      </c>
      <c r="D183" s="288" t="s">
        <v>197</v>
      </c>
      <c r="E183" s="289" t="s">
        <v>674</v>
      </c>
      <c r="F183" s="290" t="s">
        <v>675</v>
      </c>
      <c r="G183" s="291" t="s">
        <v>134</v>
      </c>
      <c r="H183" s="292">
        <v>14.539</v>
      </c>
      <c r="I183" s="226"/>
      <c r="J183" s="227">
        <f>ROUND(I183*H183,2)</f>
        <v>0</v>
      </c>
      <c r="K183" s="223" t="s">
        <v>1</v>
      </c>
      <c r="L183" s="228"/>
      <c r="M183" s="229" t="s">
        <v>1</v>
      </c>
      <c r="N183" s="230" t="s">
        <v>38</v>
      </c>
      <c r="O183" s="70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6" t="s">
        <v>147</v>
      </c>
      <c r="AT183" s="196" t="s">
        <v>197</v>
      </c>
      <c r="AU183" s="196" t="s">
        <v>83</v>
      </c>
      <c r="AY183" s="16" t="s">
        <v>129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6" t="s">
        <v>81</v>
      </c>
      <c r="BK183" s="197">
        <f>ROUND(I183*H183,2)</f>
        <v>0</v>
      </c>
      <c r="BL183" s="16" t="s">
        <v>135</v>
      </c>
      <c r="BM183" s="196" t="s">
        <v>234</v>
      </c>
    </row>
    <row r="184" spans="2:51" s="13" customFormat="1" ht="12">
      <c r="B184" s="198"/>
      <c r="C184" s="199"/>
      <c r="D184" s="200" t="s">
        <v>136</v>
      </c>
      <c r="E184" s="201" t="s">
        <v>1</v>
      </c>
      <c r="F184" s="202" t="s">
        <v>235</v>
      </c>
      <c r="G184" s="199"/>
      <c r="H184" s="203">
        <v>11.655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136</v>
      </c>
      <c r="AU184" s="209" t="s">
        <v>83</v>
      </c>
      <c r="AV184" s="13" t="s">
        <v>83</v>
      </c>
      <c r="AW184" s="13" t="s">
        <v>30</v>
      </c>
      <c r="AX184" s="13" t="s">
        <v>73</v>
      </c>
      <c r="AY184" s="209" t="s">
        <v>129</v>
      </c>
    </row>
    <row r="185" spans="2:51" s="13" customFormat="1" ht="12">
      <c r="B185" s="198"/>
      <c r="C185" s="199"/>
      <c r="D185" s="200" t="s">
        <v>136</v>
      </c>
      <c r="E185" s="201" t="s">
        <v>1</v>
      </c>
      <c r="F185" s="202" t="s">
        <v>236</v>
      </c>
      <c r="G185" s="199"/>
      <c r="H185" s="203">
        <v>2.884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136</v>
      </c>
      <c r="AU185" s="209" t="s">
        <v>83</v>
      </c>
      <c r="AV185" s="13" t="s">
        <v>83</v>
      </c>
      <c r="AW185" s="13" t="s">
        <v>30</v>
      </c>
      <c r="AX185" s="13" t="s">
        <v>73</v>
      </c>
      <c r="AY185" s="209" t="s">
        <v>129</v>
      </c>
    </row>
    <row r="186" spans="2:51" s="14" customFormat="1" ht="12">
      <c r="B186" s="210"/>
      <c r="C186" s="211"/>
      <c r="D186" s="200" t="s">
        <v>136</v>
      </c>
      <c r="E186" s="212" t="s">
        <v>1</v>
      </c>
      <c r="F186" s="213" t="s">
        <v>156</v>
      </c>
      <c r="G186" s="211"/>
      <c r="H186" s="214">
        <v>14.539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136</v>
      </c>
      <c r="AU186" s="220" t="s">
        <v>83</v>
      </c>
      <c r="AV186" s="14" t="s">
        <v>135</v>
      </c>
      <c r="AW186" s="14" t="s">
        <v>30</v>
      </c>
      <c r="AX186" s="14" t="s">
        <v>81</v>
      </c>
      <c r="AY186" s="220" t="s">
        <v>129</v>
      </c>
    </row>
    <row r="187" spans="1:65" s="2" customFormat="1" ht="16.5" customHeight="1">
      <c r="A187" s="33"/>
      <c r="B187" s="34"/>
      <c r="C187" s="185" t="s">
        <v>186</v>
      </c>
      <c r="D187" s="185" t="s">
        <v>131</v>
      </c>
      <c r="E187" s="186" t="s">
        <v>237</v>
      </c>
      <c r="F187" s="187" t="s">
        <v>238</v>
      </c>
      <c r="G187" s="188" t="s">
        <v>134</v>
      </c>
      <c r="H187" s="189">
        <v>212.83</v>
      </c>
      <c r="I187" s="190"/>
      <c r="J187" s="191">
        <f>ROUND(I187*H187,2)</f>
        <v>0</v>
      </c>
      <c r="K187" s="187" t="s">
        <v>1</v>
      </c>
      <c r="L187" s="38"/>
      <c r="M187" s="192" t="s">
        <v>1</v>
      </c>
      <c r="N187" s="193" t="s">
        <v>38</v>
      </c>
      <c r="O187" s="70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6" t="s">
        <v>135</v>
      </c>
      <c r="AT187" s="196" t="s">
        <v>131</v>
      </c>
      <c r="AU187" s="196" t="s">
        <v>83</v>
      </c>
      <c r="AY187" s="16" t="s">
        <v>129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6" t="s">
        <v>81</v>
      </c>
      <c r="BK187" s="197">
        <f>ROUND(I187*H187,2)</f>
        <v>0</v>
      </c>
      <c r="BL187" s="16" t="s">
        <v>135</v>
      </c>
      <c r="BM187" s="196" t="s">
        <v>239</v>
      </c>
    </row>
    <row r="188" spans="2:51" s="13" customFormat="1" ht="12">
      <c r="B188" s="198"/>
      <c r="C188" s="199"/>
      <c r="D188" s="200" t="s">
        <v>136</v>
      </c>
      <c r="E188" s="201" t="s">
        <v>1</v>
      </c>
      <c r="F188" s="202" t="s">
        <v>216</v>
      </c>
      <c r="G188" s="199"/>
      <c r="H188" s="203">
        <v>212.83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136</v>
      </c>
      <c r="AU188" s="209" t="s">
        <v>83</v>
      </c>
      <c r="AV188" s="13" t="s">
        <v>83</v>
      </c>
      <c r="AW188" s="13" t="s">
        <v>30</v>
      </c>
      <c r="AX188" s="13" t="s">
        <v>81</v>
      </c>
      <c r="AY188" s="209" t="s">
        <v>129</v>
      </c>
    </row>
    <row r="189" spans="1:65" s="2" customFormat="1" ht="16.5" customHeight="1">
      <c r="A189" s="33"/>
      <c r="B189" s="34"/>
      <c r="C189" s="221" t="s">
        <v>240</v>
      </c>
      <c r="D189" s="288" t="s">
        <v>197</v>
      </c>
      <c r="E189" s="289" t="s">
        <v>672</v>
      </c>
      <c r="F189" s="290" t="s">
        <v>673</v>
      </c>
      <c r="G189" s="293" t="s">
        <v>181</v>
      </c>
      <c r="H189" s="225">
        <v>44.694</v>
      </c>
      <c r="I189" s="226"/>
      <c r="J189" s="227">
        <f>ROUND(I189*H189,2)</f>
        <v>0</v>
      </c>
      <c r="K189" s="223" t="s">
        <v>1</v>
      </c>
      <c r="L189" s="228"/>
      <c r="M189" s="229" t="s">
        <v>1</v>
      </c>
      <c r="N189" s="230" t="s">
        <v>38</v>
      </c>
      <c r="O189" s="70"/>
      <c r="P189" s="194">
        <f>O189*H189</f>
        <v>0</v>
      </c>
      <c r="Q189" s="194">
        <v>0</v>
      </c>
      <c r="R189" s="194">
        <f>Q189*H189</f>
        <v>0</v>
      </c>
      <c r="S189" s="194">
        <v>0</v>
      </c>
      <c r="T189" s="195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6" t="s">
        <v>147</v>
      </c>
      <c r="AT189" s="196" t="s">
        <v>197</v>
      </c>
      <c r="AU189" s="196" t="s">
        <v>83</v>
      </c>
      <c r="AY189" s="16" t="s">
        <v>129</v>
      </c>
      <c r="BE189" s="197">
        <f>IF(N189="základní",J189,0)</f>
        <v>0</v>
      </c>
      <c r="BF189" s="197">
        <f>IF(N189="snížená",J189,0)</f>
        <v>0</v>
      </c>
      <c r="BG189" s="197">
        <f>IF(N189="zákl. přenesená",J189,0)</f>
        <v>0</v>
      </c>
      <c r="BH189" s="197">
        <f>IF(N189="sníž. přenesená",J189,0)</f>
        <v>0</v>
      </c>
      <c r="BI189" s="197">
        <f>IF(N189="nulová",J189,0)</f>
        <v>0</v>
      </c>
      <c r="BJ189" s="16" t="s">
        <v>81</v>
      </c>
      <c r="BK189" s="197">
        <f>ROUND(I189*H189,2)</f>
        <v>0</v>
      </c>
      <c r="BL189" s="16" t="s">
        <v>135</v>
      </c>
      <c r="BM189" s="196" t="s">
        <v>243</v>
      </c>
    </row>
    <row r="190" spans="2:51" s="13" customFormat="1" ht="12">
      <c r="B190" s="198"/>
      <c r="C190" s="199"/>
      <c r="D190" s="200" t="s">
        <v>136</v>
      </c>
      <c r="E190" s="201" t="s">
        <v>1</v>
      </c>
      <c r="F190" s="294" t="s">
        <v>676</v>
      </c>
      <c r="G190" s="199"/>
      <c r="H190" s="203">
        <v>223.472</v>
      </c>
      <c r="I190" s="204"/>
      <c r="J190" s="199"/>
      <c r="K190" s="199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136</v>
      </c>
      <c r="AU190" s="209" t="s">
        <v>83</v>
      </c>
      <c r="AV190" s="13" t="s">
        <v>83</v>
      </c>
      <c r="AW190" s="13" t="s">
        <v>30</v>
      </c>
      <c r="AX190" s="13" t="s">
        <v>81</v>
      </c>
      <c r="AY190" s="209" t="s">
        <v>129</v>
      </c>
    </row>
    <row r="191" spans="2:63" s="12" customFormat="1" ht="22.75" customHeight="1">
      <c r="B191" s="169"/>
      <c r="C191" s="170"/>
      <c r="D191" s="171" t="s">
        <v>72</v>
      </c>
      <c r="E191" s="183" t="s">
        <v>144</v>
      </c>
      <c r="F191" s="183" t="s">
        <v>244</v>
      </c>
      <c r="G191" s="170"/>
      <c r="H191" s="170"/>
      <c r="I191" s="173"/>
      <c r="J191" s="184">
        <f>BK191</f>
        <v>0</v>
      </c>
      <c r="K191" s="170"/>
      <c r="L191" s="175"/>
      <c r="M191" s="176"/>
      <c r="N191" s="177"/>
      <c r="O191" s="177"/>
      <c r="P191" s="178">
        <f>SUM(P192:P198)</f>
        <v>0</v>
      </c>
      <c r="Q191" s="177"/>
      <c r="R191" s="178">
        <f>SUM(R192:R198)</f>
        <v>0</v>
      </c>
      <c r="S191" s="177"/>
      <c r="T191" s="179">
        <f>SUM(T192:T198)</f>
        <v>0</v>
      </c>
      <c r="AR191" s="180" t="s">
        <v>81</v>
      </c>
      <c r="AT191" s="181" t="s">
        <v>72</v>
      </c>
      <c r="AU191" s="181" t="s">
        <v>81</v>
      </c>
      <c r="AY191" s="180" t="s">
        <v>129</v>
      </c>
      <c r="BK191" s="182">
        <f>SUM(BK192:BK198)</f>
        <v>0</v>
      </c>
    </row>
    <row r="192" spans="1:65" s="2" customFormat="1" ht="16.5" customHeight="1">
      <c r="A192" s="33"/>
      <c r="B192" s="34"/>
      <c r="C192" s="185" t="s">
        <v>192</v>
      </c>
      <c r="D192" s="185" t="s">
        <v>131</v>
      </c>
      <c r="E192" s="186" t="s">
        <v>245</v>
      </c>
      <c r="F192" s="187" t="s">
        <v>246</v>
      </c>
      <c r="G192" s="188" t="s">
        <v>152</v>
      </c>
      <c r="H192" s="189">
        <v>2.869</v>
      </c>
      <c r="I192" s="190"/>
      <c r="J192" s="191">
        <f>ROUND(I192*H192,2)</f>
        <v>0</v>
      </c>
      <c r="K192" s="187" t="s">
        <v>1</v>
      </c>
      <c r="L192" s="38"/>
      <c r="M192" s="192" t="s">
        <v>1</v>
      </c>
      <c r="N192" s="193" t="s">
        <v>38</v>
      </c>
      <c r="O192" s="70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6" t="s">
        <v>135</v>
      </c>
      <c r="AT192" s="196" t="s">
        <v>131</v>
      </c>
      <c r="AU192" s="196" t="s">
        <v>83</v>
      </c>
      <c r="AY192" s="16" t="s">
        <v>129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6" t="s">
        <v>81</v>
      </c>
      <c r="BK192" s="197">
        <f>ROUND(I192*H192,2)</f>
        <v>0</v>
      </c>
      <c r="BL192" s="16" t="s">
        <v>135</v>
      </c>
      <c r="BM192" s="196" t="s">
        <v>247</v>
      </c>
    </row>
    <row r="193" spans="2:51" s="13" customFormat="1" ht="12">
      <c r="B193" s="198"/>
      <c r="C193" s="199"/>
      <c r="D193" s="200" t="s">
        <v>136</v>
      </c>
      <c r="E193" s="201" t="s">
        <v>1</v>
      </c>
      <c r="F193" s="202" t="s">
        <v>248</v>
      </c>
      <c r="G193" s="199"/>
      <c r="H193" s="203">
        <v>2.869</v>
      </c>
      <c r="I193" s="204"/>
      <c r="J193" s="199"/>
      <c r="K193" s="199"/>
      <c r="L193" s="205"/>
      <c r="M193" s="206"/>
      <c r="N193" s="207"/>
      <c r="O193" s="207"/>
      <c r="P193" s="207"/>
      <c r="Q193" s="207"/>
      <c r="R193" s="207"/>
      <c r="S193" s="207"/>
      <c r="T193" s="208"/>
      <c r="AT193" s="209" t="s">
        <v>136</v>
      </c>
      <c r="AU193" s="209" t="s">
        <v>83</v>
      </c>
      <c r="AV193" s="13" t="s">
        <v>83</v>
      </c>
      <c r="AW193" s="13" t="s">
        <v>30</v>
      </c>
      <c r="AX193" s="13" t="s">
        <v>81</v>
      </c>
      <c r="AY193" s="209" t="s">
        <v>129</v>
      </c>
    </row>
    <row r="194" spans="1:65" s="2" customFormat="1" ht="16.5" customHeight="1">
      <c r="A194" s="33"/>
      <c r="B194" s="34"/>
      <c r="C194" s="185" t="s">
        <v>249</v>
      </c>
      <c r="D194" s="185" t="s">
        <v>131</v>
      </c>
      <c r="E194" s="186" t="s">
        <v>250</v>
      </c>
      <c r="F194" s="187" t="s">
        <v>251</v>
      </c>
      <c r="G194" s="188" t="s">
        <v>152</v>
      </c>
      <c r="H194" s="189">
        <v>2.869</v>
      </c>
      <c r="I194" s="190"/>
      <c r="J194" s="191">
        <f>ROUND(I194*H194,2)</f>
        <v>0</v>
      </c>
      <c r="K194" s="187" t="s">
        <v>1</v>
      </c>
      <c r="L194" s="38"/>
      <c r="M194" s="192" t="s">
        <v>1</v>
      </c>
      <c r="N194" s="193" t="s">
        <v>38</v>
      </c>
      <c r="O194" s="70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135</v>
      </c>
      <c r="AT194" s="196" t="s">
        <v>131</v>
      </c>
      <c r="AU194" s="196" t="s">
        <v>83</v>
      </c>
      <c r="AY194" s="16" t="s">
        <v>129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81</v>
      </c>
      <c r="BK194" s="197">
        <f>ROUND(I194*H194,2)</f>
        <v>0</v>
      </c>
      <c r="BL194" s="16" t="s">
        <v>135</v>
      </c>
      <c r="BM194" s="196" t="s">
        <v>252</v>
      </c>
    </row>
    <row r="195" spans="1:65" s="2" customFormat="1" ht="16.5" customHeight="1">
      <c r="A195" s="33"/>
      <c r="B195" s="34"/>
      <c r="C195" s="185" t="s">
        <v>196</v>
      </c>
      <c r="D195" s="185" t="s">
        <v>131</v>
      </c>
      <c r="E195" s="186" t="s">
        <v>253</v>
      </c>
      <c r="F195" s="187" t="s">
        <v>254</v>
      </c>
      <c r="G195" s="188" t="s">
        <v>181</v>
      </c>
      <c r="H195" s="189">
        <v>0.273</v>
      </c>
      <c r="I195" s="190"/>
      <c r="J195" s="191">
        <f>ROUND(I195*H195,2)</f>
        <v>0</v>
      </c>
      <c r="K195" s="187" t="s">
        <v>1</v>
      </c>
      <c r="L195" s="38"/>
      <c r="M195" s="192" t="s">
        <v>1</v>
      </c>
      <c r="N195" s="193" t="s">
        <v>38</v>
      </c>
      <c r="O195" s="70"/>
      <c r="P195" s="194">
        <f>O195*H195</f>
        <v>0</v>
      </c>
      <c r="Q195" s="194">
        <v>0</v>
      </c>
      <c r="R195" s="194">
        <f>Q195*H195</f>
        <v>0</v>
      </c>
      <c r="S195" s="194">
        <v>0</v>
      </c>
      <c r="T195" s="19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6" t="s">
        <v>135</v>
      </c>
      <c r="AT195" s="196" t="s">
        <v>131</v>
      </c>
      <c r="AU195" s="196" t="s">
        <v>83</v>
      </c>
      <c r="AY195" s="16" t="s">
        <v>129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6" t="s">
        <v>81</v>
      </c>
      <c r="BK195" s="197">
        <f>ROUND(I195*H195,2)</f>
        <v>0</v>
      </c>
      <c r="BL195" s="16" t="s">
        <v>135</v>
      </c>
      <c r="BM195" s="196" t="s">
        <v>255</v>
      </c>
    </row>
    <row r="196" spans="2:51" s="13" customFormat="1" ht="12">
      <c r="B196" s="198"/>
      <c r="C196" s="199"/>
      <c r="D196" s="200" t="s">
        <v>136</v>
      </c>
      <c r="E196" s="201" t="s">
        <v>1</v>
      </c>
      <c r="F196" s="202" t="s">
        <v>256</v>
      </c>
      <c r="G196" s="199"/>
      <c r="H196" s="203">
        <v>0.074</v>
      </c>
      <c r="I196" s="204"/>
      <c r="J196" s="199"/>
      <c r="K196" s="199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136</v>
      </c>
      <c r="AU196" s="209" t="s">
        <v>83</v>
      </c>
      <c r="AV196" s="13" t="s">
        <v>83</v>
      </c>
      <c r="AW196" s="13" t="s">
        <v>30</v>
      </c>
      <c r="AX196" s="13" t="s">
        <v>73</v>
      </c>
      <c r="AY196" s="209" t="s">
        <v>129</v>
      </c>
    </row>
    <row r="197" spans="2:51" s="13" customFormat="1" ht="12">
      <c r="B197" s="198"/>
      <c r="C197" s="199"/>
      <c r="D197" s="200" t="s">
        <v>136</v>
      </c>
      <c r="E197" s="201" t="s">
        <v>1</v>
      </c>
      <c r="F197" s="202" t="s">
        <v>257</v>
      </c>
      <c r="G197" s="199"/>
      <c r="H197" s="203">
        <v>0.199</v>
      </c>
      <c r="I197" s="204"/>
      <c r="J197" s="199"/>
      <c r="K197" s="199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136</v>
      </c>
      <c r="AU197" s="209" t="s">
        <v>83</v>
      </c>
      <c r="AV197" s="13" t="s">
        <v>83</v>
      </c>
      <c r="AW197" s="13" t="s">
        <v>30</v>
      </c>
      <c r="AX197" s="13" t="s">
        <v>73</v>
      </c>
      <c r="AY197" s="209" t="s">
        <v>129</v>
      </c>
    </row>
    <row r="198" spans="2:51" s="14" customFormat="1" ht="12">
      <c r="B198" s="210"/>
      <c r="C198" s="211"/>
      <c r="D198" s="200" t="s">
        <v>136</v>
      </c>
      <c r="E198" s="212" t="s">
        <v>1</v>
      </c>
      <c r="F198" s="213" t="s">
        <v>156</v>
      </c>
      <c r="G198" s="211"/>
      <c r="H198" s="214">
        <v>0.273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136</v>
      </c>
      <c r="AU198" s="220" t="s">
        <v>83</v>
      </c>
      <c r="AV198" s="14" t="s">
        <v>135</v>
      </c>
      <c r="AW198" s="14" t="s">
        <v>30</v>
      </c>
      <c r="AX198" s="14" t="s">
        <v>81</v>
      </c>
      <c r="AY198" s="220" t="s">
        <v>129</v>
      </c>
    </row>
    <row r="199" spans="2:63" s="12" customFormat="1" ht="22.75" customHeight="1">
      <c r="B199" s="169"/>
      <c r="C199" s="170"/>
      <c r="D199" s="171" t="s">
        <v>72</v>
      </c>
      <c r="E199" s="183" t="s">
        <v>171</v>
      </c>
      <c r="F199" s="183" t="s">
        <v>258</v>
      </c>
      <c r="G199" s="170"/>
      <c r="H199" s="170"/>
      <c r="I199" s="173"/>
      <c r="J199" s="184">
        <f>BK199</f>
        <v>0</v>
      </c>
      <c r="K199" s="170"/>
      <c r="L199" s="175"/>
      <c r="M199" s="176"/>
      <c r="N199" s="177"/>
      <c r="O199" s="177"/>
      <c r="P199" s="178">
        <f>SUM(P200:P220)</f>
        <v>0</v>
      </c>
      <c r="Q199" s="177"/>
      <c r="R199" s="178">
        <f>SUM(R200:R220)</f>
        <v>0</v>
      </c>
      <c r="S199" s="177"/>
      <c r="T199" s="179">
        <f>SUM(T200:T220)</f>
        <v>0</v>
      </c>
      <c r="AR199" s="180" t="s">
        <v>81</v>
      </c>
      <c r="AT199" s="181" t="s">
        <v>72</v>
      </c>
      <c r="AU199" s="181" t="s">
        <v>81</v>
      </c>
      <c r="AY199" s="180" t="s">
        <v>129</v>
      </c>
      <c r="BK199" s="182">
        <f>SUM(BK200:BK220)</f>
        <v>0</v>
      </c>
    </row>
    <row r="200" spans="1:65" s="2" customFormat="1" ht="16.5" customHeight="1">
      <c r="A200" s="33"/>
      <c r="B200" s="34"/>
      <c r="C200" s="185" t="s">
        <v>259</v>
      </c>
      <c r="D200" s="185" t="s">
        <v>131</v>
      </c>
      <c r="E200" s="186" t="s">
        <v>260</v>
      </c>
      <c r="F200" s="187" t="s">
        <v>261</v>
      </c>
      <c r="G200" s="188" t="s">
        <v>262</v>
      </c>
      <c r="H200" s="189">
        <v>2</v>
      </c>
      <c r="I200" s="190"/>
      <c r="J200" s="191">
        <f aca="true" t="shared" si="0" ref="J200:J207">ROUND(I200*H200,2)</f>
        <v>0</v>
      </c>
      <c r="K200" s="187" t="s">
        <v>1</v>
      </c>
      <c r="L200" s="38"/>
      <c r="M200" s="192" t="s">
        <v>1</v>
      </c>
      <c r="N200" s="193" t="s">
        <v>38</v>
      </c>
      <c r="O200" s="70"/>
      <c r="P200" s="194">
        <f aca="true" t="shared" si="1" ref="P200:P207">O200*H200</f>
        <v>0</v>
      </c>
      <c r="Q200" s="194">
        <v>0</v>
      </c>
      <c r="R200" s="194">
        <f aca="true" t="shared" si="2" ref="R200:R207">Q200*H200</f>
        <v>0</v>
      </c>
      <c r="S200" s="194">
        <v>0</v>
      </c>
      <c r="T200" s="195">
        <f aca="true" t="shared" si="3" ref="T200:T207"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6" t="s">
        <v>135</v>
      </c>
      <c r="AT200" s="196" t="s">
        <v>131</v>
      </c>
      <c r="AU200" s="196" t="s">
        <v>83</v>
      </c>
      <c r="AY200" s="16" t="s">
        <v>129</v>
      </c>
      <c r="BE200" s="197">
        <f aca="true" t="shared" si="4" ref="BE200:BE207">IF(N200="základní",J200,0)</f>
        <v>0</v>
      </c>
      <c r="BF200" s="197">
        <f aca="true" t="shared" si="5" ref="BF200:BF207">IF(N200="snížená",J200,0)</f>
        <v>0</v>
      </c>
      <c r="BG200" s="197">
        <f aca="true" t="shared" si="6" ref="BG200:BG207">IF(N200="zákl. přenesená",J200,0)</f>
        <v>0</v>
      </c>
      <c r="BH200" s="197">
        <f aca="true" t="shared" si="7" ref="BH200:BH207">IF(N200="sníž. přenesená",J200,0)</f>
        <v>0</v>
      </c>
      <c r="BI200" s="197">
        <f aca="true" t="shared" si="8" ref="BI200:BI207">IF(N200="nulová",J200,0)</f>
        <v>0</v>
      </c>
      <c r="BJ200" s="16" t="s">
        <v>81</v>
      </c>
      <c r="BK200" s="197">
        <f aca="true" t="shared" si="9" ref="BK200:BK207">ROUND(I200*H200,2)</f>
        <v>0</v>
      </c>
      <c r="BL200" s="16" t="s">
        <v>135</v>
      </c>
      <c r="BM200" s="196" t="s">
        <v>263</v>
      </c>
    </row>
    <row r="201" spans="1:65" s="2" customFormat="1" ht="16.5" customHeight="1">
      <c r="A201" s="33"/>
      <c r="B201" s="34"/>
      <c r="C201" s="221" t="s">
        <v>201</v>
      </c>
      <c r="D201" s="221" t="s">
        <v>197</v>
      </c>
      <c r="E201" s="222" t="s">
        <v>264</v>
      </c>
      <c r="F201" s="223" t="s">
        <v>265</v>
      </c>
      <c r="G201" s="224" t="s">
        <v>262</v>
      </c>
      <c r="H201" s="225">
        <v>2</v>
      </c>
      <c r="I201" s="226"/>
      <c r="J201" s="227">
        <f t="shared" si="0"/>
        <v>0</v>
      </c>
      <c r="K201" s="223" t="s">
        <v>1</v>
      </c>
      <c r="L201" s="228"/>
      <c r="M201" s="229" t="s">
        <v>1</v>
      </c>
      <c r="N201" s="230" t="s">
        <v>38</v>
      </c>
      <c r="O201" s="70"/>
      <c r="P201" s="194">
        <f t="shared" si="1"/>
        <v>0</v>
      </c>
      <c r="Q201" s="194">
        <v>0</v>
      </c>
      <c r="R201" s="194">
        <f t="shared" si="2"/>
        <v>0</v>
      </c>
      <c r="S201" s="194">
        <v>0</v>
      </c>
      <c r="T201" s="195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147</v>
      </c>
      <c r="AT201" s="196" t="s">
        <v>197</v>
      </c>
      <c r="AU201" s="196" t="s">
        <v>83</v>
      </c>
      <c r="AY201" s="16" t="s">
        <v>129</v>
      </c>
      <c r="BE201" s="197">
        <f t="shared" si="4"/>
        <v>0</v>
      </c>
      <c r="BF201" s="197">
        <f t="shared" si="5"/>
        <v>0</v>
      </c>
      <c r="BG201" s="197">
        <f t="shared" si="6"/>
        <v>0</v>
      </c>
      <c r="BH201" s="197">
        <f t="shared" si="7"/>
        <v>0</v>
      </c>
      <c r="BI201" s="197">
        <f t="shared" si="8"/>
        <v>0</v>
      </c>
      <c r="BJ201" s="16" t="s">
        <v>81</v>
      </c>
      <c r="BK201" s="197">
        <f t="shared" si="9"/>
        <v>0</v>
      </c>
      <c r="BL201" s="16" t="s">
        <v>135</v>
      </c>
      <c r="BM201" s="196" t="s">
        <v>266</v>
      </c>
    </row>
    <row r="202" spans="1:65" s="2" customFormat="1" ht="16.5" customHeight="1">
      <c r="A202" s="33"/>
      <c r="B202" s="34"/>
      <c r="C202" s="185" t="s">
        <v>267</v>
      </c>
      <c r="D202" s="185" t="s">
        <v>131</v>
      </c>
      <c r="E202" s="186" t="s">
        <v>268</v>
      </c>
      <c r="F202" s="187" t="s">
        <v>269</v>
      </c>
      <c r="G202" s="188" t="s">
        <v>262</v>
      </c>
      <c r="H202" s="189">
        <v>2</v>
      </c>
      <c r="I202" s="190"/>
      <c r="J202" s="191">
        <f t="shared" si="0"/>
        <v>0</v>
      </c>
      <c r="K202" s="187" t="s">
        <v>1</v>
      </c>
      <c r="L202" s="38"/>
      <c r="M202" s="192" t="s">
        <v>1</v>
      </c>
      <c r="N202" s="193" t="s">
        <v>38</v>
      </c>
      <c r="O202" s="70"/>
      <c r="P202" s="194">
        <f t="shared" si="1"/>
        <v>0</v>
      </c>
      <c r="Q202" s="194">
        <v>0</v>
      </c>
      <c r="R202" s="194">
        <f t="shared" si="2"/>
        <v>0</v>
      </c>
      <c r="S202" s="194">
        <v>0</v>
      </c>
      <c r="T202" s="195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6" t="s">
        <v>135</v>
      </c>
      <c r="AT202" s="196" t="s">
        <v>131</v>
      </c>
      <c r="AU202" s="196" t="s">
        <v>83</v>
      </c>
      <c r="AY202" s="16" t="s">
        <v>129</v>
      </c>
      <c r="BE202" s="197">
        <f t="shared" si="4"/>
        <v>0</v>
      </c>
      <c r="BF202" s="197">
        <f t="shared" si="5"/>
        <v>0</v>
      </c>
      <c r="BG202" s="197">
        <f t="shared" si="6"/>
        <v>0</v>
      </c>
      <c r="BH202" s="197">
        <f t="shared" si="7"/>
        <v>0</v>
      </c>
      <c r="BI202" s="197">
        <f t="shared" si="8"/>
        <v>0</v>
      </c>
      <c r="BJ202" s="16" t="s">
        <v>81</v>
      </c>
      <c r="BK202" s="197">
        <f t="shared" si="9"/>
        <v>0</v>
      </c>
      <c r="BL202" s="16" t="s">
        <v>135</v>
      </c>
      <c r="BM202" s="196" t="s">
        <v>270</v>
      </c>
    </row>
    <row r="203" spans="1:65" s="2" customFormat="1" ht="16.5" customHeight="1">
      <c r="A203" s="33"/>
      <c r="B203" s="34"/>
      <c r="C203" s="221" t="s">
        <v>205</v>
      </c>
      <c r="D203" s="221" t="s">
        <v>197</v>
      </c>
      <c r="E203" s="222" t="s">
        <v>271</v>
      </c>
      <c r="F203" s="223" t="s">
        <v>272</v>
      </c>
      <c r="G203" s="224" t="s">
        <v>262</v>
      </c>
      <c r="H203" s="225">
        <v>2</v>
      </c>
      <c r="I203" s="226"/>
      <c r="J203" s="227">
        <f t="shared" si="0"/>
        <v>0</v>
      </c>
      <c r="K203" s="223" t="s">
        <v>1</v>
      </c>
      <c r="L203" s="228"/>
      <c r="M203" s="229" t="s">
        <v>1</v>
      </c>
      <c r="N203" s="230" t="s">
        <v>38</v>
      </c>
      <c r="O203" s="70"/>
      <c r="P203" s="194">
        <f t="shared" si="1"/>
        <v>0</v>
      </c>
      <c r="Q203" s="194">
        <v>0</v>
      </c>
      <c r="R203" s="194">
        <f t="shared" si="2"/>
        <v>0</v>
      </c>
      <c r="S203" s="194">
        <v>0</v>
      </c>
      <c r="T203" s="195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6" t="s">
        <v>147</v>
      </c>
      <c r="AT203" s="196" t="s">
        <v>197</v>
      </c>
      <c r="AU203" s="196" t="s">
        <v>83</v>
      </c>
      <c r="AY203" s="16" t="s">
        <v>129</v>
      </c>
      <c r="BE203" s="197">
        <f t="shared" si="4"/>
        <v>0</v>
      </c>
      <c r="BF203" s="197">
        <f t="shared" si="5"/>
        <v>0</v>
      </c>
      <c r="BG203" s="197">
        <f t="shared" si="6"/>
        <v>0</v>
      </c>
      <c r="BH203" s="197">
        <f t="shared" si="7"/>
        <v>0</v>
      </c>
      <c r="BI203" s="197">
        <f t="shared" si="8"/>
        <v>0</v>
      </c>
      <c r="BJ203" s="16" t="s">
        <v>81</v>
      </c>
      <c r="BK203" s="197">
        <f t="shared" si="9"/>
        <v>0</v>
      </c>
      <c r="BL203" s="16" t="s">
        <v>135</v>
      </c>
      <c r="BM203" s="196" t="s">
        <v>273</v>
      </c>
    </row>
    <row r="204" spans="1:65" s="2" customFormat="1" ht="16.5" customHeight="1">
      <c r="A204" s="33"/>
      <c r="B204" s="34"/>
      <c r="C204" s="221" t="s">
        <v>274</v>
      </c>
      <c r="D204" s="221" t="s">
        <v>197</v>
      </c>
      <c r="E204" s="222" t="s">
        <v>275</v>
      </c>
      <c r="F204" s="223" t="s">
        <v>276</v>
      </c>
      <c r="G204" s="224" t="s">
        <v>262</v>
      </c>
      <c r="H204" s="225">
        <v>2</v>
      </c>
      <c r="I204" s="226"/>
      <c r="J204" s="227">
        <f t="shared" si="0"/>
        <v>0</v>
      </c>
      <c r="K204" s="223" t="s">
        <v>1</v>
      </c>
      <c r="L204" s="228"/>
      <c r="M204" s="229" t="s">
        <v>1</v>
      </c>
      <c r="N204" s="230" t="s">
        <v>38</v>
      </c>
      <c r="O204" s="70"/>
      <c r="P204" s="194">
        <f t="shared" si="1"/>
        <v>0</v>
      </c>
      <c r="Q204" s="194">
        <v>0</v>
      </c>
      <c r="R204" s="194">
        <f t="shared" si="2"/>
        <v>0</v>
      </c>
      <c r="S204" s="194">
        <v>0</v>
      </c>
      <c r="T204" s="195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6" t="s">
        <v>147</v>
      </c>
      <c r="AT204" s="196" t="s">
        <v>197</v>
      </c>
      <c r="AU204" s="196" t="s">
        <v>83</v>
      </c>
      <c r="AY204" s="16" t="s">
        <v>129</v>
      </c>
      <c r="BE204" s="197">
        <f t="shared" si="4"/>
        <v>0</v>
      </c>
      <c r="BF204" s="197">
        <f t="shared" si="5"/>
        <v>0</v>
      </c>
      <c r="BG204" s="197">
        <f t="shared" si="6"/>
        <v>0</v>
      </c>
      <c r="BH204" s="197">
        <f t="shared" si="7"/>
        <v>0</v>
      </c>
      <c r="BI204" s="197">
        <f t="shared" si="8"/>
        <v>0</v>
      </c>
      <c r="BJ204" s="16" t="s">
        <v>81</v>
      </c>
      <c r="BK204" s="197">
        <f t="shared" si="9"/>
        <v>0</v>
      </c>
      <c r="BL204" s="16" t="s">
        <v>135</v>
      </c>
      <c r="BM204" s="196" t="s">
        <v>277</v>
      </c>
    </row>
    <row r="205" spans="1:65" s="2" customFormat="1" ht="16.5" customHeight="1">
      <c r="A205" s="33"/>
      <c r="B205" s="34"/>
      <c r="C205" s="221" t="s">
        <v>210</v>
      </c>
      <c r="D205" s="221" t="s">
        <v>197</v>
      </c>
      <c r="E205" s="222" t="s">
        <v>278</v>
      </c>
      <c r="F205" s="223" t="s">
        <v>279</v>
      </c>
      <c r="G205" s="224" t="s">
        <v>262</v>
      </c>
      <c r="H205" s="225">
        <v>2</v>
      </c>
      <c r="I205" s="226"/>
      <c r="J205" s="227">
        <f t="shared" si="0"/>
        <v>0</v>
      </c>
      <c r="K205" s="223" t="s">
        <v>1</v>
      </c>
      <c r="L205" s="228"/>
      <c r="M205" s="229" t="s">
        <v>1</v>
      </c>
      <c r="N205" s="230" t="s">
        <v>38</v>
      </c>
      <c r="O205" s="70"/>
      <c r="P205" s="194">
        <f t="shared" si="1"/>
        <v>0</v>
      </c>
      <c r="Q205" s="194">
        <v>0</v>
      </c>
      <c r="R205" s="194">
        <f t="shared" si="2"/>
        <v>0</v>
      </c>
      <c r="S205" s="194">
        <v>0</v>
      </c>
      <c r="T205" s="195">
        <f t="shared" si="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6" t="s">
        <v>147</v>
      </c>
      <c r="AT205" s="196" t="s">
        <v>197</v>
      </c>
      <c r="AU205" s="196" t="s">
        <v>83</v>
      </c>
      <c r="AY205" s="16" t="s">
        <v>129</v>
      </c>
      <c r="BE205" s="197">
        <f t="shared" si="4"/>
        <v>0</v>
      </c>
      <c r="BF205" s="197">
        <f t="shared" si="5"/>
        <v>0</v>
      </c>
      <c r="BG205" s="197">
        <f t="shared" si="6"/>
        <v>0</v>
      </c>
      <c r="BH205" s="197">
        <f t="shared" si="7"/>
        <v>0</v>
      </c>
      <c r="BI205" s="197">
        <f t="shared" si="8"/>
        <v>0</v>
      </c>
      <c r="BJ205" s="16" t="s">
        <v>81</v>
      </c>
      <c r="BK205" s="197">
        <f t="shared" si="9"/>
        <v>0</v>
      </c>
      <c r="BL205" s="16" t="s">
        <v>135</v>
      </c>
      <c r="BM205" s="196" t="s">
        <v>280</v>
      </c>
    </row>
    <row r="206" spans="1:65" s="2" customFormat="1" ht="16.5" customHeight="1">
      <c r="A206" s="33"/>
      <c r="B206" s="34"/>
      <c r="C206" s="221" t="s">
        <v>281</v>
      </c>
      <c r="D206" s="221" t="s">
        <v>197</v>
      </c>
      <c r="E206" s="222" t="s">
        <v>282</v>
      </c>
      <c r="F206" s="223" t="s">
        <v>283</v>
      </c>
      <c r="G206" s="224" t="s">
        <v>262</v>
      </c>
      <c r="H206" s="225">
        <v>4</v>
      </c>
      <c r="I206" s="226"/>
      <c r="J206" s="227">
        <f t="shared" si="0"/>
        <v>0</v>
      </c>
      <c r="K206" s="223" t="s">
        <v>1</v>
      </c>
      <c r="L206" s="228"/>
      <c r="M206" s="229" t="s">
        <v>1</v>
      </c>
      <c r="N206" s="230" t="s">
        <v>38</v>
      </c>
      <c r="O206" s="70"/>
      <c r="P206" s="194">
        <f t="shared" si="1"/>
        <v>0</v>
      </c>
      <c r="Q206" s="194">
        <v>0</v>
      </c>
      <c r="R206" s="194">
        <f t="shared" si="2"/>
        <v>0</v>
      </c>
      <c r="S206" s="194">
        <v>0</v>
      </c>
      <c r="T206" s="195">
        <f t="shared" si="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6" t="s">
        <v>147</v>
      </c>
      <c r="AT206" s="196" t="s">
        <v>197</v>
      </c>
      <c r="AU206" s="196" t="s">
        <v>83</v>
      </c>
      <c r="AY206" s="16" t="s">
        <v>129</v>
      </c>
      <c r="BE206" s="197">
        <f t="shared" si="4"/>
        <v>0</v>
      </c>
      <c r="BF206" s="197">
        <f t="shared" si="5"/>
        <v>0</v>
      </c>
      <c r="BG206" s="197">
        <f t="shared" si="6"/>
        <v>0</v>
      </c>
      <c r="BH206" s="197">
        <f t="shared" si="7"/>
        <v>0</v>
      </c>
      <c r="BI206" s="197">
        <f t="shared" si="8"/>
        <v>0</v>
      </c>
      <c r="BJ206" s="16" t="s">
        <v>81</v>
      </c>
      <c r="BK206" s="197">
        <f t="shared" si="9"/>
        <v>0</v>
      </c>
      <c r="BL206" s="16" t="s">
        <v>135</v>
      </c>
      <c r="BM206" s="196" t="s">
        <v>284</v>
      </c>
    </row>
    <row r="207" spans="1:65" s="2" customFormat="1" ht="16.5" customHeight="1">
      <c r="A207" s="33"/>
      <c r="B207" s="34"/>
      <c r="C207" s="185" t="s">
        <v>215</v>
      </c>
      <c r="D207" s="185" t="s">
        <v>131</v>
      </c>
      <c r="E207" s="186" t="s">
        <v>285</v>
      </c>
      <c r="F207" s="187" t="s">
        <v>286</v>
      </c>
      <c r="G207" s="188" t="s">
        <v>143</v>
      </c>
      <c r="H207" s="189">
        <v>55</v>
      </c>
      <c r="I207" s="190"/>
      <c r="J207" s="191">
        <f t="shared" si="0"/>
        <v>0</v>
      </c>
      <c r="K207" s="187" t="s">
        <v>1</v>
      </c>
      <c r="L207" s="38"/>
      <c r="M207" s="192" t="s">
        <v>1</v>
      </c>
      <c r="N207" s="193" t="s">
        <v>38</v>
      </c>
      <c r="O207" s="70"/>
      <c r="P207" s="194">
        <f t="shared" si="1"/>
        <v>0</v>
      </c>
      <c r="Q207" s="194">
        <v>0</v>
      </c>
      <c r="R207" s="194">
        <f t="shared" si="2"/>
        <v>0</v>
      </c>
      <c r="S207" s="194">
        <v>0</v>
      </c>
      <c r="T207" s="195">
        <f t="shared" si="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6" t="s">
        <v>135</v>
      </c>
      <c r="AT207" s="196" t="s">
        <v>131</v>
      </c>
      <c r="AU207" s="196" t="s">
        <v>83</v>
      </c>
      <c r="AY207" s="16" t="s">
        <v>129</v>
      </c>
      <c r="BE207" s="197">
        <f t="shared" si="4"/>
        <v>0</v>
      </c>
      <c r="BF207" s="197">
        <f t="shared" si="5"/>
        <v>0</v>
      </c>
      <c r="BG207" s="197">
        <f t="shared" si="6"/>
        <v>0</v>
      </c>
      <c r="BH207" s="197">
        <f t="shared" si="7"/>
        <v>0</v>
      </c>
      <c r="BI207" s="197">
        <f t="shared" si="8"/>
        <v>0</v>
      </c>
      <c r="BJ207" s="16" t="s">
        <v>81</v>
      </c>
      <c r="BK207" s="197">
        <f t="shared" si="9"/>
        <v>0</v>
      </c>
      <c r="BL207" s="16" t="s">
        <v>135</v>
      </c>
      <c r="BM207" s="196" t="s">
        <v>287</v>
      </c>
    </row>
    <row r="208" spans="2:51" s="13" customFormat="1" ht="12">
      <c r="B208" s="198"/>
      <c r="C208" s="199"/>
      <c r="D208" s="200" t="s">
        <v>136</v>
      </c>
      <c r="E208" s="201" t="s">
        <v>1</v>
      </c>
      <c r="F208" s="202" t="s">
        <v>288</v>
      </c>
      <c r="G208" s="199"/>
      <c r="H208" s="203">
        <v>55</v>
      </c>
      <c r="I208" s="204"/>
      <c r="J208" s="199"/>
      <c r="K208" s="199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136</v>
      </c>
      <c r="AU208" s="209" t="s">
        <v>83</v>
      </c>
      <c r="AV208" s="13" t="s">
        <v>83</v>
      </c>
      <c r="AW208" s="13" t="s">
        <v>30</v>
      </c>
      <c r="AX208" s="13" t="s">
        <v>81</v>
      </c>
      <c r="AY208" s="209" t="s">
        <v>129</v>
      </c>
    </row>
    <row r="209" spans="1:65" s="2" customFormat="1" ht="16.5" customHeight="1">
      <c r="A209" s="33"/>
      <c r="B209" s="34"/>
      <c r="C209" s="185" t="s">
        <v>289</v>
      </c>
      <c r="D209" s="185" t="s">
        <v>131</v>
      </c>
      <c r="E209" s="186" t="s">
        <v>290</v>
      </c>
      <c r="F209" s="187" t="s">
        <v>291</v>
      </c>
      <c r="G209" s="188" t="s">
        <v>143</v>
      </c>
      <c r="H209" s="189">
        <v>55</v>
      </c>
      <c r="I209" s="190"/>
      <c r="J209" s="191">
        <f>ROUND(I209*H209,2)</f>
        <v>0</v>
      </c>
      <c r="K209" s="187" t="s">
        <v>1</v>
      </c>
      <c r="L209" s="38"/>
      <c r="M209" s="192" t="s">
        <v>1</v>
      </c>
      <c r="N209" s="193" t="s">
        <v>38</v>
      </c>
      <c r="O209" s="70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6" t="s">
        <v>135</v>
      </c>
      <c r="AT209" s="196" t="s">
        <v>131</v>
      </c>
      <c r="AU209" s="196" t="s">
        <v>83</v>
      </c>
      <c r="AY209" s="16" t="s">
        <v>129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6" t="s">
        <v>81</v>
      </c>
      <c r="BK209" s="197">
        <f>ROUND(I209*H209,2)</f>
        <v>0</v>
      </c>
      <c r="BL209" s="16" t="s">
        <v>135</v>
      </c>
      <c r="BM209" s="196" t="s">
        <v>292</v>
      </c>
    </row>
    <row r="210" spans="1:65" s="2" customFormat="1" ht="16.5" customHeight="1">
      <c r="A210" s="33"/>
      <c r="B210" s="34"/>
      <c r="C210" s="185" t="s">
        <v>220</v>
      </c>
      <c r="D210" s="185" t="s">
        <v>131</v>
      </c>
      <c r="E210" s="186" t="s">
        <v>293</v>
      </c>
      <c r="F210" s="187" t="s">
        <v>294</v>
      </c>
      <c r="G210" s="188" t="s">
        <v>143</v>
      </c>
      <c r="H210" s="189">
        <v>174.83</v>
      </c>
      <c r="I210" s="190"/>
      <c r="J210" s="191">
        <f>ROUND(I210*H210,2)</f>
        <v>0</v>
      </c>
      <c r="K210" s="187" t="s">
        <v>1</v>
      </c>
      <c r="L210" s="38"/>
      <c r="M210" s="192" t="s">
        <v>1</v>
      </c>
      <c r="N210" s="193" t="s">
        <v>38</v>
      </c>
      <c r="O210" s="70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6" t="s">
        <v>135</v>
      </c>
      <c r="AT210" s="196" t="s">
        <v>131</v>
      </c>
      <c r="AU210" s="196" t="s">
        <v>83</v>
      </c>
      <c r="AY210" s="16" t="s">
        <v>129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81</v>
      </c>
      <c r="BK210" s="197">
        <f>ROUND(I210*H210,2)</f>
        <v>0</v>
      </c>
      <c r="BL210" s="16" t="s">
        <v>135</v>
      </c>
      <c r="BM210" s="196" t="s">
        <v>295</v>
      </c>
    </row>
    <row r="211" spans="2:51" s="13" customFormat="1" ht="12">
      <c r="B211" s="198"/>
      <c r="C211" s="199"/>
      <c r="D211" s="200" t="s">
        <v>136</v>
      </c>
      <c r="E211" s="201" t="s">
        <v>1</v>
      </c>
      <c r="F211" s="202" t="s">
        <v>296</v>
      </c>
      <c r="G211" s="199"/>
      <c r="H211" s="203">
        <v>31.4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136</v>
      </c>
      <c r="AU211" s="209" t="s">
        <v>83</v>
      </c>
      <c r="AV211" s="13" t="s">
        <v>83</v>
      </c>
      <c r="AW211" s="13" t="s">
        <v>30</v>
      </c>
      <c r="AX211" s="13" t="s">
        <v>73</v>
      </c>
      <c r="AY211" s="209" t="s">
        <v>129</v>
      </c>
    </row>
    <row r="212" spans="2:51" s="13" customFormat="1" ht="12">
      <c r="B212" s="198"/>
      <c r="C212" s="199"/>
      <c r="D212" s="200" t="s">
        <v>136</v>
      </c>
      <c r="E212" s="201" t="s">
        <v>1</v>
      </c>
      <c r="F212" s="202" t="s">
        <v>297</v>
      </c>
      <c r="G212" s="199"/>
      <c r="H212" s="203">
        <v>143.43</v>
      </c>
      <c r="I212" s="204"/>
      <c r="J212" s="199"/>
      <c r="K212" s="199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136</v>
      </c>
      <c r="AU212" s="209" t="s">
        <v>83</v>
      </c>
      <c r="AV212" s="13" t="s">
        <v>83</v>
      </c>
      <c r="AW212" s="13" t="s">
        <v>30</v>
      </c>
      <c r="AX212" s="13" t="s">
        <v>73</v>
      </c>
      <c r="AY212" s="209" t="s">
        <v>129</v>
      </c>
    </row>
    <row r="213" spans="2:51" s="14" customFormat="1" ht="12">
      <c r="B213" s="210"/>
      <c r="C213" s="211"/>
      <c r="D213" s="200" t="s">
        <v>136</v>
      </c>
      <c r="E213" s="212" t="s">
        <v>1</v>
      </c>
      <c r="F213" s="213" t="s">
        <v>156</v>
      </c>
      <c r="G213" s="211"/>
      <c r="H213" s="214">
        <v>174.83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136</v>
      </c>
      <c r="AU213" s="220" t="s">
        <v>83</v>
      </c>
      <c r="AV213" s="14" t="s">
        <v>135</v>
      </c>
      <c r="AW213" s="14" t="s">
        <v>30</v>
      </c>
      <c r="AX213" s="14" t="s">
        <v>81</v>
      </c>
      <c r="AY213" s="220" t="s">
        <v>129</v>
      </c>
    </row>
    <row r="214" spans="1:65" s="2" customFormat="1" ht="16.5" customHeight="1">
      <c r="A214" s="33"/>
      <c r="B214" s="34"/>
      <c r="C214" s="221" t="s">
        <v>298</v>
      </c>
      <c r="D214" s="221" t="s">
        <v>197</v>
      </c>
      <c r="E214" s="222" t="s">
        <v>299</v>
      </c>
      <c r="F214" s="223" t="s">
        <v>300</v>
      </c>
      <c r="G214" s="224" t="s">
        <v>143</v>
      </c>
      <c r="H214" s="225">
        <v>31.714</v>
      </c>
      <c r="I214" s="226"/>
      <c r="J214" s="227">
        <f>ROUND(I214*H214,2)</f>
        <v>0</v>
      </c>
      <c r="K214" s="223" t="s">
        <v>1</v>
      </c>
      <c r="L214" s="228"/>
      <c r="M214" s="229" t="s">
        <v>1</v>
      </c>
      <c r="N214" s="230" t="s">
        <v>38</v>
      </c>
      <c r="O214" s="70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147</v>
      </c>
      <c r="AT214" s="196" t="s">
        <v>197</v>
      </c>
      <c r="AU214" s="196" t="s">
        <v>83</v>
      </c>
      <c r="AY214" s="16" t="s">
        <v>129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135</v>
      </c>
      <c r="BM214" s="196" t="s">
        <v>301</v>
      </c>
    </row>
    <row r="215" spans="2:51" s="13" customFormat="1" ht="12">
      <c r="B215" s="198"/>
      <c r="C215" s="199"/>
      <c r="D215" s="200" t="s">
        <v>136</v>
      </c>
      <c r="E215" s="201" t="s">
        <v>1</v>
      </c>
      <c r="F215" s="202" t="s">
        <v>302</v>
      </c>
      <c r="G215" s="199"/>
      <c r="H215" s="203">
        <v>31.714</v>
      </c>
      <c r="I215" s="204"/>
      <c r="J215" s="199"/>
      <c r="K215" s="199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136</v>
      </c>
      <c r="AU215" s="209" t="s">
        <v>83</v>
      </c>
      <c r="AV215" s="13" t="s">
        <v>83</v>
      </c>
      <c r="AW215" s="13" t="s">
        <v>30</v>
      </c>
      <c r="AX215" s="13" t="s">
        <v>81</v>
      </c>
      <c r="AY215" s="209" t="s">
        <v>129</v>
      </c>
    </row>
    <row r="216" spans="1:65" s="2" customFormat="1" ht="16.5" customHeight="1">
      <c r="A216" s="33"/>
      <c r="B216" s="34"/>
      <c r="C216" s="221" t="s">
        <v>223</v>
      </c>
      <c r="D216" s="221" t="s">
        <v>197</v>
      </c>
      <c r="E216" s="222" t="s">
        <v>303</v>
      </c>
      <c r="F216" s="223" t="s">
        <v>304</v>
      </c>
      <c r="G216" s="224" t="s">
        <v>143</v>
      </c>
      <c r="H216" s="225">
        <v>144.864</v>
      </c>
      <c r="I216" s="226"/>
      <c r="J216" s="227">
        <f>ROUND(I216*H216,2)</f>
        <v>0</v>
      </c>
      <c r="K216" s="223" t="s">
        <v>1</v>
      </c>
      <c r="L216" s="228"/>
      <c r="M216" s="229" t="s">
        <v>1</v>
      </c>
      <c r="N216" s="230" t="s">
        <v>38</v>
      </c>
      <c r="O216" s="70"/>
      <c r="P216" s="194">
        <f>O216*H216</f>
        <v>0</v>
      </c>
      <c r="Q216" s="194">
        <v>0</v>
      </c>
      <c r="R216" s="194">
        <f>Q216*H216</f>
        <v>0</v>
      </c>
      <c r="S216" s="194">
        <v>0</v>
      </c>
      <c r="T216" s="19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6" t="s">
        <v>147</v>
      </c>
      <c r="AT216" s="196" t="s">
        <v>197</v>
      </c>
      <c r="AU216" s="196" t="s">
        <v>83</v>
      </c>
      <c r="AY216" s="16" t="s">
        <v>129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6" t="s">
        <v>81</v>
      </c>
      <c r="BK216" s="197">
        <f>ROUND(I216*H216,2)</f>
        <v>0</v>
      </c>
      <c r="BL216" s="16" t="s">
        <v>135</v>
      </c>
      <c r="BM216" s="196" t="s">
        <v>305</v>
      </c>
    </row>
    <row r="217" spans="2:51" s="13" customFormat="1" ht="12">
      <c r="B217" s="198"/>
      <c r="C217" s="199"/>
      <c r="D217" s="200" t="s">
        <v>136</v>
      </c>
      <c r="E217" s="201" t="s">
        <v>1</v>
      </c>
      <c r="F217" s="202" t="s">
        <v>306</v>
      </c>
      <c r="G217" s="199"/>
      <c r="H217" s="203">
        <v>144.864</v>
      </c>
      <c r="I217" s="204"/>
      <c r="J217" s="199"/>
      <c r="K217" s="199"/>
      <c r="L217" s="205"/>
      <c r="M217" s="206"/>
      <c r="N217" s="207"/>
      <c r="O217" s="207"/>
      <c r="P217" s="207"/>
      <c r="Q217" s="207"/>
      <c r="R217" s="207"/>
      <c r="S217" s="207"/>
      <c r="T217" s="208"/>
      <c r="AT217" s="209" t="s">
        <v>136</v>
      </c>
      <c r="AU217" s="209" t="s">
        <v>83</v>
      </c>
      <c r="AV217" s="13" t="s">
        <v>83</v>
      </c>
      <c r="AW217" s="13" t="s">
        <v>30</v>
      </c>
      <c r="AX217" s="13" t="s">
        <v>81</v>
      </c>
      <c r="AY217" s="209" t="s">
        <v>129</v>
      </c>
    </row>
    <row r="218" spans="1:65" s="2" customFormat="1" ht="16.5" customHeight="1">
      <c r="A218" s="33"/>
      <c r="B218" s="34"/>
      <c r="C218" s="185" t="s">
        <v>307</v>
      </c>
      <c r="D218" s="185" t="s">
        <v>131</v>
      </c>
      <c r="E218" s="186" t="s">
        <v>308</v>
      </c>
      <c r="F218" s="187" t="s">
        <v>309</v>
      </c>
      <c r="G218" s="188" t="s">
        <v>262</v>
      </c>
      <c r="H218" s="189">
        <v>1</v>
      </c>
      <c r="I218" s="190"/>
      <c r="J218" s="191">
        <f>ROUND(I218*H218,2)</f>
        <v>0</v>
      </c>
      <c r="K218" s="187" t="s">
        <v>1</v>
      </c>
      <c r="L218" s="38"/>
      <c r="M218" s="192" t="s">
        <v>1</v>
      </c>
      <c r="N218" s="193" t="s">
        <v>38</v>
      </c>
      <c r="O218" s="70"/>
      <c r="P218" s="194">
        <f>O218*H218</f>
        <v>0</v>
      </c>
      <c r="Q218" s="194">
        <v>0</v>
      </c>
      <c r="R218" s="194">
        <f>Q218*H218</f>
        <v>0</v>
      </c>
      <c r="S218" s="194">
        <v>0</v>
      </c>
      <c r="T218" s="19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6" t="s">
        <v>135</v>
      </c>
      <c r="AT218" s="196" t="s">
        <v>131</v>
      </c>
      <c r="AU218" s="196" t="s">
        <v>83</v>
      </c>
      <c r="AY218" s="16" t="s">
        <v>129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6" t="s">
        <v>81</v>
      </c>
      <c r="BK218" s="197">
        <f>ROUND(I218*H218,2)</f>
        <v>0</v>
      </c>
      <c r="BL218" s="16" t="s">
        <v>135</v>
      </c>
      <c r="BM218" s="196" t="s">
        <v>310</v>
      </c>
    </row>
    <row r="219" spans="1:65" s="2" customFormat="1" ht="16.5" customHeight="1">
      <c r="A219" s="33"/>
      <c r="B219" s="34"/>
      <c r="C219" s="185" t="s">
        <v>224</v>
      </c>
      <c r="D219" s="185" t="s">
        <v>131</v>
      </c>
      <c r="E219" s="186" t="s">
        <v>311</v>
      </c>
      <c r="F219" s="187" t="s">
        <v>312</v>
      </c>
      <c r="G219" s="188" t="s">
        <v>262</v>
      </c>
      <c r="H219" s="189">
        <v>1</v>
      </c>
      <c r="I219" s="190"/>
      <c r="J219" s="191">
        <f>ROUND(I219*H219,2)</f>
        <v>0</v>
      </c>
      <c r="K219" s="187" t="s">
        <v>1</v>
      </c>
      <c r="L219" s="38"/>
      <c r="M219" s="192" t="s">
        <v>1</v>
      </c>
      <c r="N219" s="193" t="s">
        <v>38</v>
      </c>
      <c r="O219" s="70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6" t="s">
        <v>135</v>
      </c>
      <c r="AT219" s="196" t="s">
        <v>131</v>
      </c>
      <c r="AU219" s="196" t="s">
        <v>83</v>
      </c>
      <c r="AY219" s="16" t="s">
        <v>129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6" t="s">
        <v>81</v>
      </c>
      <c r="BK219" s="197">
        <f>ROUND(I219*H219,2)</f>
        <v>0</v>
      </c>
      <c r="BL219" s="16" t="s">
        <v>135</v>
      </c>
      <c r="BM219" s="196" t="s">
        <v>313</v>
      </c>
    </row>
    <row r="220" spans="1:65" s="2" customFormat="1" ht="16.5" customHeight="1">
      <c r="A220" s="33"/>
      <c r="B220" s="34"/>
      <c r="C220" s="185" t="s">
        <v>314</v>
      </c>
      <c r="D220" s="185" t="s">
        <v>131</v>
      </c>
      <c r="E220" s="186" t="s">
        <v>315</v>
      </c>
      <c r="F220" s="187" t="s">
        <v>316</v>
      </c>
      <c r="G220" s="188" t="s">
        <v>134</v>
      </c>
      <c r="H220" s="189">
        <v>311.37</v>
      </c>
      <c r="I220" s="190"/>
      <c r="J220" s="191">
        <f>ROUND(I220*H220,2)</f>
        <v>0</v>
      </c>
      <c r="K220" s="187" t="s">
        <v>1</v>
      </c>
      <c r="L220" s="38"/>
      <c r="M220" s="192" t="s">
        <v>1</v>
      </c>
      <c r="N220" s="193" t="s">
        <v>38</v>
      </c>
      <c r="O220" s="70"/>
      <c r="P220" s="194">
        <f>O220*H220</f>
        <v>0</v>
      </c>
      <c r="Q220" s="194">
        <v>0</v>
      </c>
      <c r="R220" s="194">
        <f>Q220*H220</f>
        <v>0</v>
      </c>
      <c r="S220" s="194">
        <v>0</v>
      </c>
      <c r="T220" s="19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6" t="s">
        <v>135</v>
      </c>
      <c r="AT220" s="196" t="s">
        <v>131</v>
      </c>
      <c r="AU220" s="196" t="s">
        <v>83</v>
      </c>
      <c r="AY220" s="16" t="s">
        <v>129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81</v>
      </c>
      <c r="BK220" s="197">
        <f>ROUND(I220*H220,2)</f>
        <v>0</v>
      </c>
      <c r="BL220" s="16" t="s">
        <v>135</v>
      </c>
      <c r="BM220" s="196" t="s">
        <v>317</v>
      </c>
    </row>
    <row r="221" spans="2:63" s="12" customFormat="1" ht="22.75" customHeight="1">
      <c r="B221" s="169"/>
      <c r="C221" s="170"/>
      <c r="D221" s="171" t="s">
        <v>72</v>
      </c>
      <c r="E221" s="183" t="s">
        <v>318</v>
      </c>
      <c r="F221" s="183" t="s">
        <v>319</v>
      </c>
      <c r="G221" s="170"/>
      <c r="H221" s="170"/>
      <c r="I221" s="173"/>
      <c r="J221" s="184">
        <f>BK221</f>
        <v>0</v>
      </c>
      <c r="K221" s="170"/>
      <c r="L221" s="175"/>
      <c r="M221" s="176"/>
      <c r="N221" s="177"/>
      <c r="O221" s="177"/>
      <c r="P221" s="178">
        <f>SUM(P222:P239)</f>
        <v>0</v>
      </c>
      <c r="Q221" s="177"/>
      <c r="R221" s="178">
        <f>SUM(R222:R239)</f>
        <v>0</v>
      </c>
      <c r="S221" s="177"/>
      <c r="T221" s="179">
        <f>SUM(T222:T239)</f>
        <v>0</v>
      </c>
      <c r="AR221" s="180" t="s">
        <v>81</v>
      </c>
      <c r="AT221" s="181" t="s">
        <v>72</v>
      </c>
      <c r="AU221" s="181" t="s">
        <v>81</v>
      </c>
      <c r="AY221" s="180" t="s">
        <v>129</v>
      </c>
      <c r="BK221" s="182">
        <f>SUM(BK222:BK239)</f>
        <v>0</v>
      </c>
    </row>
    <row r="222" spans="1:65" s="2" customFormat="1" ht="16.5" customHeight="1">
      <c r="A222" s="33"/>
      <c r="B222" s="34"/>
      <c r="C222" s="185" t="s">
        <v>228</v>
      </c>
      <c r="D222" s="185" t="s">
        <v>131</v>
      </c>
      <c r="E222" s="186" t="s">
        <v>320</v>
      </c>
      <c r="F222" s="187" t="s">
        <v>321</v>
      </c>
      <c r="G222" s="188" t="s">
        <v>181</v>
      </c>
      <c r="H222" s="189">
        <v>78.194</v>
      </c>
      <c r="I222" s="190"/>
      <c r="J222" s="191">
        <f>ROUND(I222*H222,2)</f>
        <v>0</v>
      </c>
      <c r="K222" s="187" t="s">
        <v>1</v>
      </c>
      <c r="L222" s="38"/>
      <c r="M222" s="192" t="s">
        <v>1</v>
      </c>
      <c r="N222" s="193" t="s">
        <v>38</v>
      </c>
      <c r="O222" s="70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6" t="s">
        <v>135</v>
      </c>
      <c r="AT222" s="196" t="s">
        <v>131</v>
      </c>
      <c r="AU222" s="196" t="s">
        <v>83</v>
      </c>
      <c r="AY222" s="16" t="s">
        <v>129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6" t="s">
        <v>81</v>
      </c>
      <c r="BK222" s="197">
        <f>ROUND(I222*H222,2)</f>
        <v>0</v>
      </c>
      <c r="BL222" s="16" t="s">
        <v>135</v>
      </c>
      <c r="BM222" s="196" t="s">
        <v>322</v>
      </c>
    </row>
    <row r="223" spans="2:51" s="13" customFormat="1" ht="12">
      <c r="B223" s="198"/>
      <c r="C223" s="199"/>
      <c r="D223" s="200" t="s">
        <v>136</v>
      </c>
      <c r="E223" s="201" t="s">
        <v>1</v>
      </c>
      <c r="F223" s="202" t="s">
        <v>323</v>
      </c>
      <c r="G223" s="199"/>
      <c r="H223" s="203">
        <v>166.437</v>
      </c>
      <c r="I223" s="204"/>
      <c r="J223" s="199"/>
      <c r="K223" s="199"/>
      <c r="L223" s="205"/>
      <c r="M223" s="206"/>
      <c r="N223" s="207"/>
      <c r="O223" s="207"/>
      <c r="P223" s="207"/>
      <c r="Q223" s="207"/>
      <c r="R223" s="207"/>
      <c r="S223" s="207"/>
      <c r="T223" s="208"/>
      <c r="AT223" s="209" t="s">
        <v>136</v>
      </c>
      <c r="AU223" s="209" t="s">
        <v>83</v>
      </c>
      <c r="AV223" s="13" t="s">
        <v>83</v>
      </c>
      <c r="AW223" s="13" t="s">
        <v>30</v>
      </c>
      <c r="AX223" s="13" t="s">
        <v>73</v>
      </c>
      <c r="AY223" s="209" t="s">
        <v>129</v>
      </c>
    </row>
    <row r="224" spans="2:51" s="13" customFormat="1" ht="12">
      <c r="B224" s="198"/>
      <c r="C224" s="199"/>
      <c r="D224" s="200" t="s">
        <v>136</v>
      </c>
      <c r="E224" s="201" t="s">
        <v>1</v>
      </c>
      <c r="F224" s="202" t="s">
        <v>324</v>
      </c>
      <c r="G224" s="199"/>
      <c r="H224" s="203">
        <v>-73.483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136</v>
      </c>
      <c r="AU224" s="209" t="s">
        <v>83</v>
      </c>
      <c r="AV224" s="13" t="s">
        <v>83</v>
      </c>
      <c r="AW224" s="13" t="s">
        <v>30</v>
      </c>
      <c r="AX224" s="13" t="s">
        <v>73</v>
      </c>
      <c r="AY224" s="209" t="s">
        <v>129</v>
      </c>
    </row>
    <row r="225" spans="2:51" s="13" customFormat="1" ht="12">
      <c r="B225" s="198"/>
      <c r="C225" s="199"/>
      <c r="D225" s="200" t="s">
        <v>136</v>
      </c>
      <c r="E225" s="201" t="s">
        <v>1</v>
      </c>
      <c r="F225" s="202" t="s">
        <v>325</v>
      </c>
      <c r="G225" s="199"/>
      <c r="H225" s="203">
        <v>-14.76</v>
      </c>
      <c r="I225" s="204"/>
      <c r="J225" s="199"/>
      <c r="K225" s="199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136</v>
      </c>
      <c r="AU225" s="209" t="s">
        <v>83</v>
      </c>
      <c r="AV225" s="13" t="s">
        <v>83</v>
      </c>
      <c r="AW225" s="13" t="s">
        <v>30</v>
      </c>
      <c r="AX225" s="13" t="s">
        <v>73</v>
      </c>
      <c r="AY225" s="209" t="s">
        <v>129</v>
      </c>
    </row>
    <row r="226" spans="2:51" s="14" customFormat="1" ht="12">
      <c r="B226" s="210"/>
      <c r="C226" s="211"/>
      <c r="D226" s="200" t="s">
        <v>136</v>
      </c>
      <c r="E226" s="212" t="s">
        <v>1</v>
      </c>
      <c r="F226" s="213" t="s">
        <v>156</v>
      </c>
      <c r="G226" s="211"/>
      <c r="H226" s="214">
        <v>78.194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136</v>
      </c>
      <c r="AU226" s="220" t="s">
        <v>83</v>
      </c>
      <c r="AV226" s="14" t="s">
        <v>135</v>
      </c>
      <c r="AW226" s="14" t="s">
        <v>30</v>
      </c>
      <c r="AX226" s="14" t="s">
        <v>81</v>
      </c>
      <c r="AY226" s="220" t="s">
        <v>129</v>
      </c>
    </row>
    <row r="227" spans="1:65" s="2" customFormat="1" ht="16.5" customHeight="1">
      <c r="A227" s="33"/>
      <c r="B227" s="34"/>
      <c r="C227" s="185" t="s">
        <v>326</v>
      </c>
      <c r="D227" s="185" t="s">
        <v>131</v>
      </c>
      <c r="E227" s="186" t="s">
        <v>327</v>
      </c>
      <c r="F227" s="187" t="s">
        <v>328</v>
      </c>
      <c r="G227" s="188" t="s">
        <v>181</v>
      </c>
      <c r="H227" s="189">
        <v>1642.074</v>
      </c>
      <c r="I227" s="190"/>
      <c r="J227" s="191">
        <f>ROUND(I227*H227,2)</f>
        <v>0</v>
      </c>
      <c r="K227" s="187" t="s">
        <v>1</v>
      </c>
      <c r="L227" s="38"/>
      <c r="M227" s="192" t="s">
        <v>1</v>
      </c>
      <c r="N227" s="193" t="s">
        <v>38</v>
      </c>
      <c r="O227" s="70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135</v>
      </c>
      <c r="AT227" s="196" t="s">
        <v>131</v>
      </c>
      <c r="AU227" s="196" t="s">
        <v>83</v>
      </c>
      <c r="AY227" s="16" t="s">
        <v>129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81</v>
      </c>
      <c r="BK227" s="197">
        <f>ROUND(I227*H227,2)</f>
        <v>0</v>
      </c>
      <c r="BL227" s="16" t="s">
        <v>135</v>
      </c>
      <c r="BM227" s="196" t="s">
        <v>329</v>
      </c>
    </row>
    <row r="228" spans="2:51" s="13" customFormat="1" ht="12">
      <c r="B228" s="198"/>
      <c r="C228" s="199"/>
      <c r="D228" s="200" t="s">
        <v>136</v>
      </c>
      <c r="E228" s="201" t="s">
        <v>1</v>
      </c>
      <c r="F228" s="202" t="s">
        <v>330</v>
      </c>
      <c r="G228" s="199"/>
      <c r="H228" s="203">
        <v>1642.074</v>
      </c>
      <c r="I228" s="204"/>
      <c r="J228" s="199"/>
      <c r="K228" s="199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136</v>
      </c>
      <c r="AU228" s="209" t="s">
        <v>83</v>
      </c>
      <c r="AV228" s="13" t="s">
        <v>83</v>
      </c>
      <c r="AW228" s="13" t="s">
        <v>30</v>
      </c>
      <c r="AX228" s="13" t="s">
        <v>81</v>
      </c>
      <c r="AY228" s="209" t="s">
        <v>129</v>
      </c>
    </row>
    <row r="229" spans="1:65" s="2" customFormat="1" ht="16.5" customHeight="1">
      <c r="A229" s="33"/>
      <c r="B229" s="34"/>
      <c r="C229" s="185" t="s">
        <v>234</v>
      </c>
      <c r="D229" s="185" t="s">
        <v>131</v>
      </c>
      <c r="E229" s="186" t="s">
        <v>331</v>
      </c>
      <c r="F229" s="187" t="s">
        <v>332</v>
      </c>
      <c r="G229" s="188" t="s">
        <v>181</v>
      </c>
      <c r="H229" s="189">
        <v>88.243</v>
      </c>
      <c r="I229" s="190"/>
      <c r="J229" s="191">
        <f>ROUND(I229*H229,2)</f>
        <v>0</v>
      </c>
      <c r="K229" s="187" t="s">
        <v>1</v>
      </c>
      <c r="L229" s="38"/>
      <c r="M229" s="192" t="s">
        <v>1</v>
      </c>
      <c r="N229" s="193" t="s">
        <v>38</v>
      </c>
      <c r="O229" s="70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6" t="s">
        <v>135</v>
      </c>
      <c r="AT229" s="196" t="s">
        <v>131</v>
      </c>
      <c r="AU229" s="196" t="s">
        <v>83</v>
      </c>
      <c r="AY229" s="16" t="s">
        <v>129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6" t="s">
        <v>81</v>
      </c>
      <c r="BK229" s="197">
        <f>ROUND(I229*H229,2)</f>
        <v>0</v>
      </c>
      <c r="BL229" s="16" t="s">
        <v>135</v>
      </c>
      <c r="BM229" s="196" t="s">
        <v>333</v>
      </c>
    </row>
    <row r="230" spans="2:51" s="13" customFormat="1" ht="12">
      <c r="B230" s="198"/>
      <c r="C230" s="199"/>
      <c r="D230" s="200" t="s">
        <v>136</v>
      </c>
      <c r="E230" s="201" t="s">
        <v>1</v>
      </c>
      <c r="F230" s="202" t="s">
        <v>334</v>
      </c>
      <c r="G230" s="199"/>
      <c r="H230" s="203">
        <v>73.483</v>
      </c>
      <c r="I230" s="204"/>
      <c r="J230" s="199"/>
      <c r="K230" s="199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136</v>
      </c>
      <c r="AU230" s="209" t="s">
        <v>83</v>
      </c>
      <c r="AV230" s="13" t="s">
        <v>83</v>
      </c>
      <c r="AW230" s="13" t="s">
        <v>30</v>
      </c>
      <c r="AX230" s="13" t="s">
        <v>73</v>
      </c>
      <c r="AY230" s="209" t="s">
        <v>129</v>
      </c>
    </row>
    <row r="231" spans="2:51" s="13" customFormat="1" ht="12">
      <c r="B231" s="198"/>
      <c r="C231" s="199"/>
      <c r="D231" s="200" t="s">
        <v>136</v>
      </c>
      <c r="E231" s="201" t="s">
        <v>1</v>
      </c>
      <c r="F231" s="202" t="s">
        <v>335</v>
      </c>
      <c r="G231" s="199"/>
      <c r="H231" s="203">
        <v>14.76</v>
      </c>
      <c r="I231" s="204"/>
      <c r="J231" s="199"/>
      <c r="K231" s="199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136</v>
      </c>
      <c r="AU231" s="209" t="s">
        <v>83</v>
      </c>
      <c r="AV231" s="13" t="s">
        <v>83</v>
      </c>
      <c r="AW231" s="13" t="s">
        <v>30</v>
      </c>
      <c r="AX231" s="13" t="s">
        <v>73</v>
      </c>
      <c r="AY231" s="209" t="s">
        <v>129</v>
      </c>
    </row>
    <row r="232" spans="2:51" s="14" customFormat="1" ht="12">
      <c r="B232" s="210"/>
      <c r="C232" s="211"/>
      <c r="D232" s="200" t="s">
        <v>136</v>
      </c>
      <c r="E232" s="212" t="s">
        <v>1</v>
      </c>
      <c r="F232" s="213" t="s">
        <v>156</v>
      </c>
      <c r="G232" s="211"/>
      <c r="H232" s="214">
        <v>88.24300000000001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136</v>
      </c>
      <c r="AU232" s="220" t="s">
        <v>83</v>
      </c>
      <c r="AV232" s="14" t="s">
        <v>135</v>
      </c>
      <c r="AW232" s="14" t="s">
        <v>30</v>
      </c>
      <c r="AX232" s="14" t="s">
        <v>81</v>
      </c>
      <c r="AY232" s="220" t="s">
        <v>129</v>
      </c>
    </row>
    <row r="233" spans="1:65" s="2" customFormat="1" ht="16.5" customHeight="1">
      <c r="A233" s="33"/>
      <c r="B233" s="34"/>
      <c r="C233" s="185" t="s">
        <v>336</v>
      </c>
      <c r="D233" s="185" t="s">
        <v>131</v>
      </c>
      <c r="E233" s="186" t="s">
        <v>337</v>
      </c>
      <c r="F233" s="187" t="s">
        <v>338</v>
      </c>
      <c r="G233" s="188" t="s">
        <v>181</v>
      </c>
      <c r="H233" s="189">
        <v>1853.103</v>
      </c>
      <c r="I233" s="190"/>
      <c r="J233" s="191">
        <f>ROUND(I233*H233,2)</f>
        <v>0</v>
      </c>
      <c r="K233" s="187" t="s">
        <v>1</v>
      </c>
      <c r="L233" s="38"/>
      <c r="M233" s="192" t="s">
        <v>1</v>
      </c>
      <c r="N233" s="193" t="s">
        <v>38</v>
      </c>
      <c r="O233" s="70"/>
      <c r="P233" s="194">
        <f>O233*H233</f>
        <v>0</v>
      </c>
      <c r="Q233" s="194">
        <v>0</v>
      </c>
      <c r="R233" s="194">
        <f>Q233*H233</f>
        <v>0</v>
      </c>
      <c r="S233" s="194">
        <v>0</v>
      </c>
      <c r="T233" s="19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6" t="s">
        <v>135</v>
      </c>
      <c r="AT233" s="196" t="s">
        <v>131</v>
      </c>
      <c r="AU233" s="196" t="s">
        <v>83</v>
      </c>
      <c r="AY233" s="16" t="s">
        <v>129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6" t="s">
        <v>81</v>
      </c>
      <c r="BK233" s="197">
        <f>ROUND(I233*H233,2)</f>
        <v>0</v>
      </c>
      <c r="BL233" s="16" t="s">
        <v>135</v>
      </c>
      <c r="BM233" s="196" t="s">
        <v>339</v>
      </c>
    </row>
    <row r="234" spans="2:51" s="13" customFormat="1" ht="12">
      <c r="B234" s="198"/>
      <c r="C234" s="199"/>
      <c r="D234" s="200" t="s">
        <v>136</v>
      </c>
      <c r="E234" s="201" t="s">
        <v>1</v>
      </c>
      <c r="F234" s="202" t="s">
        <v>340</v>
      </c>
      <c r="G234" s="199"/>
      <c r="H234" s="203">
        <v>1853.103</v>
      </c>
      <c r="I234" s="204"/>
      <c r="J234" s="199"/>
      <c r="K234" s="199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136</v>
      </c>
      <c r="AU234" s="209" t="s">
        <v>83</v>
      </c>
      <c r="AV234" s="13" t="s">
        <v>83</v>
      </c>
      <c r="AW234" s="13" t="s">
        <v>30</v>
      </c>
      <c r="AX234" s="13" t="s">
        <v>81</v>
      </c>
      <c r="AY234" s="209" t="s">
        <v>129</v>
      </c>
    </row>
    <row r="235" spans="1:65" s="2" customFormat="1" ht="16.5" customHeight="1">
      <c r="A235" s="33"/>
      <c r="B235" s="34"/>
      <c r="C235" s="185" t="s">
        <v>239</v>
      </c>
      <c r="D235" s="185" t="s">
        <v>131</v>
      </c>
      <c r="E235" s="186" t="s">
        <v>341</v>
      </c>
      <c r="F235" s="187" t="s">
        <v>342</v>
      </c>
      <c r="G235" s="188" t="s">
        <v>181</v>
      </c>
      <c r="H235" s="189">
        <v>88.243</v>
      </c>
      <c r="I235" s="190"/>
      <c r="J235" s="191">
        <f>ROUND(I235*H235,2)</f>
        <v>0</v>
      </c>
      <c r="K235" s="187" t="s">
        <v>1</v>
      </c>
      <c r="L235" s="38"/>
      <c r="M235" s="192" t="s">
        <v>1</v>
      </c>
      <c r="N235" s="193" t="s">
        <v>38</v>
      </c>
      <c r="O235" s="70"/>
      <c r="P235" s="194">
        <f>O235*H235</f>
        <v>0</v>
      </c>
      <c r="Q235" s="194">
        <v>0</v>
      </c>
      <c r="R235" s="194">
        <f>Q235*H235</f>
        <v>0</v>
      </c>
      <c r="S235" s="194">
        <v>0</v>
      </c>
      <c r="T235" s="195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6" t="s">
        <v>135</v>
      </c>
      <c r="AT235" s="196" t="s">
        <v>131</v>
      </c>
      <c r="AU235" s="196" t="s">
        <v>83</v>
      </c>
      <c r="AY235" s="16" t="s">
        <v>129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6" t="s">
        <v>81</v>
      </c>
      <c r="BK235" s="197">
        <f>ROUND(I235*H235,2)</f>
        <v>0</v>
      </c>
      <c r="BL235" s="16" t="s">
        <v>135</v>
      </c>
      <c r="BM235" s="196" t="s">
        <v>343</v>
      </c>
    </row>
    <row r="236" spans="1:65" s="2" customFormat="1" ht="23.1">
      <c r="A236" s="33"/>
      <c r="B236" s="34"/>
      <c r="C236" s="185" t="s">
        <v>344</v>
      </c>
      <c r="D236" s="185" t="s">
        <v>131</v>
      </c>
      <c r="E236" s="186" t="s">
        <v>345</v>
      </c>
      <c r="F236" s="187" t="s">
        <v>346</v>
      </c>
      <c r="G236" s="188" t="s">
        <v>181</v>
      </c>
      <c r="H236" s="189">
        <v>92.954</v>
      </c>
      <c r="I236" s="190"/>
      <c r="J236" s="191">
        <f>ROUND(I236*H236,2)</f>
        <v>0</v>
      </c>
      <c r="K236" s="187" t="s">
        <v>1</v>
      </c>
      <c r="L236" s="38"/>
      <c r="M236" s="192" t="s">
        <v>1</v>
      </c>
      <c r="N236" s="193" t="s">
        <v>38</v>
      </c>
      <c r="O236" s="70"/>
      <c r="P236" s="194">
        <f>O236*H236</f>
        <v>0</v>
      </c>
      <c r="Q236" s="194">
        <v>0</v>
      </c>
      <c r="R236" s="194">
        <f>Q236*H236</f>
        <v>0</v>
      </c>
      <c r="S236" s="194">
        <v>0</v>
      </c>
      <c r="T236" s="19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6" t="s">
        <v>135</v>
      </c>
      <c r="AT236" s="196" t="s">
        <v>131</v>
      </c>
      <c r="AU236" s="196" t="s">
        <v>83</v>
      </c>
      <c r="AY236" s="16" t="s">
        <v>129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6" t="s">
        <v>81</v>
      </c>
      <c r="BK236" s="197">
        <f>ROUND(I236*H236,2)</f>
        <v>0</v>
      </c>
      <c r="BL236" s="16" t="s">
        <v>135</v>
      </c>
      <c r="BM236" s="196" t="s">
        <v>347</v>
      </c>
    </row>
    <row r="237" spans="2:51" s="13" customFormat="1" ht="12">
      <c r="B237" s="198"/>
      <c r="C237" s="199"/>
      <c r="D237" s="200" t="s">
        <v>136</v>
      </c>
      <c r="E237" s="201" t="s">
        <v>1</v>
      </c>
      <c r="F237" s="202" t="s">
        <v>323</v>
      </c>
      <c r="G237" s="199"/>
      <c r="H237" s="203">
        <v>166.437</v>
      </c>
      <c r="I237" s="204"/>
      <c r="J237" s="199"/>
      <c r="K237" s="199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136</v>
      </c>
      <c r="AU237" s="209" t="s">
        <v>83</v>
      </c>
      <c r="AV237" s="13" t="s">
        <v>83</v>
      </c>
      <c r="AW237" s="13" t="s">
        <v>30</v>
      </c>
      <c r="AX237" s="13" t="s">
        <v>73</v>
      </c>
      <c r="AY237" s="209" t="s">
        <v>129</v>
      </c>
    </row>
    <row r="238" spans="2:51" s="13" customFormat="1" ht="12">
      <c r="B238" s="198"/>
      <c r="C238" s="199"/>
      <c r="D238" s="200" t="s">
        <v>136</v>
      </c>
      <c r="E238" s="201" t="s">
        <v>1</v>
      </c>
      <c r="F238" s="202" t="s">
        <v>324</v>
      </c>
      <c r="G238" s="199"/>
      <c r="H238" s="203">
        <v>-73.483</v>
      </c>
      <c r="I238" s="204"/>
      <c r="J238" s="199"/>
      <c r="K238" s="199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136</v>
      </c>
      <c r="AU238" s="209" t="s">
        <v>83</v>
      </c>
      <c r="AV238" s="13" t="s">
        <v>83</v>
      </c>
      <c r="AW238" s="13" t="s">
        <v>30</v>
      </c>
      <c r="AX238" s="13" t="s">
        <v>73</v>
      </c>
      <c r="AY238" s="209" t="s">
        <v>129</v>
      </c>
    </row>
    <row r="239" spans="2:51" s="14" customFormat="1" ht="12">
      <c r="B239" s="210"/>
      <c r="C239" s="211"/>
      <c r="D239" s="200" t="s">
        <v>136</v>
      </c>
      <c r="E239" s="212" t="s">
        <v>1</v>
      </c>
      <c r="F239" s="213" t="s">
        <v>156</v>
      </c>
      <c r="G239" s="211"/>
      <c r="H239" s="214">
        <v>92.95400000000001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136</v>
      </c>
      <c r="AU239" s="220" t="s">
        <v>83</v>
      </c>
      <c r="AV239" s="14" t="s">
        <v>135</v>
      </c>
      <c r="AW239" s="14" t="s">
        <v>30</v>
      </c>
      <c r="AX239" s="14" t="s">
        <v>81</v>
      </c>
      <c r="AY239" s="220" t="s">
        <v>129</v>
      </c>
    </row>
    <row r="240" spans="2:63" s="12" customFormat="1" ht="22.75" customHeight="1">
      <c r="B240" s="169"/>
      <c r="C240" s="170"/>
      <c r="D240" s="171" t="s">
        <v>72</v>
      </c>
      <c r="E240" s="183" t="s">
        <v>348</v>
      </c>
      <c r="F240" s="183" t="s">
        <v>349</v>
      </c>
      <c r="G240" s="170"/>
      <c r="H240" s="170"/>
      <c r="I240" s="173"/>
      <c r="J240" s="184">
        <f>BK240</f>
        <v>0</v>
      </c>
      <c r="K240" s="170"/>
      <c r="L240" s="175"/>
      <c r="M240" s="176"/>
      <c r="N240" s="177"/>
      <c r="O240" s="177"/>
      <c r="P240" s="178">
        <f>P241</f>
        <v>0</v>
      </c>
      <c r="Q240" s="177"/>
      <c r="R240" s="178">
        <f>R241</f>
        <v>0</v>
      </c>
      <c r="S240" s="177"/>
      <c r="T240" s="179">
        <f>T241</f>
        <v>0</v>
      </c>
      <c r="AR240" s="180" t="s">
        <v>81</v>
      </c>
      <c r="AT240" s="181" t="s">
        <v>72</v>
      </c>
      <c r="AU240" s="181" t="s">
        <v>81</v>
      </c>
      <c r="AY240" s="180" t="s">
        <v>129</v>
      </c>
      <c r="BK240" s="182">
        <f>BK241</f>
        <v>0</v>
      </c>
    </row>
    <row r="241" spans="1:65" s="2" customFormat="1" ht="16.5" customHeight="1">
      <c r="A241" s="33"/>
      <c r="B241" s="34"/>
      <c r="C241" s="185" t="s">
        <v>243</v>
      </c>
      <c r="D241" s="295" t="s">
        <v>131</v>
      </c>
      <c r="E241" s="296" t="s">
        <v>350</v>
      </c>
      <c r="F241" s="297" t="s">
        <v>351</v>
      </c>
      <c r="G241" s="298" t="s">
        <v>181</v>
      </c>
      <c r="H241" s="299">
        <v>272.058</v>
      </c>
      <c r="I241" s="190"/>
      <c r="J241" s="191">
        <f>ROUND(I241*H241,2)</f>
        <v>0</v>
      </c>
      <c r="K241" s="187" t="s">
        <v>1</v>
      </c>
      <c r="L241" s="38"/>
      <c r="M241" s="231" t="s">
        <v>1</v>
      </c>
      <c r="N241" s="232" t="s">
        <v>38</v>
      </c>
      <c r="O241" s="233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6" t="s">
        <v>135</v>
      </c>
      <c r="AT241" s="196" t="s">
        <v>131</v>
      </c>
      <c r="AU241" s="196" t="s">
        <v>83</v>
      </c>
      <c r="AY241" s="16" t="s">
        <v>129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6" t="s">
        <v>81</v>
      </c>
      <c r="BK241" s="197">
        <f>ROUND(I241*H241,2)</f>
        <v>0</v>
      </c>
      <c r="BL241" s="16" t="s">
        <v>135</v>
      </c>
      <c r="BM241" s="196" t="s">
        <v>352</v>
      </c>
    </row>
    <row r="242" spans="1:31" s="2" customFormat="1" ht="7" customHeight="1">
      <c r="A242" s="33"/>
      <c r="B242" s="53"/>
      <c r="C242" s="54"/>
      <c r="D242" s="54"/>
      <c r="E242" s="54"/>
      <c r="F242" s="54"/>
      <c r="G242" s="54"/>
      <c r="H242" s="54"/>
      <c r="I242" s="54"/>
      <c r="J242" s="54"/>
      <c r="K242" s="54"/>
      <c r="L242" s="38"/>
      <c r="M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</row>
  </sheetData>
  <sheetProtection formatColumns="0" formatRows="0" autoFilter="0"/>
  <autoFilter ref="C122:K24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86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353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ROUND((SUM(BE118:BE121)),2)</f>
        <v>0</v>
      </c>
      <c r="G33" s="33"/>
      <c r="H33" s="33"/>
      <c r="I33" s="123">
        <v>0.21</v>
      </c>
      <c r="J33" s="122">
        <f>ROUND(((SUM(BE118:BE121))*I33),2)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ROUND((SUM(BF118:BF121)),2)</f>
        <v>0</v>
      </c>
      <c r="G34" s="33"/>
      <c r="H34" s="33"/>
      <c r="I34" s="123">
        <v>0.15</v>
      </c>
      <c r="J34" s="122">
        <f>ROUND(((SUM(BF118:BF121))*I34),2)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ROUND((SUM(BG118:BG121)),2)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ROUND((SUM(BH118:BH121)),2)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ROUND((SUM(BI118:BI121)),2)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02050 - Parkoviště P2 (ná...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107</v>
      </c>
      <c r="E97" s="149"/>
      <c r="F97" s="149"/>
      <c r="G97" s="149"/>
      <c r="H97" s="149"/>
      <c r="I97" s="149"/>
      <c r="J97" s="150">
        <f>J119</f>
        <v>0</v>
      </c>
      <c r="K97" s="147"/>
      <c r="L97" s="151"/>
    </row>
    <row r="98" spans="2:12" s="10" customFormat="1" ht="19.9" customHeight="1">
      <c r="B98" s="152"/>
      <c r="C98" s="153"/>
      <c r="D98" s="154" t="s">
        <v>109</v>
      </c>
      <c r="E98" s="155"/>
      <c r="F98" s="155"/>
      <c r="G98" s="155"/>
      <c r="H98" s="155"/>
      <c r="I98" s="155"/>
      <c r="J98" s="156">
        <f>J120</f>
        <v>0</v>
      </c>
      <c r="K98" s="153"/>
      <c r="L98" s="157"/>
    </row>
    <row r="99" spans="1:31" s="2" customFormat="1" ht="21.75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7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7" customHeight="1">
      <c r="A104" s="33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5" customHeight="1">
      <c r="A105" s="33"/>
      <c r="B105" s="34"/>
      <c r="C105" s="22" t="s">
        <v>114</v>
      </c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.1" customHeight="1">
      <c r="A107" s="33"/>
      <c r="B107" s="34"/>
      <c r="C107" s="28" t="s">
        <v>16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5"/>
      <c r="D108" s="35"/>
      <c r="E108" s="279" t="str">
        <f>E7</f>
        <v>Kostel Sv. Jiří, Horní Slavkov - I. etapa - komunikace - rozpočet</v>
      </c>
      <c r="F108" s="280"/>
      <c r="G108" s="280"/>
      <c r="H108" s="280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.1" customHeight="1">
      <c r="A109" s="33"/>
      <c r="B109" s="34"/>
      <c r="C109" s="28" t="s">
        <v>100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67" t="str">
        <f>E9</f>
        <v>02050 - Parkoviště P2 (ná...</v>
      </c>
      <c r="F110" s="278"/>
      <c r="G110" s="278"/>
      <c r="H110" s="278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.1" customHeight="1">
      <c r="A112" s="33"/>
      <c r="B112" s="34"/>
      <c r="C112" s="28" t="s">
        <v>20</v>
      </c>
      <c r="D112" s="35"/>
      <c r="E112" s="35"/>
      <c r="F112" s="26" t="str">
        <f>F12</f>
        <v xml:space="preserve"> </v>
      </c>
      <c r="G112" s="35"/>
      <c r="H112" s="35"/>
      <c r="I112" s="28" t="s">
        <v>22</v>
      </c>
      <c r="J112" s="65" t="str">
        <f>IF(J12="","",J12)</f>
        <v>11. 1. 2021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8" t="s">
        <v>24</v>
      </c>
      <c r="D114" s="35"/>
      <c r="E114" s="35"/>
      <c r="F114" s="26" t="str">
        <f>E15</f>
        <v xml:space="preserve"> </v>
      </c>
      <c r="G114" s="35"/>
      <c r="H114" s="35"/>
      <c r="I114" s="28" t="s">
        <v>29</v>
      </c>
      <c r="J114" s="31" t="str">
        <f>E21</f>
        <v xml:space="preserve"> 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15" customHeight="1">
      <c r="A115" s="33"/>
      <c r="B115" s="34"/>
      <c r="C115" s="28" t="s">
        <v>27</v>
      </c>
      <c r="D115" s="35"/>
      <c r="E115" s="35"/>
      <c r="F115" s="26" t="str">
        <f>IF(E18="","",E18)</f>
        <v>Vyplň údaj</v>
      </c>
      <c r="G115" s="35"/>
      <c r="H115" s="35"/>
      <c r="I115" s="28" t="s">
        <v>31</v>
      </c>
      <c r="J115" s="31" t="str">
        <f>E24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4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58"/>
      <c r="B117" s="159"/>
      <c r="C117" s="160" t="s">
        <v>115</v>
      </c>
      <c r="D117" s="161" t="s">
        <v>58</v>
      </c>
      <c r="E117" s="161" t="s">
        <v>54</v>
      </c>
      <c r="F117" s="161" t="s">
        <v>55</v>
      </c>
      <c r="G117" s="161" t="s">
        <v>116</v>
      </c>
      <c r="H117" s="161" t="s">
        <v>117</v>
      </c>
      <c r="I117" s="161" t="s">
        <v>118</v>
      </c>
      <c r="J117" s="161" t="s">
        <v>104</v>
      </c>
      <c r="K117" s="162" t="s">
        <v>119</v>
      </c>
      <c r="L117" s="163"/>
      <c r="M117" s="74" t="s">
        <v>1</v>
      </c>
      <c r="N117" s="75" t="s">
        <v>37</v>
      </c>
      <c r="O117" s="75" t="s">
        <v>120</v>
      </c>
      <c r="P117" s="75" t="s">
        <v>121</v>
      </c>
      <c r="Q117" s="75" t="s">
        <v>122</v>
      </c>
      <c r="R117" s="75" t="s">
        <v>123</v>
      </c>
      <c r="S117" s="75" t="s">
        <v>124</v>
      </c>
      <c r="T117" s="76" t="s">
        <v>125</v>
      </c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63" s="2" customFormat="1" ht="22.75" customHeight="1">
      <c r="A118" s="33"/>
      <c r="B118" s="34"/>
      <c r="C118" s="81" t="s">
        <v>126</v>
      </c>
      <c r="D118" s="35"/>
      <c r="E118" s="35"/>
      <c r="F118" s="35"/>
      <c r="G118" s="35"/>
      <c r="H118" s="35"/>
      <c r="I118" s="35"/>
      <c r="J118" s="164">
        <f>BK118</f>
        <v>0</v>
      </c>
      <c r="K118" s="35"/>
      <c r="L118" s="38"/>
      <c r="M118" s="77"/>
      <c r="N118" s="165"/>
      <c r="O118" s="78"/>
      <c r="P118" s="166">
        <f>P119</f>
        <v>0</v>
      </c>
      <c r="Q118" s="78"/>
      <c r="R118" s="166">
        <f>R119</f>
        <v>0</v>
      </c>
      <c r="S118" s="78"/>
      <c r="T118" s="167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72</v>
      </c>
      <c r="AU118" s="16" t="s">
        <v>106</v>
      </c>
      <c r="BK118" s="168">
        <f>BK119</f>
        <v>0</v>
      </c>
    </row>
    <row r="119" spans="2:63" s="12" customFormat="1" ht="26" customHeight="1">
      <c r="B119" s="169"/>
      <c r="C119" s="170"/>
      <c r="D119" s="171" t="s">
        <v>72</v>
      </c>
      <c r="E119" s="172" t="s">
        <v>127</v>
      </c>
      <c r="F119" s="172" t="s">
        <v>128</v>
      </c>
      <c r="G119" s="170"/>
      <c r="H119" s="170"/>
      <c r="I119" s="173"/>
      <c r="J119" s="174">
        <f>BK119</f>
        <v>0</v>
      </c>
      <c r="K119" s="170"/>
      <c r="L119" s="175"/>
      <c r="M119" s="176"/>
      <c r="N119" s="177"/>
      <c r="O119" s="177"/>
      <c r="P119" s="178">
        <f>P120</f>
        <v>0</v>
      </c>
      <c r="Q119" s="177"/>
      <c r="R119" s="178">
        <f>R120</f>
        <v>0</v>
      </c>
      <c r="S119" s="177"/>
      <c r="T119" s="179">
        <f>T120</f>
        <v>0</v>
      </c>
      <c r="AR119" s="180" t="s">
        <v>81</v>
      </c>
      <c r="AT119" s="181" t="s">
        <v>72</v>
      </c>
      <c r="AU119" s="181" t="s">
        <v>73</v>
      </c>
      <c r="AY119" s="180" t="s">
        <v>129</v>
      </c>
      <c r="BK119" s="182">
        <f>BK120</f>
        <v>0</v>
      </c>
    </row>
    <row r="120" spans="2:63" s="12" customFormat="1" ht="22.75" customHeight="1">
      <c r="B120" s="169"/>
      <c r="C120" s="170"/>
      <c r="D120" s="171" t="s">
        <v>72</v>
      </c>
      <c r="E120" s="183" t="s">
        <v>149</v>
      </c>
      <c r="F120" s="183" t="s">
        <v>202</v>
      </c>
      <c r="G120" s="170"/>
      <c r="H120" s="170"/>
      <c r="I120" s="173"/>
      <c r="J120" s="184">
        <f>BK120</f>
        <v>0</v>
      </c>
      <c r="K120" s="170"/>
      <c r="L120" s="175"/>
      <c r="M120" s="176"/>
      <c r="N120" s="177"/>
      <c r="O120" s="177"/>
      <c r="P120" s="178">
        <f>P121</f>
        <v>0</v>
      </c>
      <c r="Q120" s="177"/>
      <c r="R120" s="178">
        <f>R121</f>
        <v>0</v>
      </c>
      <c r="S120" s="177"/>
      <c r="T120" s="179">
        <f>T121</f>
        <v>0</v>
      </c>
      <c r="AR120" s="180" t="s">
        <v>81</v>
      </c>
      <c r="AT120" s="181" t="s">
        <v>72</v>
      </c>
      <c r="AU120" s="181" t="s">
        <v>81</v>
      </c>
      <c r="AY120" s="180" t="s">
        <v>129</v>
      </c>
      <c r="BK120" s="182">
        <f>BK121</f>
        <v>0</v>
      </c>
    </row>
    <row r="121" spans="1:65" s="2" customFormat="1" ht="16.5" customHeight="1">
      <c r="A121" s="33"/>
      <c r="B121" s="34"/>
      <c r="C121" s="185" t="s">
        <v>81</v>
      </c>
      <c r="D121" s="185" t="s">
        <v>131</v>
      </c>
      <c r="E121" s="186" t="s">
        <v>354</v>
      </c>
      <c r="F121" s="187" t="s">
        <v>355</v>
      </c>
      <c r="G121" s="188" t="s">
        <v>356</v>
      </c>
      <c r="H121" s="189">
        <v>1</v>
      </c>
      <c r="I121" s="190"/>
      <c r="J121" s="191">
        <f>ROUND(I121*H121,2)</f>
        <v>0</v>
      </c>
      <c r="K121" s="187" t="s">
        <v>1</v>
      </c>
      <c r="L121" s="38"/>
      <c r="M121" s="231" t="s">
        <v>1</v>
      </c>
      <c r="N121" s="232" t="s">
        <v>38</v>
      </c>
      <c r="O121" s="233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6" t="s">
        <v>135</v>
      </c>
      <c r="AT121" s="196" t="s">
        <v>131</v>
      </c>
      <c r="AU121" s="196" t="s">
        <v>83</v>
      </c>
      <c r="AY121" s="16" t="s">
        <v>129</v>
      </c>
      <c r="BE121" s="197">
        <f>IF(N121="základní",J121,0)</f>
        <v>0</v>
      </c>
      <c r="BF121" s="197">
        <f>IF(N121="snížená",J121,0)</f>
        <v>0</v>
      </c>
      <c r="BG121" s="197">
        <f>IF(N121="zákl. přenesená",J121,0)</f>
        <v>0</v>
      </c>
      <c r="BH121" s="197">
        <f>IF(N121="sníž. přenesená",J121,0)</f>
        <v>0</v>
      </c>
      <c r="BI121" s="197">
        <f>IF(N121="nulová",J121,0)</f>
        <v>0</v>
      </c>
      <c r="BJ121" s="16" t="s">
        <v>81</v>
      </c>
      <c r="BK121" s="197">
        <f>ROUND(I121*H121,2)</f>
        <v>0</v>
      </c>
      <c r="BL121" s="16" t="s">
        <v>135</v>
      </c>
      <c r="BM121" s="196" t="s">
        <v>83</v>
      </c>
    </row>
    <row r="122" spans="1:31" s="2" customFormat="1" ht="7" customHeight="1">
      <c r="A122" s="33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38"/>
      <c r="M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</sheetData>
  <sheetProtection algorithmName="SHA-512" hashValue="/upwELrEqQiSSL9FZrFWgt8o+wOhXteG05H+qnWXK5Gc82z3UAddUteiCc8AzHxYYVoYdG5FnJA/tGofOvVNng==" saltValue="lw6f6Q5GZIn3W8EEaedDQ6isKyS1iYbmTvZ5Y3FLUtN1hDMZTPl/XYcm1nQHeDL3MfekSv7rA2PM64kdp2fUFA==" spinCount="100000" sheet="1" objects="1" scenarios="1" formatColumns="0" formatRows="0" autoFilter="0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89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357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ROUND((SUM(BE124:BE231)),2)</f>
        <v>0</v>
      </c>
      <c r="G33" s="33"/>
      <c r="H33" s="33"/>
      <c r="I33" s="123">
        <v>0.21</v>
      </c>
      <c r="J33" s="122">
        <f>ROUND(((SUM(BE124:BE231))*I33),2)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ROUND((SUM(BF124:BF231)),2)</f>
        <v>0</v>
      </c>
      <c r="G34" s="33"/>
      <c r="H34" s="33"/>
      <c r="I34" s="123">
        <v>0.15</v>
      </c>
      <c r="J34" s="122">
        <f>ROUND(((SUM(BF124:BF231))*I34),2)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ROUND((SUM(BG124:BG231)),2)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ROUND((SUM(BH124:BH231)),2)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ROUND((SUM(BI124:BI231)),2)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02060 - Stávající cesta z...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107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0" customFormat="1" ht="19.9" customHeight="1">
      <c r="B98" s="152"/>
      <c r="C98" s="153"/>
      <c r="D98" s="154" t="s">
        <v>108</v>
      </c>
      <c r="E98" s="155"/>
      <c r="F98" s="155"/>
      <c r="G98" s="155"/>
      <c r="H98" s="155"/>
      <c r="I98" s="155"/>
      <c r="J98" s="156">
        <f>J126</f>
        <v>0</v>
      </c>
      <c r="K98" s="153"/>
      <c r="L98" s="157"/>
    </row>
    <row r="99" spans="2:12" s="10" customFormat="1" ht="19.9" customHeight="1">
      <c r="B99" s="152"/>
      <c r="C99" s="153"/>
      <c r="D99" s="154" t="s">
        <v>358</v>
      </c>
      <c r="E99" s="155"/>
      <c r="F99" s="155"/>
      <c r="G99" s="155"/>
      <c r="H99" s="155"/>
      <c r="I99" s="155"/>
      <c r="J99" s="156">
        <f>J159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109</v>
      </c>
      <c r="E100" s="155"/>
      <c r="F100" s="155"/>
      <c r="G100" s="155"/>
      <c r="H100" s="155"/>
      <c r="I100" s="155"/>
      <c r="J100" s="156">
        <f>J165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110</v>
      </c>
      <c r="E101" s="155"/>
      <c r="F101" s="155"/>
      <c r="G101" s="155"/>
      <c r="H101" s="155"/>
      <c r="I101" s="155"/>
      <c r="J101" s="156">
        <f>J190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111</v>
      </c>
      <c r="E102" s="155"/>
      <c r="F102" s="155"/>
      <c r="G102" s="155"/>
      <c r="H102" s="155"/>
      <c r="I102" s="155"/>
      <c r="J102" s="156">
        <f>J196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112</v>
      </c>
      <c r="E103" s="155"/>
      <c r="F103" s="155"/>
      <c r="G103" s="155"/>
      <c r="H103" s="155"/>
      <c r="I103" s="155"/>
      <c r="J103" s="156">
        <f>J216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113</v>
      </c>
      <c r="E104" s="155"/>
      <c r="F104" s="155"/>
      <c r="G104" s="155"/>
      <c r="H104" s="155"/>
      <c r="I104" s="155"/>
      <c r="J104" s="156">
        <f>J230</f>
        <v>0</v>
      </c>
      <c r="K104" s="153"/>
      <c r="L104" s="15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7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5" customHeight="1">
      <c r="A111" s="33"/>
      <c r="B111" s="34"/>
      <c r="C111" s="22" t="s">
        <v>114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7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.1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79" t="str">
        <f>E7</f>
        <v>Kostel Sv. Jiří, Horní Slavkov - I. etapa - komunikace - rozpočet</v>
      </c>
      <c r="F114" s="280"/>
      <c r="G114" s="280"/>
      <c r="H114" s="280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.1" customHeight="1">
      <c r="A115" s="33"/>
      <c r="B115" s="34"/>
      <c r="C115" s="28" t="s">
        <v>100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67" t="str">
        <f>E9</f>
        <v>02060 - Stávající cesta z...</v>
      </c>
      <c r="F116" s="278"/>
      <c r="G116" s="278"/>
      <c r="H116" s="278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7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.1" customHeight="1">
      <c r="A118" s="33"/>
      <c r="B118" s="34"/>
      <c r="C118" s="28" t="s">
        <v>20</v>
      </c>
      <c r="D118" s="35"/>
      <c r="E118" s="35"/>
      <c r="F118" s="26" t="str">
        <f>F12</f>
        <v xml:space="preserve"> </v>
      </c>
      <c r="G118" s="35"/>
      <c r="H118" s="35"/>
      <c r="I118" s="28" t="s">
        <v>22</v>
      </c>
      <c r="J118" s="65" t="str">
        <f>IF(J12="","",J12)</f>
        <v>11. 1. 2021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7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15" customHeight="1">
      <c r="A120" s="33"/>
      <c r="B120" s="34"/>
      <c r="C120" s="28" t="s">
        <v>24</v>
      </c>
      <c r="D120" s="35"/>
      <c r="E120" s="35"/>
      <c r="F120" s="26" t="str">
        <f>E15</f>
        <v xml:space="preserve"> </v>
      </c>
      <c r="G120" s="35"/>
      <c r="H120" s="35"/>
      <c r="I120" s="28" t="s">
        <v>29</v>
      </c>
      <c r="J120" s="31" t="str">
        <f>E21</f>
        <v xml:space="preserve"> 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15" customHeight="1">
      <c r="A121" s="33"/>
      <c r="B121" s="34"/>
      <c r="C121" s="28" t="s">
        <v>27</v>
      </c>
      <c r="D121" s="35"/>
      <c r="E121" s="35"/>
      <c r="F121" s="26" t="str">
        <f>IF(E18="","",E18)</f>
        <v>Vyplň údaj</v>
      </c>
      <c r="G121" s="35"/>
      <c r="H121" s="35"/>
      <c r="I121" s="28" t="s">
        <v>31</v>
      </c>
      <c r="J121" s="31" t="str">
        <f>E24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4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8"/>
      <c r="B123" s="159"/>
      <c r="C123" s="160" t="s">
        <v>115</v>
      </c>
      <c r="D123" s="161" t="s">
        <v>58</v>
      </c>
      <c r="E123" s="161" t="s">
        <v>54</v>
      </c>
      <c r="F123" s="161" t="s">
        <v>55</v>
      </c>
      <c r="G123" s="161" t="s">
        <v>116</v>
      </c>
      <c r="H123" s="161" t="s">
        <v>117</v>
      </c>
      <c r="I123" s="161" t="s">
        <v>118</v>
      </c>
      <c r="J123" s="161" t="s">
        <v>104</v>
      </c>
      <c r="K123" s="162" t="s">
        <v>119</v>
      </c>
      <c r="L123" s="163"/>
      <c r="M123" s="74" t="s">
        <v>1</v>
      </c>
      <c r="N123" s="75" t="s">
        <v>37</v>
      </c>
      <c r="O123" s="75" t="s">
        <v>120</v>
      </c>
      <c r="P123" s="75" t="s">
        <v>121</v>
      </c>
      <c r="Q123" s="75" t="s">
        <v>122</v>
      </c>
      <c r="R123" s="75" t="s">
        <v>123</v>
      </c>
      <c r="S123" s="75" t="s">
        <v>124</v>
      </c>
      <c r="T123" s="76" t="s">
        <v>125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63" s="2" customFormat="1" ht="22.75" customHeight="1">
      <c r="A124" s="33"/>
      <c r="B124" s="34"/>
      <c r="C124" s="81" t="s">
        <v>126</v>
      </c>
      <c r="D124" s="35"/>
      <c r="E124" s="35"/>
      <c r="F124" s="35"/>
      <c r="G124" s="35"/>
      <c r="H124" s="35"/>
      <c r="I124" s="35"/>
      <c r="J124" s="164">
        <f>BK124</f>
        <v>0</v>
      </c>
      <c r="K124" s="35"/>
      <c r="L124" s="38"/>
      <c r="M124" s="77"/>
      <c r="N124" s="165"/>
      <c r="O124" s="78"/>
      <c r="P124" s="166">
        <f>P125</f>
        <v>0</v>
      </c>
      <c r="Q124" s="78"/>
      <c r="R124" s="166">
        <f>R125</f>
        <v>0</v>
      </c>
      <c r="S124" s="78"/>
      <c r="T124" s="167">
        <f>T125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72</v>
      </c>
      <c r="AU124" s="16" t="s">
        <v>106</v>
      </c>
      <c r="BK124" s="168">
        <f>BK125</f>
        <v>0</v>
      </c>
    </row>
    <row r="125" spans="2:63" s="12" customFormat="1" ht="26" customHeight="1">
      <c r="B125" s="169"/>
      <c r="C125" s="170"/>
      <c r="D125" s="171" t="s">
        <v>72</v>
      </c>
      <c r="E125" s="172" t="s">
        <v>127</v>
      </c>
      <c r="F125" s="172" t="s">
        <v>128</v>
      </c>
      <c r="G125" s="170"/>
      <c r="H125" s="170"/>
      <c r="I125" s="173"/>
      <c r="J125" s="174">
        <f>BK125</f>
        <v>0</v>
      </c>
      <c r="K125" s="170"/>
      <c r="L125" s="175"/>
      <c r="M125" s="176"/>
      <c r="N125" s="177"/>
      <c r="O125" s="177"/>
      <c r="P125" s="178">
        <f>P126+P159+P165+P190+P196+P216+P230</f>
        <v>0</v>
      </c>
      <c r="Q125" s="177"/>
      <c r="R125" s="178">
        <f>R126+R159+R165+R190+R196+R216+R230</f>
        <v>0</v>
      </c>
      <c r="S125" s="177"/>
      <c r="T125" s="179">
        <f>T126+T159+T165+T190+T196+T216+T230</f>
        <v>0</v>
      </c>
      <c r="AR125" s="180" t="s">
        <v>81</v>
      </c>
      <c r="AT125" s="181" t="s">
        <v>72</v>
      </c>
      <c r="AU125" s="181" t="s">
        <v>73</v>
      </c>
      <c r="AY125" s="180" t="s">
        <v>129</v>
      </c>
      <c r="BK125" s="182">
        <f>BK126+BK159+BK165+BK190+BK196+BK216+BK230</f>
        <v>0</v>
      </c>
    </row>
    <row r="126" spans="2:63" s="12" customFormat="1" ht="22.75" customHeight="1">
      <c r="B126" s="169"/>
      <c r="C126" s="170"/>
      <c r="D126" s="171" t="s">
        <v>72</v>
      </c>
      <c r="E126" s="183" t="s">
        <v>81</v>
      </c>
      <c r="F126" s="183" t="s">
        <v>130</v>
      </c>
      <c r="G126" s="170"/>
      <c r="H126" s="170"/>
      <c r="I126" s="173"/>
      <c r="J126" s="184">
        <f>BK126</f>
        <v>0</v>
      </c>
      <c r="K126" s="170"/>
      <c r="L126" s="175"/>
      <c r="M126" s="176"/>
      <c r="N126" s="177"/>
      <c r="O126" s="177"/>
      <c r="P126" s="178">
        <f>SUM(P127:P158)</f>
        <v>0</v>
      </c>
      <c r="Q126" s="177"/>
      <c r="R126" s="178">
        <f>SUM(R127:R158)</f>
        <v>0</v>
      </c>
      <c r="S126" s="177"/>
      <c r="T126" s="179">
        <f>SUM(T127:T158)</f>
        <v>0</v>
      </c>
      <c r="AR126" s="180" t="s">
        <v>81</v>
      </c>
      <c r="AT126" s="181" t="s">
        <v>72</v>
      </c>
      <c r="AU126" s="181" t="s">
        <v>81</v>
      </c>
      <c r="AY126" s="180" t="s">
        <v>129</v>
      </c>
      <c r="BK126" s="182">
        <f>SUM(BK127:BK158)</f>
        <v>0</v>
      </c>
    </row>
    <row r="127" spans="1:65" s="2" customFormat="1" ht="16.5" customHeight="1">
      <c r="A127" s="33"/>
      <c r="B127" s="34"/>
      <c r="C127" s="185" t="s">
        <v>81</v>
      </c>
      <c r="D127" s="185" t="s">
        <v>131</v>
      </c>
      <c r="E127" s="186" t="s">
        <v>359</v>
      </c>
      <c r="F127" s="187" t="s">
        <v>360</v>
      </c>
      <c r="G127" s="188" t="s">
        <v>134</v>
      </c>
      <c r="H127" s="189">
        <v>348.51</v>
      </c>
      <c r="I127" s="190"/>
      <c r="J127" s="191">
        <f>ROUND(I127*H127,2)</f>
        <v>0</v>
      </c>
      <c r="K127" s="187" t="s">
        <v>1</v>
      </c>
      <c r="L127" s="38"/>
      <c r="M127" s="192" t="s">
        <v>1</v>
      </c>
      <c r="N127" s="193" t="s">
        <v>38</v>
      </c>
      <c r="O127" s="7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135</v>
      </c>
      <c r="AT127" s="196" t="s">
        <v>131</v>
      </c>
      <c r="AU127" s="196" t="s">
        <v>83</v>
      </c>
      <c r="AY127" s="16" t="s">
        <v>129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81</v>
      </c>
      <c r="BK127" s="197">
        <f>ROUND(I127*H127,2)</f>
        <v>0</v>
      </c>
      <c r="BL127" s="16" t="s">
        <v>135</v>
      </c>
      <c r="BM127" s="196" t="s">
        <v>83</v>
      </c>
    </row>
    <row r="128" spans="2:51" s="13" customFormat="1" ht="12">
      <c r="B128" s="198"/>
      <c r="C128" s="199"/>
      <c r="D128" s="200" t="s">
        <v>136</v>
      </c>
      <c r="E128" s="201" t="s">
        <v>1</v>
      </c>
      <c r="F128" s="202" t="s">
        <v>361</v>
      </c>
      <c r="G128" s="199"/>
      <c r="H128" s="203">
        <v>348.51</v>
      </c>
      <c r="I128" s="204"/>
      <c r="J128" s="199"/>
      <c r="K128" s="199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136</v>
      </c>
      <c r="AU128" s="209" t="s">
        <v>83</v>
      </c>
      <c r="AV128" s="13" t="s">
        <v>83</v>
      </c>
      <c r="AW128" s="13" t="s">
        <v>30</v>
      </c>
      <c r="AX128" s="13" t="s">
        <v>81</v>
      </c>
      <c r="AY128" s="209" t="s">
        <v>129</v>
      </c>
    </row>
    <row r="129" spans="1:65" s="2" customFormat="1" ht="16.5" customHeight="1">
      <c r="A129" s="33"/>
      <c r="B129" s="34"/>
      <c r="C129" s="185" t="s">
        <v>83</v>
      </c>
      <c r="D129" s="185" t="s">
        <v>131</v>
      </c>
      <c r="E129" s="186" t="s">
        <v>362</v>
      </c>
      <c r="F129" s="187" t="s">
        <v>363</v>
      </c>
      <c r="G129" s="188" t="s">
        <v>134</v>
      </c>
      <c r="H129" s="189">
        <v>21.13</v>
      </c>
      <c r="I129" s="190"/>
      <c r="J129" s="191">
        <f>ROUND(I129*H129,2)</f>
        <v>0</v>
      </c>
      <c r="K129" s="187" t="s">
        <v>1</v>
      </c>
      <c r="L129" s="38"/>
      <c r="M129" s="192" t="s">
        <v>1</v>
      </c>
      <c r="N129" s="193" t="s">
        <v>38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135</v>
      </c>
      <c r="AT129" s="196" t="s">
        <v>131</v>
      </c>
      <c r="AU129" s="196" t="s">
        <v>83</v>
      </c>
      <c r="AY129" s="16" t="s">
        <v>129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81</v>
      </c>
      <c r="BK129" s="197">
        <f>ROUND(I129*H129,2)</f>
        <v>0</v>
      </c>
      <c r="BL129" s="16" t="s">
        <v>135</v>
      </c>
      <c r="BM129" s="196" t="s">
        <v>135</v>
      </c>
    </row>
    <row r="130" spans="2:51" s="13" customFormat="1" ht="12">
      <c r="B130" s="198"/>
      <c r="C130" s="199"/>
      <c r="D130" s="200" t="s">
        <v>136</v>
      </c>
      <c r="E130" s="201" t="s">
        <v>1</v>
      </c>
      <c r="F130" s="202" t="s">
        <v>364</v>
      </c>
      <c r="G130" s="199"/>
      <c r="H130" s="203">
        <v>21.13</v>
      </c>
      <c r="I130" s="204"/>
      <c r="J130" s="199"/>
      <c r="K130" s="199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136</v>
      </c>
      <c r="AU130" s="209" t="s">
        <v>83</v>
      </c>
      <c r="AV130" s="13" t="s">
        <v>83</v>
      </c>
      <c r="AW130" s="13" t="s">
        <v>30</v>
      </c>
      <c r="AX130" s="13" t="s">
        <v>81</v>
      </c>
      <c r="AY130" s="209" t="s">
        <v>129</v>
      </c>
    </row>
    <row r="131" spans="1:65" s="2" customFormat="1" ht="16.5" customHeight="1">
      <c r="A131" s="33"/>
      <c r="B131" s="34"/>
      <c r="C131" s="185" t="s">
        <v>140</v>
      </c>
      <c r="D131" s="185" t="s">
        <v>131</v>
      </c>
      <c r="E131" s="186" t="s">
        <v>365</v>
      </c>
      <c r="F131" s="187" t="s">
        <v>366</v>
      </c>
      <c r="G131" s="188" t="s">
        <v>134</v>
      </c>
      <c r="H131" s="189">
        <v>369.64</v>
      </c>
      <c r="I131" s="190"/>
      <c r="J131" s="191">
        <f>ROUND(I131*H131,2)</f>
        <v>0</v>
      </c>
      <c r="K131" s="187" t="s">
        <v>1</v>
      </c>
      <c r="L131" s="38"/>
      <c r="M131" s="192" t="s">
        <v>1</v>
      </c>
      <c r="N131" s="193" t="s">
        <v>38</v>
      </c>
      <c r="O131" s="7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135</v>
      </c>
      <c r="AT131" s="196" t="s">
        <v>131</v>
      </c>
      <c r="AU131" s="196" t="s">
        <v>83</v>
      </c>
      <c r="AY131" s="16" t="s">
        <v>129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135</v>
      </c>
      <c r="BM131" s="196" t="s">
        <v>144</v>
      </c>
    </row>
    <row r="132" spans="1:65" s="2" customFormat="1" ht="16.5" customHeight="1">
      <c r="A132" s="33"/>
      <c r="B132" s="34"/>
      <c r="C132" s="185" t="s">
        <v>135</v>
      </c>
      <c r="D132" s="185" t="s">
        <v>131</v>
      </c>
      <c r="E132" s="186" t="s">
        <v>141</v>
      </c>
      <c r="F132" s="187" t="s">
        <v>142</v>
      </c>
      <c r="G132" s="188" t="s">
        <v>143</v>
      </c>
      <c r="H132" s="189">
        <v>12.44</v>
      </c>
      <c r="I132" s="190"/>
      <c r="J132" s="191">
        <f>ROUND(I132*H132,2)</f>
        <v>0</v>
      </c>
      <c r="K132" s="187" t="s">
        <v>1</v>
      </c>
      <c r="L132" s="38"/>
      <c r="M132" s="192" t="s">
        <v>1</v>
      </c>
      <c r="N132" s="193" t="s">
        <v>38</v>
      </c>
      <c r="O132" s="70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6" t="s">
        <v>135</v>
      </c>
      <c r="AT132" s="196" t="s">
        <v>131</v>
      </c>
      <c r="AU132" s="196" t="s">
        <v>83</v>
      </c>
      <c r="AY132" s="16" t="s">
        <v>129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6" t="s">
        <v>81</v>
      </c>
      <c r="BK132" s="197">
        <f>ROUND(I132*H132,2)</f>
        <v>0</v>
      </c>
      <c r="BL132" s="16" t="s">
        <v>135</v>
      </c>
      <c r="BM132" s="196" t="s">
        <v>147</v>
      </c>
    </row>
    <row r="133" spans="2:51" s="13" customFormat="1" ht="12">
      <c r="B133" s="198"/>
      <c r="C133" s="199"/>
      <c r="D133" s="200" t="s">
        <v>136</v>
      </c>
      <c r="E133" s="201" t="s">
        <v>1</v>
      </c>
      <c r="F133" s="202" t="s">
        <v>367</v>
      </c>
      <c r="G133" s="199"/>
      <c r="H133" s="203">
        <v>12.44</v>
      </c>
      <c r="I133" s="204"/>
      <c r="J133" s="199"/>
      <c r="K133" s="199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136</v>
      </c>
      <c r="AU133" s="209" t="s">
        <v>83</v>
      </c>
      <c r="AV133" s="13" t="s">
        <v>83</v>
      </c>
      <c r="AW133" s="13" t="s">
        <v>30</v>
      </c>
      <c r="AX133" s="13" t="s">
        <v>81</v>
      </c>
      <c r="AY133" s="209" t="s">
        <v>129</v>
      </c>
    </row>
    <row r="134" spans="1:65" s="2" customFormat="1" ht="11.55">
      <c r="A134" s="33"/>
      <c r="B134" s="34"/>
      <c r="C134" s="185" t="s">
        <v>149</v>
      </c>
      <c r="D134" s="185" t="s">
        <v>131</v>
      </c>
      <c r="E134" s="186" t="s">
        <v>368</v>
      </c>
      <c r="F134" s="187" t="s">
        <v>369</v>
      </c>
      <c r="G134" s="188" t="s">
        <v>152</v>
      </c>
      <c r="H134" s="189">
        <v>74.74</v>
      </c>
      <c r="I134" s="190"/>
      <c r="J134" s="191">
        <f>ROUND(I134*H134,2)</f>
        <v>0</v>
      </c>
      <c r="K134" s="187" t="s">
        <v>1</v>
      </c>
      <c r="L134" s="38"/>
      <c r="M134" s="192" t="s">
        <v>1</v>
      </c>
      <c r="N134" s="193" t="s">
        <v>38</v>
      </c>
      <c r="O134" s="7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6" t="s">
        <v>135</v>
      </c>
      <c r="AT134" s="196" t="s">
        <v>131</v>
      </c>
      <c r="AU134" s="196" t="s">
        <v>83</v>
      </c>
      <c r="AY134" s="16" t="s">
        <v>129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6" t="s">
        <v>81</v>
      </c>
      <c r="BK134" s="197">
        <f>ROUND(I134*H134,2)</f>
        <v>0</v>
      </c>
      <c r="BL134" s="16" t="s">
        <v>135</v>
      </c>
      <c r="BM134" s="196" t="s">
        <v>153</v>
      </c>
    </row>
    <row r="135" spans="2:51" s="13" customFormat="1" ht="12">
      <c r="B135" s="198"/>
      <c r="C135" s="199"/>
      <c r="D135" s="200" t="s">
        <v>136</v>
      </c>
      <c r="E135" s="201" t="s">
        <v>1</v>
      </c>
      <c r="F135" s="202" t="s">
        <v>370</v>
      </c>
      <c r="G135" s="199"/>
      <c r="H135" s="203">
        <v>5.038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136</v>
      </c>
      <c r="AU135" s="209" t="s">
        <v>83</v>
      </c>
      <c r="AV135" s="13" t="s">
        <v>83</v>
      </c>
      <c r="AW135" s="13" t="s">
        <v>30</v>
      </c>
      <c r="AX135" s="13" t="s">
        <v>73</v>
      </c>
      <c r="AY135" s="209" t="s">
        <v>129</v>
      </c>
    </row>
    <row r="136" spans="2:51" s="13" customFormat="1" ht="12">
      <c r="B136" s="198"/>
      <c r="C136" s="199"/>
      <c r="D136" s="200" t="s">
        <v>136</v>
      </c>
      <c r="E136" s="201" t="s">
        <v>1</v>
      </c>
      <c r="F136" s="202" t="s">
        <v>371</v>
      </c>
      <c r="G136" s="199"/>
      <c r="H136" s="203">
        <v>69.702</v>
      </c>
      <c r="I136" s="204"/>
      <c r="J136" s="199"/>
      <c r="K136" s="199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136</v>
      </c>
      <c r="AU136" s="209" t="s">
        <v>83</v>
      </c>
      <c r="AV136" s="13" t="s">
        <v>83</v>
      </c>
      <c r="AW136" s="13" t="s">
        <v>30</v>
      </c>
      <c r="AX136" s="13" t="s">
        <v>73</v>
      </c>
      <c r="AY136" s="209" t="s">
        <v>129</v>
      </c>
    </row>
    <row r="137" spans="2:51" s="14" customFormat="1" ht="12">
      <c r="B137" s="210"/>
      <c r="C137" s="211"/>
      <c r="D137" s="200" t="s">
        <v>136</v>
      </c>
      <c r="E137" s="212" t="s">
        <v>1</v>
      </c>
      <c r="F137" s="213" t="s">
        <v>156</v>
      </c>
      <c r="G137" s="211"/>
      <c r="H137" s="214">
        <v>74.74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136</v>
      </c>
      <c r="AU137" s="220" t="s">
        <v>83</v>
      </c>
      <c r="AV137" s="14" t="s">
        <v>135</v>
      </c>
      <c r="AW137" s="14" t="s">
        <v>30</v>
      </c>
      <c r="AX137" s="14" t="s">
        <v>81</v>
      </c>
      <c r="AY137" s="220" t="s">
        <v>129</v>
      </c>
    </row>
    <row r="138" spans="1:65" s="2" customFormat="1" ht="16.5" customHeight="1">
      <c r="A138" s="33"/>
      <c r="B138" s="34"/>
      <c r="C138" s="185" t="s">
        <v>144</v>
      </c>
      <c r="D138" s="185" t="s">
        <v>131</v>
      </c>
      <c r="E138" s="186" t="s">
        <v>372</v>
      </c>
      <c r="F138" s="187" t="s">
        <v>373</v>
      </c>
      <c r="G138" s="188" t="s">
        <v>152</v>
      </c>
      <c r="H138" s="189">
        <v>0.256</v>
      </c>
      <c r="I138" s="190"/>
      <c r="J138" s="191">
        <f>ROUND(I138*H138,2)</f>
        <v>0</v>
      </c>
      <c r="K138" s="187" t="s">
        <v>1</v>
      </c>
      <c r="L138" s="38"/>
      <c r="M138" s="192" t="s">
        <v>1</v>
      </c>
      <c r="N138" s="193" t="s">
        <v>38</v>
      </c>
      <c r="O138" s="7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135</v>
      </c>
      <c r="AT138" s="196" t="s">
        <v>131</v>
      </c>
      <c r="AU138" s="196" t="s">
        <v>83</v>
      </c>
      <c r="AY138" s="16" t="s">
        <v>129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81</v>
      </c>
      <c r="BK138" s="197">
        <f>ROUND(I138*H138,2)</f>
        <v>0</v>
      </c>
      <c r="BL138" s="16" t="s">
        <v>135</v>
      </c>
      <c r="BM138" s="196" t="s">
        <v>159</v>
      </c>
    </row>
    <row r="139" spans="2:51" s="13" customFormat="1" ht="12">
      <c r="B139" s="198"/>
      <c r="C139" s="199"/>
      <c r="D139" s="200" t="s">
        <v>136</v>
      </c>
      <c r="E139" s="201" t="s">
        <v>1</v>
      </c>
      <c r="F139" s="202" t="s">
        <v>374</v>
      </c>
      <c r="G139" s="199"/>
      <c r="H139" s="203">
        <v>0.256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136</v>
      </c>
      <c r="AU139" s="209" t="s">
        <v>83</v>
      </c>
      <c r="AV139" s="13" t="s">
        <v>83</v>
      </c>
      <c r="AW139" s="13" t="s">
        <v>30</v>
      </c>
      <c r="AX139" s="13" t="s">
        <v>81</v>
      </c>
      <c r="AY139" s="209" t="s">
        <v>129</v>
      </c>
    </row>
    <row r="140" spans="1:65" s="2" customFormat="1" ht="16.5" customHeight="1">
      <c r="A140" s="33"/>
      <c r="B140" s="34"/>
      <c r="C140" s="185" t="s">
        <v>162</v>
      </c>
      <c r="D140" s="185" t="s">
        <v>131</v>
      </c>
      <c r="E140" s="186" t="s">
        <v>157</v>
      </c>
      <c r="F140" s="187" t="s">
        <v>158</v>
      </c>
      <c r="G140" s="188" t="s">
        <v>152</v>
      </c>
      <c r="H140" s="189">
        <v>1.274</v>
      </c>
      <c r="I140" s="190"/>
      <c r="J140" s="191">
        <f>ROUND(I140*H140,2)</f>
        <v>0</v>
      </c>
      <c r="K140" s="187" t="s">
        <v>1</v>
      </c>
      <c r="L140" s="38"/>
      <c r="M140" s="192" t="s">
        <v>1</v>
      </c>
      <c r="N140" s="193" t="s">
        <v>38</v>
      </c>
      <c r="O140" s="70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135</v>
      </c>
      <c r="AT140" s="196" t="s">
        <v>131</v>
      </c>
      <c r="AU140" s="196" t="s">
        <v>83</v>
      </c>
      <c r="AY140" s="16" t="s">
        <v>129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81</v>
      </c>
      <c r="BK140" s="197">
        <f>ROUND(I140*H140,2)</f>
        <v>0</v>
      </c>
      <c r="BL140" s="16" t="s">
        <v>135</v>
      </c>
      <c r="BM140" s="196" t="s">
        <v>165</v>
      </c>
    </row>
    <row r="141" spans="2:51" s="13" customFormat="1" ht="12">
      <c r="B141" s="198"/>
      <c r="C141" s="199"/>
      <c r="D141" s="200" t="s">
        <v>136</v>
      </c>
      <c r="E141" s="201" t="s">
        <v>1</v>
      </c>
      <c r="F141" s="202" t="s">
        <v>375</v>
      </c>
      <c r="G141" s="199"/>
      <c r="H141" s="203">
        <v>1.274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136</v>
      </c>
      <c r="AU141" s="209" t="s">
        <v>83</v>
      </c>
      <c r="AV141" s="13" t="s">
        <v>83</v>
      </c>
      <c r="AW141" s="13" t="s">
        <v>30</v>
      </c>
      <c r="AX141" s="13" t="s">
        <v>81</v>
      </c>
      <c r="AY141" s="209" t="s">
        <v>129</v>
      </c>
    </row>
    <row r="142" spans="1:65" s="2" customFormat="1" ht="16.5" customHeight="1">
      <c r="A142" s="33"/>
      <c r="B142" s="34"/>
      <c r="C142" s="185" t="s">
        <v>147</v>
      </c>
      <c r="D142" s="185" t="s">
        <v>131</v>
      </c>
      <c r="E142" s="186" t="s">
        <v>163</v>
      </c>
      <c r="F142" s="187" t="s">
        <v>164</v>
      </c>
      <c r="G142" s="188" t="s">
        <v>152</v>
      </c>
      <c r="H142" s="189">
        <v>74.996</v>
      </c>
      <c r="I142" s="190"/>
      <c r="J142" s="191">
        <f>ROUND(I142*H142,2)</f>
        <v>0</v>
      </c>
      <c r="K142" s="187" t="s">
        <v>1</v>
      </c>
      <c r="L142" s="38"/>
      <c r="M142" s="192" t="s">
        <v>1</v>
      </c>
      <c r="N142" s="193" t="s">
        <v>38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135</v>
      </c>
      <c r="AT142" s="196" t="s">
        <v>131</v>
      </c>
      <c r="AU142" s="196" t="s">
        <v>83</v>
      </c>
      <c r="AY142" s="16" t="s">
        <v>129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81</v>
      </c>
      <c r="BK142" s="197">
        <f>ROUND(I142*H142,2)</f>
        <v>0</v>
      </c>
      <c r="BL142" s="16" t="s">
        <v>135</v>
      </c>
      <c r="BM142" s="196" t="s">
        <v>169</v>
      </c>
    </row>
    <row r="143" spans="2:51" s="13" customFormat="1" ht="12">
      <c r="B143" s="198"/>
      <c r="C143" s="199"/>
      <c r="D143" s="200" t="s">
        <v>136</v>
      </c>
      <c r="E143" s="201" t="s">
        <v>1</v>
      </c>
      <c r="F143" s="202" t="s">
        <v>376</v>
      </c>
      <c r="G143" s="199"/>
      <c r="H143" s="203">
        <v>74.996</v>
      </c>
      <c r="I143" s="204"/>
      <c r="J143" s="199"/>
      <c r="K143" s="199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136</v>
      </c>
      <c r="AU143" s="209" t="s">
        <v>83</v>
      </c>
      <c r="AV143" s="13" t="s">
        <v>83</v>
      </c>
      <c r="AW143" s="13" t="s">
        <v>30</v>
      </c>
      <c r="AX143" s="13" t="s">
        <v>81</v>
      </c>
      <c r="AY143" s="209" t="s">
        <v>129</v>
      </c>
    </row>
    <row r="144" spans="1:65" s="2" customFormat="1" ht="23.1">
      <c r="A144" s="33"/>
      <c r="B144" s="34"/>
      <c r="C144" s="185" t="s">
        <v>171</v>
      </c>
      <c r="D144" s="185" t="s">
        <v>131</v>
      </c>
      <c r="E144" s="186" t="s">
        <v>167</v>
      </c>
      <c r="F144" s="187" t="s">
        <v>168</v>
      </c>
      <c r="G144" s="188" t="s">
        <v>152</v>
      </c>
      <c r="H144" s="189">
        <v>899.952</v>
      </c>
      <c r="I144" s="190"/>
      <c r="J144" s="191">
        <f>ROUND(I144*H144,2)</f>
        <v>0</v>
      </c>
      <c r="K144" s="187" t="s">
        <v>1</v>
      </c>
      <c r="L144" s="38"/>
      <c r="M144" s="192" t="s">
        <v>1</v>
      </c>
      <c r="N144" s="193" t="s">
        <v>38</v>
      </c>
      <c r="O144" s="7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135</v>
      </c>
      <c r="AT144" s="196" t="s">
        <v>131</v>
      </c>
      <c r="AU144" s="196" t="s">
        <v>83</v>
      </c>
      <c r="AY144" s="16" t="s">
        <v>129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81</v>
      </c>
      <c r="BK144" s="197">
        <f>ROUND(I144*H144,2)</f>
        <v>0</v>
      </c>
      <c r="BL144" s="16" t="s">
        <v>135</v>
      </c>
      <c r="BM144" s="196" t="s">
        <v>174</v>
      </c>
    </row>
    <row r="145" spans="2:51" s="13" customFormat="1" ht="12">
      <c r="B145" s="198"/>
      <c r="C145" s="199"/>
      <c r="D145" s="200" t="s">
        <v>136</v>
      </c>
      <c r="E145" s="201" t="s">
        <v>1</v>
      </c>
      <c r="F145" s="202" t="s">
        <v>377</v>
      </c>
      <c r="G145" s="199"/>
      <c r="H145" s="203">
        <v>899.952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136</v>
      </c>
      <c r="AU145" s="209" t="s">
        <v>83</v>
      </c>
      <c r="AV145" s="13" t="s">
        <v>83</v>
      </c>
      <c r="AW145" s="13" t="s">
        <v>30</v>
      </c>
      <c r="AX145" s="13" t="s">
        <v>81</v>
      </c>
      <c r="AY145" s="209" t="s">
        <v>129</v>
      </c>
    </row>
    <row r="146" spans="1:65" s="2" customFormat="1" ht="16.5" customHeight="1">
      <c r="A146" s="33"/>
      <c r="B146" s="34"/>
      <c r="C146" s="185" t="s">
        <v>153</v>
      </c>
      <c r="D146" s="185" t="s">
        <v>131</v>
      </c>
      <c r="E146" s="186" t="s">
        <v>172</v>
      </c>
      <c r="F146" s="187" t="s">
        <v>173</v>
      </c>
      <c r="G146" s="188" t="s">
        <v>152</v>
      </c>
      <c r="H146" s="189">
        <v>1.274</v>
      </c>
      <c r="I146" s="190"/>
      <c r="J146" s="191">
        <f>ROUND(I146*H146,2)</f>
        <v>0</v>
      </c>
      <c r="K146" s="187" t="s">
        <v>1</v>
      </c>
      <c r="L146" s="38"/>
      <c r="M146" s="192" t="s">
        <v>1</v>
      </c>
      <c r="N146" s="193" t="s">
        <v>38</v>
      </c>
      <c r="O146" s="70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6" t="s">
        <v>135</v>
      </c>
      <c r="AT146" s="196" t="s">
        <v>131</v>
      </c>
      <c r="AU146" s="196" t="s">
        <v>83</v>
      </c>
      <c r="AY146" s="16" t="s">
        <v>129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6" t="s">
        <v>81</v>
      </c>
      <c r="BK146" s="197">
        <f>ROUND(I146*H146,2)</f>
        <v>0</v>
      </c>
      <c r="BL146" s="16" t="s">
        <v>135</v>
      </c>
      <c r="BM146" s="196" t="s">
        <v>177</v>
      </c>
    </row>
    <row r="147" spans="2:51" s="13" customFormat="1" ht="12">
      <c r="B147" s="198"/>
      <c r="C147" s="199"/>
      <c r="D147" s="200" t="s">
        <v>136</v>
      </c>
      <c r="E147" s="201" t="s">
        <v>1</v>
      </c>
      <c r="F147" s="202" t="s">
        <v>378</v>
      </c>
      <c r="G147" s="199"/>
      <c r="H147" s="203">
        <v>1.274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136</v>
      </c>
      <c r="AU147" s="209" t="s">
        <v>83</v>
      </c>
      <c r="AV147" s="13" t="s">
        <v>83</v>
      </c>
      <c r="AW147" s="13" t="s">
        <v>30</v>
      </c>
      <c r="AX147" s="13" t="s">
        <v>81</v>
      </c>
      <c r="AY147" s="209" t="s">
        <v>129</v>
      </c>
    </row>
    <row r="148" spans="1:65" s="2" customFormat="1" ht="16.5" customHeight="1">
      <c r="A148" s="33"/>
      <c r="B148" s="34"/>
      <c r="C148" s="185" t="s">
        <v>178</v>
      </c>
      <c r="D148" s="185" t="s">
        <v>131</v>
      </c>
      <c r="E148" s="186" t="s">
        <v>175</v>
      </c>
      <c r="F148" s="187" t="s">
        <v>176</v>
      </c>
      <c r="G148" s="188" t="s">
        <v>152</v>
      </c>
      <c r="H148" s="189">
        <v>74.996</v>
      </c>
      <c r="I148" s="190"/>
      <c r="J148" s="191">
        <f>ROUND(I148*H148,2)</f>
        <v>0</v>
      </c>
      <c r="K148" s="187" t="s">
        <v>1</v>
      </c>
      <c r="L148" s="38"/>
      <c r="M148" s="192" t="s">
        <v>1</v>
      </c>
      <c r="N148" s="193" t="s">
        <v>38</v>
      </c>
      <c r="O148" s="70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6" t="s">
        <v>135</v>
      </c>
      <c r="AT148" s="196" t="s">
        <v>131</v>
      </c>
      <c r="AU148" s="196" t="s">
        <v>83</v>
      </c>
      <c r="AY148" s="16" t="s">
        <v>129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6" t="s">
        <v>81</v>
      </c>
      <c r="BK148" s="197">
        <f>ROUND(I148*H148,2)</f>
        <v>0</v>
      </c>
      <c r="BL148" s="16" t="s">
        <v>135</v>
      </c>
      <c r="BM148" s="196" t="s">
        <v>182</v>
      </c>
    </row>
    <row r="149" spans="1:65" s="2" customFormat="1" ht="16.5" customHeight="1">
      <c r="A149" s="33"/>
      <c r="B149" s="34"/>
      <c r="C149" s="185" t="s">
        <v>159</v>
      </c>
      <c r="D149" s="185" t="s">
        <v>131</v>
      </c>
      <c r="E149" s="186" t="s">
        <v>179</v>
      </c>
      <c r="F149" s="187" t="s">
        <v>180</v>
      </c>
      <c r="G149" s="188" t="s">
        <v>181</v>
      </c>
      <c r="H149" s="189">
        <v>127.493</v>
      </c>
      <c r="I149" s="190"/>
      <c r="J149" s="191">
        <f>ROUND(I149*H149,2)</f>
        <v>0</v>
      </c>
      <c r="K149" s="187" t="s">
        <v>1</v>
      </c>
      <c r="L149" s="38"/>
      <c r="M149" s="192" t="s">
        <v>1</v>
      </c>
      <c r="N149" s="193" t="s">
        <v>38</v>
      </c>
      <c r="O149" s="70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6" t="s">
        <v>135</v>
      </c>
      <c r="AT149" s="196" t="s">
        <v>131</v>
      </c>
      <c r="AU149" s="196" t="s">
        <v>83</v>
      </c>
      <c r="AY149" s="16" t="s">
        <v>129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6" t="s">
        <v>81</v>
      </c>
      <c r="BK149" s="197">
        <f>ROUND(I149*H149,2)</f>
        <v>0</v>
      </c>
      <c r="BL149" s="16" t="s">
        <v>135</v>
      </c>
      <c r="BM149" s="196" t="s">
        <v>186</v>
      </c>
    </row>
    <row r="150" spans="2:51" s="13" customFormat="1" ht="12">
      <c r="B150" s="198"/>
      <c r="C150" s="199"/>
      <c r="D150" s="200" t="s">
        <v>136</v>
      </c>
      <c r="E150" s="201" t="s">
        <v>1</v>
      </c>
      <c r="F150" s="202" t="s">
        <v>379</v>
      </c>
      <c r="G150" s="199"/>
      <c r="H150" s="203">
        <v>127.493</v>
      </c>
      <c r="I150" s="204"/>
      <c r="J150" s="199"/>
      <c r="K150" s="199"/>
      <c r="L150" s="205"/>
      <c r="M150" s="206"/>
      <c r="N150" s="207"/>
      <c r="O150" s="207"/>
      <c r="P150" s="207"/>
      <c r="Q150" s="207"/>
      <c r="R150" s="207"/>
      <c r="S150" s="207"/>
      <c r="T150" s="208"/>
      <c r="AT150" s="209" t="s">
        <v>136</v>
      </c>
      <c r="AU150" s="209" t="s">
        <v>83</v>
      </c>
      <c r="AV150" s="13" t="s">
        <v>83</v>
      </c>
      <c r="AW150" s="13" t="s">
        <v>30</v>
      </c>
      <c r="AX150" s="13" t="s">
        <v>81</v>
      </c>
      <c r="AY150" s="209" t="s">
        <v>129</v>
      </c>
    </row>
    <row r="151" spans="1:65" s="2" customFormat="1" ht="16.5" customHeight="1">
      <c r="A151" s="33"/>
      <c r="B151" s="34"/>
      <c r="C151" s="185" t="s">
        <v>189</v>
      </c>
      <c r="D151" s="185" t="s">
        <v>131</v>
      </c>
      <c r="E151" s="186" t="s">
        <v>184</v>
      </c>
      <c r="F151" s="187" t="s">
        <v>185</v>
      </c>
      <c r="G151" s="188" t="s">
        <v>134</v>
      </c>
      <c r="H151" s="189">
        <v>367.17</v>
      </c>
      <c r="I151" s="190"/>
      <c r="J151" s="191">
        <f>ROUND(I151*H151,2)</f>
        <v>0</v>
      </c>
      <c r="K151" s="187" t="s">
        <v>1</v>
      </c>
      <c r="L151" s="38"/>
      <c r="M151" s="192" t="s">
        <v>1</v>
      </c>
      <c r="N151" s="193" t="s">
        <v>38</v>
      </c>
      <c r="O151" s="70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6" t="s">
        <v>135</v>
      </c>
      <c r="AT151" s="196" t="s">
        <v>131</v>
      </c>
      <c r="AU151" s="196" t="s">
        <v>83</v>
      </c>
      <c r="AY151" s="16" t="s">
        <v>129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6" t="s">
        <v>81</v>
      </c>
      <c r="BK151" s="197">
        <f>ROUND(I151*H151,2)</f>
        <v>0</v>
      </c>
      <c r="BL151" s="16" t="s">
        <v>135</v>
      </c>
      <c r="BM151" s="196" t="s">
        <v>192</v>
      </c>
    </row>
    <row r="152" spans="2:51" s="13" customFormat="1" ht="12">
      <c r="B152" s="198"/>
      <c r="C152" s="199"/>
      <c r="D152" s="200" t="s">
        <v>136</v>
      </c>
      <c r="E152" s="201" t="s">
        <v>1</v>
      </c>
      <c r="F152" s="202" t="s">
        <v>380</v>
      </c>
      <c r="G152" s="199"/>
      <c r="H152" s="203">
        <v>18.66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136</v>
      </c>
      <c r="AU152" s="209" t="s">
        <v>83</v>
      </c>
      <c r="AV152" s="13" t="s">
        <v>83</v>
      </c>
      <c r="AW152" s="13" t="s">
        <v>30</v>
      </c>
      <c r="AX152" s="13" t="s">
        <v>73</v>
      </c>
      <c r="AY152" s="209" t="s">
        <v>129</v>
      </c>
    </row>
    <row r="153" spans="2:51" s="13" customFormat="1" ht="12">
      <c r="B153" s="198"/>
      <c r="C153" s="199"/>
      <c r="D153" s="200" t="s">
        <v>136</v>
      </c>
      <c r="E153" s="201" t="s">
        <v>1</v>
      </c>
      <c r="F153" s="202" t="s">
        <v>361</v>
      </c>
      <c r="G153" s="199"/>
      <c r="H153" s="203">
        <v>348.51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136</v>
      </c>
      <c r="AU153" s="209" t="s">
        <v>83</v>
      </c>
      <c r="AV153" s="13" t="s">
        <v>83</v>
      </c>
      <c r="AW153" s="13" t="s">
        <v>30</v>
      </c>
      <c r="AX153" s="13" t="s">
        <v>73</v>
      </c>
      <c r="AY153" s="209" t="s">
        <v>129</v>
      </c>
    </row>
    <row r="154" spans="2:51" s="14" customFormat="1" ht="12">
      <c r="B154" s="210"/>
      <c r="C154" s="211"/>
      <c r="D154" s="200" t="s">
        <v>136</v>
      </c>
      <c r="E154" s="212" t="s">
        <v>1</v>
      </c>
      <c r="F154" s="213" t="s">
        <v>156</v>
      </c>
      <c r="G154" s="211"/>
      <c r="H154" s="214">
        <v>367.17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136</v>
      </c>
      <c r="AU154" s="220" t="s">
        <v>83</v>
      </c>
      <c r="AV154" s="14" t="s">
        <v>135</v>
      </c>
      <c r="AW154" s="14" t="s">
        <v>30</v>
      </c>
      <c r="AX154" s="14" t="s">
        <v>81</v>
      </c>
      <c r="AY154" s="220" t="s">
        <v>129</v>
      </c>
    </row>
    <row r="155" spans="1:65" s="2" customFormat="1" ht="16.5" customHeight="1">
      <c r="A155" s="33"/>
      <c r="B155" s="34"/>
      <c r="C155" s="185" t="s">
        <v>165</v>
      </c>
      <c r="D155" s="185" t="s">
        <v>131</v>
      </c>
      <c r="E155" s="186" t="s">
        <v>194</v>
      </c>
      <c r="F155" s="187" t="s">
        <v>195</v>
      </c>
      <c r="G155" s="188" t="s">
        <v>134</v>
      </c>
      <c r="H155" s="189">
        <v>8.49</v>
      </c>
      <c r="I155" s="190"/>
      <c r="J155" s="191">
        <f>ROUND(I155*H155,2)</f>
        <v>0</v>
      </c>
      <c r="K155" s="187" t="s">
        <v>1</v>
      </c>
      <c r="L155" s="38"/>
      <c r="M155" s="192" t="s">
        <v>1</v>
      </c>
      <c r="N155" s="193" t="s">
        <v>38</v>
      </c>
      <c r="O155" s="70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6" t="s">
        <v>135</v>
      </c>
      <c r="AT155" s="196" t="s">
        <v>131</v>
      </c>
      <c r="AU155" s="196" t="s">
        <v>83</v>
      </c>
      <c r="AY155" s="16" t="s">
        <v>129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6" t="s">
        <v>81</v>
      </c>
      <c r="BK155" s="197">
        <f>ROUND(I155*H155,2)</f>
        <v>0</v>
      </c>
      <c r="BL155" s="16" t="s">
        <v>135</v>
      </c>
      <c r="BM155" s="196" t="s">
        <v>196</v>
      </c>
    </row>
    <row r="156" spans="1:65" s="2" customFormat="1" ht="16.5" customHeight="1">
      <c r="A156" s="33"/>
      <c r="B156" s="34"/>
      <c r="C156" s="221" t="s">
        <v>8</v>
      </c>
      <c r="D156" s="221" t="s">
        <v>197</v>
      </c>
      <c r="E156" s="222" t="s">
        <v>198</v>
      </c>
      <c r="F156" s="223" t="s">
        <v>199</v>
      </c>
      <c r="G156" s="224" t="s">
        <v>200</v>
      </c>
      <c r="H156" s="225">
        <v>0.255</v>
      </c>
      <c r="I156" s="226"/>
      <c r="J156" s="227">
        <f>ROUND(I156*H156,2)</f>
        <v>0</v>
      </c>
      <c r="K156" s="223" t="s">
        <v>1</v>
      </c>
      <c r="L156" s="228"/>
      <c r="M156" s="229" t="s">
        <v>1</v>
      </c>
      <c r="N156" s="230" t="s">
        <v>38</v>
      </c>
      <c r="O156" s="70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6" t="s">
        <v>147</v>
      </c>
      <c r="AT156" s="196" t="s">
        <v>197</v>
      </c>
      <c r="AU156" s="196" t="s">
        <v>83</v>
      </c>
      <c r="AY156" s="16" t="s">
        <v>129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6" t="s">
        <v>81</v>
      </c>
      <c r="BK156" s="197">
        <f>ROUND(I156*H156,2)</f>
        <v>0</v>
      </c>
      <c r="BL156" s="16" t="s">
        <v>135</v>
      </c>
      <c r="BM156" s="196" t="s">
        <v>201</v>
      </c>
    </row>
    <row r="157" spans="2:51" s="13" customFormat="1" ht="12">
      <c r="B157" s="198"/>
      <c r="C157" s="199"/>
      <c r="D157" s="200" t="s">
        <v>136</v>
      </c>
      <c r="E157" s="201" t="s">
        <v>1</v>
      </c>
      <c r="F157" s="202" t="s">
        <v>381</v>
      </c>
      <c r="G157" s="199"/>
      <c r="H157" s="203">
        <v>0.255</v>
      </c>
      <c r="I157" s="204"/>
      <c r="J157" s="199"/>
      <c r="K157" s="199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136</v>
      </c>
      <c r="AU157" s="209" t="s">
        <v>83</v>
      </c>
      <c r="AV157" s="13" t="s">
        <v>83</v>
      </c>
      <c r="AW157" s="13" t="s">
        <v>30</v>
      </c>
      <c r="AX157" s="13" t="s">
        <v>81</v>
      </c>
      <c r="AY157" s="209" t="s">
        <v>129</v>
      </c>
    </row>
    <row r="158" spans="1:65" s="2" customFormat="1" ht="16.5" customHeight="1">
      <c r="A158" s="33"/>
      <c r="B158" s="34"/>
      <c r="C158" s="185" t="s">
        <v>169</v>
      </c>
      <c r="D158" s="185" t="s">
        <v>131</v>
      </c>
      <c r="E158" s="186" t="s">
        <v>382</v>
      </c>
      <c r="F158" s="187" t="s">
        <v>383</v>
      </c>
      <c r="G158" s="188" t="s">
        <v>134</v>
      </c>
      <c r="H158" s="189">
        <v>8.49</v>
      </c>
      <c r="I158" s="190"/>
      <c r="J158" s="191">
        <f>ROUND(I158*H158,2)</f>
        <v>0</v>
      </c>
      <c r="K158" s="187" t="s">
        <v>1</v>
      </c>
      <c r="L158" s="38"/>
      <c r="M158" s="192" t="s">
        <v>1</v>
      </c>
      <c r="N158" s="193" t="s">
        <v>38</v>
      </c>
      <c r="O158" s="70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6" t="s">
        <v>135</v>
      </c>
      <c r="AT158" s="196" t="s">
        <v>131</v>
      </c>
      <c r="AU158" s="196" t="s">
        <v>83</v>
      </c>
      <c r="AY158" s="16" t="s">
        <v>129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6" t="s">
        <v>81</v>
      </c>
      <c r="BK158" s="197">
        <f>ROUND(I158*H158,2)</f>
        <v>0</v>
      </c>
      <c r="BL158" s="16" t="s">
        <v>135</v>
      </c>
      <c r="BM158" s="196" t="s">
        <v>205</v>
      </c>
    </row>
    <row r="159" spans="2:63" s="12" customFormat="1" ht="22.75" customHeight="1">
      <c r="B159" s="169"/>
      <c r="C159" s="170"/>
      <c r="D159" s="171" t="s">
        <v>72</v>
      </c>
      <c r="E159" s="183" t="s">
        <v>83</v>
      </c>
      <c r="F159" s="183" t="s">
        <v>384</v>
      </c>
      <c r="G159" s="170"/>
      <c r="H159" s="170"/>
      <c r="I159" s="173"/>
      <c r="J159" s="184">
        <f>BK159</f>
        <v>0</v>
      </c>
      <c r="K159" s="170"/>
      <c r="L159" s="175"/>
      <c r="M159" s="176"/>
      <c r="N159" s="177"/>
      <c r="O159" s="177"/>
      <c r="P159" s="178">
        <f>SUM(P160:P164)</f>
        <v>0</v>
      </c>
      <c r="Q159" s="177"/>
      <c r="R159" s="178">
        <f>SUM(R160:R164)</f>
        <v>0</v>
      </c>
      <c r="S159" s="177"/>
      <c r="T159" s="179">
        <f>SUM(T160:T164)</f>
        <v>0</v>
      </c>
      <c r="AR159" s="180" t="s">
        <v>81</v>
      </c>
      <c r="AT159" s="181" t="s">
        <v>72</v>
      </c>
      <c r="AU159" s="181" t="s">
        <v>81</v>
      </c>
      <c r="AY159" s="180" t="s">
        <v>129</v>
      </c>
      <c r="BK159" s="182">
        <f>SUM(BK160:BK164)</f>
        <v>0</v>
      </c>
    </row>
    <row r="160" spans="1:65" s="2" customFormat="1" ht="16.5" customHeight="1">
      <c r="A160" s="33"/>
      <c r="B160" s="34"/>
      <c r="C160" s="185" t="s">
        <v>207</v>
      </c>
      <c r="D160" s="185" t="s">
        <v>131</v>
      </c>
      <c r="E160" s="186" t="s">
        <v>385</v>
      </c>
      <c r="F160" s="187" t="s">
        <v>386</v>
      </c>
      <c r="G160" s="188" t="s">
        <v>152</v>
      </c>
      <c r="H160" s="189">
        <v>0.256</v>
      </c>
      <c r="I160" s="190"/>
      <c r="J160" s="191">
        <f>ROUND(I160*H160,2)</f>
        <v>0</v>
      </c>
      <c r="K160" s="187" t="s">
        <v>1</v>
      </c>
      <c r="L160" s="38"/>
      <c r="M160" s="192" t="s">
        <v>1</v>
      </c>
      <c r="N160" s="193" t="s">
        <v>38</v>
      </c>
      <c r="O160" s="70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6" t="s">
        <v>135</v>
      </c>
      <c r="AT160" s="196" t="s">
        <v>131</v>
      </c>
      <c r="AU160" s="196" t="s">
        <v>83</v>
      </c>
      <c r="AY160" s="16" t="s">
        <v>129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6" t="s">
        <v>81</v>
      </c>
      <c r="BK160" s="197">
        <f>ROUND(I160*H160,2)</f>
        <v>0</v>
      </c>
      <c r="BL160" s="16" t="s">
        <v>135</v>
      </c>
      <c r="BM160" s="196" t="s">
        <v>210</v>
      </c>
    </row>
    <row r="161" spans="2:51" s="13" customFormat="1" ht="12">
      <c r="B161" s="198"/>
      <c r="C161" s="199"/>
      <c r="D161" s="200" t="s">
        <v>136</v>
      </c>
      <c r="E161" s="201" t="s">
        <v>1</v>
      </c>
      <c r="F161" s="202" t="s">
        <v>374</v>
      </c>
      <c r="G161" s="199"/>
      <c r="H161" s="203">
        <v>0.256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136</v>
      </c>
      <c r="AU161" s="209" t="s">
        <v>83</v>
      </c>
      <c r="AV161" s="13" t="s">
        <v>83</v>
      </c>
      <c r="AW161" s="13" t="s">
        <v>30</v>
      </c>
      <c r="AX161" s="13" t="s">
        <v>81</v>
      </c>
      <c r="AY161" s="209" t="s">
        <v>129</v>
      </c>
    </row>
    <row r="162" spans="1:65" s="2" customFormat="1" ht="16.5" customHeight="1">
      <c r="A162" s="33"/>
      <c r="B162" s="34"/>
      <c r="C162" s="185" t="s">
        <v>174</v>
      </c>
      <c r="D162" s="185" t="s">
        <v>131</v>
      </c>
      <c r="E162" s="186" t="s">
        <v>387</v>
      </c>
      <c r="F162" s="187" t="s">
        <v>388</v>
      </c>
      <c r="G162" s="188" t="s">
        <v>134</v>
      </c>
      <c r="H162" s="189">
        <v>1.28</v>
      </c>
      <c r="I162" s="190"/>
      <c r="J162" s="191">
        <f>ROUND(I162*H162,2)</f>
        <v>0</v>
      </c>
      <c r="K162" s="187" t="s">
        <v>1</v>
      </c>
      <c r="L162" s="38"/>
      <c r="M162" s="192" t="s">
        <v>1</v>
      </c>
      <c r="N162" s="193" t="s">
        <v>38</v>
      </c>
      <c r="O162" s="70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6" t="s">
        <v>135</v>
      </c>
      <c r="AT162" s="196" t="s">
        <v>131</v>
      </c>
      <c r="AU162" s="196" t="s">
        <v>83</v>
      </c>
      <c r="AY162" s="16" t="s">
        <v>129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6" t="s">
        <v>81</v>
      </c>
      <c r="BK162" s="197">
        <f>ROUND(I162*H162,2)</f>
        <v>0</v>
      </c>
      <c r="BL162" s="16" t="s">
        <v>135</v>
      </c>
      <c r="BM162" s="196" t="s">
        <v>215</v>
      </c>
    </row>
    <row r="163" spans="2:51" s="13" customFormat="1" ht="12">
      <c r="B163" s="198"/>
      <c r="C163" s="199"/>
      <c r="D163" s="200" t="s">
        <v>136</v>
      </c>
      <c r="E163" s="201" t="s">
        <v>1</v>
      </c>
      <c r="F163" s="202" t="s">
        <v>389</v>
      </c>
      <c r="G163" s="199"/>
      <c r="H163" s="203">
        <v>1.28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136</v>
      </c>
      <c r="AU163" s="209" t="s">
        <v>83</v>
      </c>
      <c r="AV163" s="13" t="s">
        <v>83</v>
      </c>
      <c r="AW163" s="13" t="s">
        <v>30</v>
      </c>
      <c r="AX163" s="13" t="s">
        <v>81</v>
      </c>
      <c r="AY163" s="209" t="s">
        <v>129</v>
      </c>
    </row>
    <row r="164" spans="1:65" s="2" customFormat="1" ht="16.5" customHeight="1">
      <c r="A164" s="33"/>
      <c r="B164" s="34"/>
      <c r="C164" s="185" t="s">
        <v>217</v>
      </c>
      <c r="D164" s="185" t="s">
        <v>131</v>
      </c>
      <c r="E164" s="186" t="s">
        <v>390</v>
      </c>
      <c r="F164" s="187" t="s">
        <v>391</v>
      </c>
      <c r="G164" s="188" t="s">
        <v>134</v>
      </c>
      <c r="H164" s="189">
        <v>1.28</v>
      </c>
      <c r="I164" s="190"/>
      <c r="J164" s="191">
        <f>ROUND(I164*H164,2)</f>
        <v>0</v>
      </c>
      <c r="K164" s="187" t="s">
        <v>1</v>
      </c>
      <c r="L164" s="38"/>
      <c r="M164" s="192" t="s">
        <v>1</v>
      </c>
      <c r="N164" s="193" t="s">
        <v>38</v>
      </c>
      <c r="O164" s="70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6" t="s">
        <v>135</v>
      </c>
      <c r="AT164" s="196" t="s">
        <v>131</v>
      </c>
      <c r="AU164" s="196" t="s">
        <v>83</v>
      </c>
      <c r="AY164" s="16" t="s">
        <v>129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6" t="s">
        <v>81</v>
      </c>
      <c r="BK164" s="197">
        <f>ROUND(I164*H164,2)</f>
        <v>0</v>
      </c>
      <c r="BL164" s="16" t="s">
        <v>135</v>
      </c>
      <c r="BM164" s="196" t="s">
        <v>220</v>
      </c>
    </row>
    <row r="165" spans="2:63" s="12" customFormat="1" ht="22.75" customHeight="1">
      <c r="B165" s="169"/>
      <c r="C165" s="170"/>
      <c r="D165" s="171" t="s">
        <v>72</v>
      </c>
      <c r="E165" s="183" t="s">
        <v>149</v>
      </c>
      <c r="F165" s="183" t="s">
        <v>202</v>
      </c>
      <c r="G165" s="170"/>
      <c r="H165" s="170"/>
      <c r="I165" s="173"/>
      <c r="J165" s="184">
        <f>BK165</f>
        <v>0</v>
      </c>
      <c r="K165" s="170"/>
      <c r="L165" s="175"/>
      <c r="M165" s="176"/>
      <c r="N165" s="177"/>
      <c r="O165" s="177"/>
      <c r="P165" s="178">
        <f>SUM(P166:P189)</f>
        <v>0</v>
      </c>
      <c r="Q165" s="177"/>
      <c r="R165" s="178">
        <f>SUM(R166:R189)</f>
        <v>0</v>
      </c>
      <c r="S165" s="177"/>
      <c r="T165" s="179">
        <f>SUM(T166:T189)</f>
        <v>0</v>
      </c>
      <c r="AR165" s="180" t="s">
        <v>81</v>
      </c>
      <c r="AT165" s="181" t="s">
        <v>72</v>
      </c>
      <c r="AU165" s="181" t="s">
        <v>81</v>
      </c>
      <c r="AY165" s="180" t="s">
        <v>129</v>
      </c>
      <c r="BK165" s="182">
        <f>SUM(BK166:BK189)</f>
        <v>0</v>
      </c>
    </row>
    <row r="166" spans="1:65" s="2" customFormat="1" ht="16.5" customHeight="1">
      <c r="A166" s="33"/>
      <c r="B166" s="34"/>
      <c r="C166" s="185" t="s">
        <v>177</v>
      </c>
      <c r="D166" s="185" t="s">
        <v>131</v>
      </c>
      <c r="E166" s="186" t="s">
        <v>203</v>
      </c>
      <c r="F166" s="187" t="s">
        <v>204</v>
      </c>
      <c r="G166" s="188" t="s">
        <v>134</v>
      </c>
      <c r="H166" s="189">
        <v>12.66</v>
      </c>
      <c r="I166" s="190"/>
      <c r="J166" s="191">
        <f>ROUND(I166*H166,2)</f>
        <v>0</v>
      </c>
      <c r="K166" s="187" t="s">
        <v>1</v>
      </c>
      <c r="L166" s="38"/>
      <c r="M166" s="192" t="s">
        <v>1</v>
      </c>
      <c r="N166" s="193" t="s">
        <v>38</v>
      </c>
      <c r="O166" s="70"/>
      <c r="P166" s="194">
        <f>O166*H166</f>
        <v>0</v>
      </c>
      <c r="Q166" s="194">
        <v>0</v>
      </c>
      <c r="R166" s="194">
        <f>Q166*H166</f>
        <v>0</v>
      </c>
      <c r="S166" s="194">
        <v>0</v>
      </c>
      <c r="T166" s="19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6" t="s">
        <v>135</v>
      </c>
      <c r="AT166" s="196" t="s">
        <v>131</v>
      </c>
      <c r="AU166" s="196" t="s">
        <v>83</v>
      </c>
      <c r="AY166" s="16" t="s">
        <v>129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6" t="s">
        <v>81</v>
      </c>
      <c r="BK166" s="197">
        <f>ROUND(I166*H166,2)</f>
        <v>0</v>
      </c>
      <c r="BL166" s="16" t="s">
        <v>135</v>
      </c>
      <c r="BM166" s="196" t="s">
        <v>223</v>
      </c>
    </row>
    <row r="167" spans="2:51" s="13" customFormat="1" ht="12">
      <c r="B167" s="198"/>
      <c r="C167" s="199"/>
      <c r="D167" s="200" t="s">
        <v>136</v>
      </c>
      <c r="E167" s="201" t="s">
        <v>1</v>
      </c>
      <c r="F167" s="202" t="s">
        <v>392</v>
      </c>
      <c r="G167" s="199"/>
      <c r="H167" s="203">
        <v>12.66</v>
      </c>
      <c r="I167" s="204"/>
      <c r="J167" s="199"/>
      <c r="K167" s="199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136</v>
      </c>
      <c r="AU167" s="209" t="s">
        <v>83</v>
      </c>
      <c r="AV167" s="13" t="s">
        <v>83</v>
      </c>
      <c r="AW167" s="13" t="s">
        <v>30</v>
      </c>
      <c r="AX167" s="13" t="s">
        <v>81</v>
      </c>
      <c r="AY167" s="209" t="s">
        <v>129</v>
      </c>
    </row>
    <row r="168" spans="1:65" s="2" customFormat="1" ht="16.5" customHeight="1">
      <c r="A168" s="33"/>
      <c r="B168" s="34"/>
      <c r="C168" s="185" t="s">
        <v>7</v>
      </c>
      <c r="D168" s="185" t="s">
        <v>131</v>
      </c>
      <c r="E168" s="186" t="s">
        <v>393</v>
      </c>
      <c r="F168" s="187" t="s">
        <v>394</v>
      </c>
      <c r="G168" s="188" t="s">
        <v>134</v>
      </c>
      <c r="H168" s="189">
        <v>348.51</v>
      </c>
      <c r="I168" s="190"/>
      <c r="J168" s="191">
        <f>ROUND(I168*H168,2)</f>
        <v>0</v>
      </c>
      <c r="K168" s="187" t="s">
        <v>1</v>
      </c>
      <c r="L168" s="38"/>
      <c r="M168" s="192" t="s">
        <v>1</v>
      </c>
      <c r="N168" s="193" t="s">
        <v>38</v>
      </c>
      <c r="O168" s="70"/>
      <c r="P168" s="194">
        <f>O168*H168</f>
        <v>0</v>
      </c>
      <c r="Q168" s="194">
        <v>0</v>
      </c>
      <c r="R168" s="194">
        <f>Q168*H168</f>
        <v>0</v>
      </c>
      <c r="S168" s="194">
        <v>0</v>
      </c>
      <c r="T168" s="19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6" t="s">
        <v>135</v>
      </c>
      <c r="AT168" s="196" t="s">
        <v>131</v>
      </c>
      <c r="AU168" s="196" t="s">
        <v>83</v>
      </c>
      <c r="AY168" s="16" t="s">
        <v>129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6" t="s">
        <v>81</v>
      </c>
      <c r="BK168" s="197">
        <f>ROUND(I168*H168,2)</f>
        <v>0</v>
      </c>
      <c r="BL168" s="16" t="s">
        <v>135</v>
      </c>
      <c r="BM168" s="196" t="s">
        <v>224</v>
      </c>
    </row>
    <row r="169" spans="2:51" s="13" customFormat="1" ht="12">
      <c r="B169" s="198"/>
      <c r="C169" s="199"/>
      <c r="D169" s="200" t="s">
        <v>136</v>
      </c>
      <c r="E169" s="201" t="s">
        <v>1</v>
      </c>
      <c r="F169" s="202" t="s">
        <v>361</v>
      </c>
      <c r="G169" s="199"/>
      <c r="H169" s="203">
        <v>348.51</v>
      </c>
      <c r="I169" s="204"/>
      <c r="J169" s="199"/>
      <c r="K169" s="199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136</v>
      </c>
      <c r="AU169" s="209" t="s">
        <v>83</v>
      </c>
      <c r="AV169" s="13" t="s">
        <v>83</v>
      </c>
      <c r="AW169" s="13" t="s">
        <v>30</v>
      </c>
      <c r="AX169" s="13" t="s">
        <v>81</v>
      </c>
      <c r="AY169" s="209" t="s">
        <v>129</v>
      </c>
    </row>
    <row r="170" spans="1:65" s="2" customFormat="1" ht="16.5" customHeight="1">
      <c r="A170" s="33"/>
      <c r="B170" s="34"/>
      <c r="C170" s="185" t="s">
        <v>182</v>
      </c>
      <c r="D170" s="185" t="s">
        <v>131</v>
      </c>
      <c r="E170" s="186" t="s">
        <v>395</v>
      </c>
      <c r="F170" s="187" t="s">
        <v>396</v>
      </c>
      <c r="G170" s="188" t="s">
        <v>134</v>
      </c>
      <c r="H170" s="189">
        <v>348.51</v>
      </c>
      <c r="I170" s="190"/>
      <c r="J170" s="191">
        <f>ROUND(I170*H170,2)</f>
        <v>0</v>
      </c>
      <c r="K170" s="187" t="s">
        <v>1</v>
      </c>
      <c r="L170" s="38"/>
      <c r="M170" s="192" t="s">
        <v>1</v>
      </c>
      <c r="N170" s="193" t="s">
        <v>38</v>
      </c>
      <c r="O170" s="70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6" t="s">
        <v>135</v>
      </c>
      <c r="AT170" s="196" t="s">
        <v>131</v>
      </c>
      <c r="AU170" s="196" t="s">
        <v>83</v>
      </c>
      <c r="AY170" s="16" t="s">
        <v>129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6" t="s">
        <v>81</v>
      </c>
      <c r="BK170" s="197">
        <f>ROUND(I170*H170,2)</f>
        <v>0</v>
      </c>
      <c r="BL170" s="16" t="s">
        <v>135</v>
      </c>
      <c r="BM170" s="196" t="s">
        <v>228</v>
      </c>
    </row>
    <row r="171" spans="2:51" s="13" customFormat="1" ht="12">
      <c r="B171" s="198"/>
      <c r="C171" s="199"/>
      <c r="D171" s="200" t="s">
        <v>136</v>
      </c>
      <c r="E171" s="201" t="s">
        <v>1</v>
      </c>
      <c r="F171" s="202" t="s">
        <v>361</v>
      </c>
      <c r="G171" s="199"/>
      <c r="H171" s="203">
        <v>348.51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136</v>
      </c>
      <c r="AU171" s="209" t="s">
        <v>83</v>
      </c>
      <c r="AV171" s="13" t="s">
        <v>83</v>
      </c>
      <c r="AW171" s="13" t="s">
        <v>30</v>
      </c>
      <c r="AX171" s="13" t="s">
        <v>81</v>
      </c>
      <c r="AY171" s="209" t="s">
        <v>129</v>
      </c>
    </row>
    <row r="172" spans="1:65" s="2" customFormat="1" ht="16.5" customHeight="1">
      <c r="A172" s="33"/>
      <c r="B172" s="34"/>
      <c r="C172" s="185" t="s">
        <v>231</v>
      </c>
      <c r="D172" s="185" t="s">
        <v>131</v>
      </c>
      <c r="E172" s="186" t="s">
        <v>208</v>
      </c>
      <c r="F172" s="187" t="s">
        <v>209</v>
      </c>
      <c r="G172" s="188" t="s">
        <v>134</v>
      </c>
      <c r="H172" s="189">
        <v>21.148</v>
      </c>
      <c r="I172" s="190"/>
      <c r="J172" s="191">
        <f>ROUND(I172*H172,2)</f>
        <v>0</v>
      </c>
      <c r="K172" s="187" t="s">
        <v>1</v>
      </c>
      <c r="L172" s="38"/>
      <c r="M172" s="192" t="s">
        <v>1</v>
      </c>
      <c r="N172" s="193" t="s">
        <v>38</v>
      </c>
      <c r="O172" s="70"/>
      <c r="P172" s="194">
        <f>O172*H172</f>
        <v>0</v>
      </c>
      <c r="Q172" s="194">
        <v>0</v>
      </c>
      <c r="R172" s="194">
        <f>Q172*H172</f>
        <v>0</v>
      </c>
      <c r="S172" s="194">
        <v>0</v>
      </c>
      <c r="T172" s="19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6" t="s">
        <v>135</v>
      </c>
      <c r="AT172" s="196" t="s">
        <v>131</v>
      </c>
      <c r="AU172" s="196" t="s">
        <v>83</v>
      </c>
      <c r="AY172" s="16" t="s">
        <v>129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6" t="s">
        <v>81</v>
      </c>
      <c r="BK172" s="197">
        <f>ROUND(I172*H172,2)</f>
        <v>0</v>
      </c>
      <c r="BL172" s="16" t="s">
        <v>135</v>
      </c>
      <c r="BM172" s="196" t="s">
        <v>234</v>
      </c>
    </row>
    <row r="173" spans="2:51" s="13" customFormat="1" ht="12">
      <c r="B173" s="198"/>
      <c r="C173" s="199"/>
      <c r="D173" s="200" t="s">
        <v>136</v>
      </c>
      <c r="E173" s="201" t="s">
        <v>1</v>
      </c>
      <c r="F173" s="202" t="s">
        <v>397</v>
      </c>
      <c r="G173" s="199"/>
      <c r="H173" s="203">
        <v>21.148</v>
      </c>
      <c r="I173" s="204"/>
      <c r="J173" s="199"/>
      <c r="K173" s="199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136</v>
      </c>
      <c r="AU173" s="209" t="s">
        <v>83</v>
      </c>
      <c r="AV173" s="13" t="s">
        <v>83</v>
      </c>
      <c r="AW173" s="13" t="s">
        <v>30</v>
      </c>
      <c r="AX173" s="13" t="s">
        <v>81</v>
      </c>
      <c r="AY173" s="209" t="s">
        <v>129</v>
      </c>
    </row>
    <row r="174" spans="1:65" s="2" customFormat="1" ht="16.5" customHeight="1">
      <c r="A174" s="33"/>
      <c r="B174" s="34"/>
      <c r="C174" s="185" t="s">
        <v>186</v>
      </c>
      <c r="D174" s="185" t="s">
        <v>131</v>
      </c>
      <c r="E174" s="186" t="s">
        <v>218</v>
      </c>
      <c r="F174" s="187" t="s">
        <v>219</v>
      </c>
      <c r="G174" s="188" t="s">
        <v>134</v>
      </c>
      <c r="H174" s="189">
        <v>12.66</v>
      </c>
      <c r="I174" s="190"/>
      <c r="J174" s="191">
        <f>ROUND(I174*H174,2)</f>
        <v>0</v>
      </c>
      <c r="K174" s="187" t="s">
        <v>1</v>
      </c>
      <c r="L174" s="38"/>
      <c r="M174" s="192" t="s">
        <v>1</v>
      </c>
      <c r="N174" s="193" t="s">
        <v>38</v>
      </c>
      <c r="O174" s="70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6" t="s">
        <v>135</v>
      </c>
      <c r="AT174" s="196" t="s">
        <v>131</v>
      </c>
      <c r="AU174" s="196" t="s">
        <v>83</v>
      </c>
      <c r="AY174" s="16" t="s">
        <v>129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6" t="s">
        <v>81</v>
      </c>
      <c r="BK174" s="197">
        <f>ROUND(I174*H174,2)</f>
        <v>0</v>
      </c>
      <c r="BL174" s="16" t="s">
        <v>135</v>
      </c>
      <c r="BM174" s="196" t="s">
        <v>239</v>
      </c>
    </row>
    <row r="175" spans="2:51" s="13" customFormat="1" ht="12">
      <c r="B175" s="198"/>
      <c r="C175" s="199"/>
      <c r="D175" s="200" t="s">
        <v>136</v>
      </c>
      <c r="E175" s="201" t="s">
        <v>1</v>
      </c>
      <c r="F175" s="202" t="s">
        <v>392</v>
      </c>
      <c r="G175" s="199"/>
      <c r="H175" s="203">
        <v>12.66</v>
      </c>
      <c r="I175" s="204"/>
      <c r="J175" s="199"/>
      <c r="K175" s="199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136</v>
      </c>
      <c r="AU175" s="209" t="s">
        <v>83</v>
      </c>
      <c r="AV175" s="13" t="s">
        <v>83</v>
      </c>
      <c r="AW175" s="13" t="s">
        <v>30</v>
      </c>
      <c r="AX175" s="13" t="s">
        <v>81</v>
      </c>
      <c r="AY175" s="209" t="s">
        <v>129</v>
      </c>
    </row>
    <row r="176" spans="1:65" s="2" customFormat="1" ht="16.5" customHeight="1">
      <c r="A176" s="33"/>
      <c r="B176" s="34"/>
      <c r="C176" s="185" t="s">
        <v>240</v>
      </c>
      <c r="D176" s="185" t="s">
        <v>131</v>
      </c>
      <c r="E176" s="186" t="s">
        <v>237</v>
      </c>
      <c r="F176" s="187" t="s">
        <v>238</v>
      </c>
      <c r="G176" s="188" t="s">
        <v>134</v>
      </c>
      <c r="H176" s="189">
        <v>18.24</v>
      </c>
      <c r="I176" s="190"/>
      <c r="J176" s="191">
        <f>ROUND(I176*H176,2)</f>
        <v>0</v>
      </c>
      <c r="K176" s="187" t="s">
        <v>1</v>
      </c>
      <c r="L176" s="38"/>
      <c r="M176" s="192" t="s">
        <v>1</v>
      </c>
      <c r="N176" s="193" t="s">
        <v>38</v>
      </c>
      <c r="O176" s="70"/>
      <c r="P176" s="194">
        <f>O176*H176</f>
        <v>0</v>
      </c>
      <c r="Q176" s="194">
        <v>0</v>
      </c>
      <c r="R176" s="194">
        <f>Q176*H176</f>
        <v>0</v>
      </c>
      <c r="S176" s="194">
        <v>0</v>
      </c>
      <c r="T176" s="195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6" t="s">
        <v>135</v>
      </c>
      <c r="AT176" s="196" t="s">
        <v>131</v>
      </c>
      <c r="AU176" s="196" t="s">
        <v>83</v>
      </c>
      <c r="AY176" s="16" t="s">
        <v>129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16" t="s">
        <v>81</v>
      </c>
      <c r="BK176" s="197">
        <f>ROUND(I176*H176,2)</f>
        <v>0</v>
      </c>
      <c r="BL176" s="16" t="s">
        <v>135</v>
      </c>
      <c r="BM176" s="196" t="s">
        <v>243</v>
      </c>
    </row>
    <row r="177" spans="2:51" s="13" customFormat="1" ht="12">
      <c r="B177" s="198"/>
      <c r="C177" s="199"/>
      <c r="D177" s="200" t="s">
        <v>136</v>
      </c>
      <c r="E177" s="201" t="s">
        <v>1</v>
      </c>
      <c r="F177" s="202" t="s">
        <v>398</v>
      </c>
      <c r="G177" s="199"/>
      <c r="H177" s="203">
        <v>15.06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136</v>
      </c>
      <c r="AU177" s="209" t="s">
        <v>83</v>
      </c>
      <c r="AV177" s="13" t="s">
        <v>83</v>
      </c>
      <c r="AW177" s="13" t="s">
        <v>30</v>
      </c>
      <c r="AX177" s="13" t="s">
        <v>73</v>
      </c>
      <c r="AY177" s="209" t="s">
        <v>129</v>
      </c>
    </row>
    <row r="178" spans="2:51" s="13" customFormat="1" ht="12">
      <c r="B178" s="198"/>
      <c r="C178" s="199"/>
      <c r="D178" s="200" t="s">
        <v>136</v>
      </c>
      <c r="E178" s="201" t="s">
        <v>1</v>
      </c>
      <c r="F178" s="202" t="s">
        <v>399</v>
      </c>
      <c r="G178" s="199"/>
      <c r="H178" s="203">
        <v>3.18</v>
      </c>
      <c r="I178" s="204"/>
      <c r="J178" s="199"/>
      <c r="K178" s="199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136</v>
      </c>
      <c r="AU178" s="209" t="s">
        <v>83</v>
      </c>
      <c r="AV178" s="13" t="s">
        <v>83</v>
      </c>
      <c r="AW178" s="13" t="s">
        <v>30</v>
      </c>
      <c r="AX178" s="13" t="s">
        <v>73</v>
      </c>
      <c r="AY178" s="209" t="s">
        <v>129</v>
      </c>
    </row>
    <row r="179" spans="2:51" s="14" customFormat="1" ht="12">
      <c r="B179" s="210"/>
      <c r="C179" s="211"/>
      <c r="D179" s="200" t="s">
        <v>136</v>
      </c>
      <c r="E179" s="212" t="s">
        <v>1</v>
      </c>
      <c r="F179" s="213" t="s">
        <v>156</v>
      </c>
      <c r="G179" s="211"/>
      <c r="H179" s="214">
        <v>18.240000000000002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136</v>
      </c>
      <c r="AU179" s="220" t="s">
        <v>83</v>
      </c>
      <c r="AV179" s="14" t="s">
        <v>135</v>
      </c>
      <c r="AW179" s="14" t="s">
        <v>30</v>
      </c>
      <c r="AX179" s="14" t="s">
        <v>81</v>
      </c>
      <c r="AY179" s="220" t="s">
        <v>129</v>
      </c>
    </row>
    <row r="180" spans="1:65" s="2" customFormat="1" ht="16.5" customHeight="1">
      <c r="A180" s="33"/>
      <c r="B180" s="34"/>
      <c r="C180" s="221" t="s">
        <v>192</v>
      </c>
      <c r="D180" s="221" t="s">
        <v>197</v>
      </c>
      <c r="E180" s="222" t="s">
        <v>241</v>
      </c>
      <c r="F180" s="223" t="s">
        <v>242</v>
      </c>
      <c r="G180" s="224" t="s">
        <v>134</v>
      </c>
      <c r="H180" s="225">
        <v>19.152</v>
      </c>
      <c r="I180" s="226"/>
      <c r="J180" s="227">
        <f>ROUND(I180*H180,2)</f>
        <v>0</v>
      </c>
      <c r="K180" s="223" t="s">
        <v>1</v>
      </c>
      <c r="L180" s="228"/>
      <c r="M180" s="229" t="s">
        <v>1</v>
      </c>
      <c r="N180" s="230" t="s">
        <v>38</v>
      </c>
      <c r="O180" s="70"/>
      <c r="P180" s="194">
        <f>O180*H180</f>
        <v>0</v>
      </c>
      <c r="Q180" s="194">
        <v>0</v>
      </c>
      <c r="R180" s="194">
        <f>Q180*H180</f>
        <v>0</v>
      </c>
      <c r="S180" s="194">
        <v>0</v>
      </c>
      <c r="T180" s="19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6" t="s">
        <v>147</v>
      </c>
      <c r="AT180" s="196" t="s">
        <v>197</v>
      </c>
      <c r="AU180" s="196" t="s">
        <v>83</v>
      </c>
      <c r="AY180" s="16" t="s">
        <v>129</v>
      </c>
      <c r="BE180" s="197">
        <f>IF(N180="základní",J180,0)</f>
        <v>0</v>
      </c>
      <c r="BF180" s="197">
        <f>IF(N180="snížená",J180,0)</f>
        <v>0</v>
      </c>
      <c r="BG180" s="197">
        <f>IF(N180="zákl. přenesená",J180,0)</f>
        <v>0</v>
      </c>
      <c r="BH180" s="197">
        <f>IF(N180="sníž. přenesená",J180,0)</f>
        <v>0</v>
      </c>
      <c r="BI180" s="197">
        <f>IF(N180="nulová",J180,0)</f>
        <v>0</v>
      </c>
      <c r="BJ180" s="16" t="s">
        <v>81</v>
      </c>
      <c r="BK180" s="197">
        <f>ROUND(I180*H180,2)</f>
        <v>0</v>
      </c>
      <c r="BL180" s="16" t="s">
        <v>135</v>
      </c>
      <c r="BM180" s="196" t="s">
        <v>247</v>
      </c>
    </row>
    <row r="181" spans="2:51" s="13" customFormat="1" ht="12">
      <c r="B181" s="198"/>
      <c r="C181" s="199"/>
      <c r="D181" s="200" t="s">
        <v>136</v>
      </c>
      <c r="E181" s="201" t="s">
        <v>1</v>
      </c>
      <c r="F181" s="202" t="s">
        <v>400</v>
      </c>
      <c r="G181" s="199"/>
      <c r="H181" s="203">
        <v>19.152</v>
      </c>
      <c r="I181" s="204"/>
      <c r="J181" s="199"/>
      <c r="K181" s="199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136</v>
      </c>
      <c r="AU181" s="209" t="s">
        <v>83</v>
      </c>
      <c r="AV181" s="13" t="s">
        <v>83</v>
      </c>
      <c r="AW181" s="13" t="s">
        <v>30</v>
      </c>
      <c r="AX181" s="13" t="s">
        <v>81</v>
      </c>
      <c r="AY181" s="209" t="s">
        <v>129</v>
      </c>
    </row>
    <row r="182" spans="1:65" s="2" customFormat="1" ht="16.5" customHeight="1">
      <c r="A182" s="33"/>
      <c r="B182" s="34"/>
      <c r="C182" s="185" t="s">
        <v>249</v>
      </c>
      <c r="D182" s="185" t="s">
        <v>131</v>
      </c>
      <c r="E182" s="186" t="s">
        <v>401</v>
      </c>
      <c r="F182" s="187" t="s">
        <v>402</v>
      </c>
      <c r="G182" s="188" t="s">
        <v>134</v>
      </c>
      <c r="H182" s="189">
        <v>348.51</v>
      </c>
      <c r="I182" s="190"/>
      <c r="J182" s="191">
        <f>ROUND(I182*H182,2)</f>
        <v>0</v>
      </c>
      <c r="K182" s="187" t="s">
        <v>1</v>
      </c>
      <c r="L182" s="38"/>
      <c r="M182" s="192" t="s">
        <v>1</v>
      </c>
      <c r="N182" s="193" t="s">
        <v>38</v>
      </c>
      <c r="O182" s="70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6" t="s">
        <v>135</v>
      </c>
      <c r="AT182" s="196" t="s">
        <v>131</v>
      </c>
      <c r="AU182" s="196" t="s">
        <v>83</v>
      </c>
      <c r="AY182" s="16" t="s">
        <v>129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6" t="s">
        <v>81</v>
      </c>
      <c r="BK182" s="197">
        <f>ROUND(I182*H182,2)</f>
        <v>0</v>
      </c>
      <c r="BL182" s="16" t="s">
        <v>135</v>
      </c>
      <c r="BM182" s="196" t="s">
        <v>252</v>
      </c>
    </row>
    <row r="183" spans="2:51" s="13" customFormat="1" ht="12">
      <c r="B183" s="198"/>
      <c r="C183" s="199"/>
      <c r="D183" s="200" t="s">
        <v>136</v>
      </c>
      <c r="E183" s="201" t="s">
        <v>1</v>
      </c>
      <c r="F183" s="202" t="s">
        <v>361</v>
      </c>
      <c r="G183" s="199"/>
      <c r="H183" s="203">
        <v>348.51</v>
      </c>
      <c r="I183" s="204"/>
      <c r="J183" s="199"/>
      <c r="K183" s="199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136</v>
      </c>
      <c r="AU183" s="209" t="s">
        <v>83</v>
      </c>
      <c r="AV183" s="13" t="s">
        <v>83</v>
      </c>
      <c r="AW183" s="13" t="s">
        <v>30</v>
      </c>
      <c r="AX183" s="13" t="s">
        <v>81</v>
      </c>
      <c r="AY183" s="209" t="s">
        <v>129</v>
      </c>
    </row>
    <row r="184" spans="1:65" s="2" customFormat="1" ht="16.5" customHeight="1">
      <c r="A184" s="33"/>
      <c r="B184" s="34"/>
      <c r="C184" s="221" t="s">
        <v>196</v>
      </c>
      <c r="D184" s="221" t="s">
        <v>197</v>
      </c>
      <c r="E184" s="222" t="s">
        <v>403</v>
      </c>
      <c r="F184" s="223" t="s">
        <v>404</v>
      </c>
      <c r="G184" s="224" t="s">
        <v>134</v>
      </c>
      <c r="H184" s="225">
        <v>87.128</v>
      </c>
      <c r="I184" s="226"/>
      <c r="J184" s="227">
        <f>ROUND(I184*H184,2)</f>
        <v>0</v>
      </c>
      <c r="K184" s="223" t="s">
        <v>1</v>
      </c>
      <c r="L184" s="228"/>
      <c r="M184" s="229" t="s">
        <v>1</v>
      </c>
      <c r="N184" s="230" t="s">
        <v>38</v>
      </c>
      <c r="O184" s="70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6" t="s">
        <v>147</v>
      </c>
      <c r="AT184" s="196" t="s">
        <v>197</v>
      </c>
      <c r="AU184" s="196" t="s">
        <v>83</v>
      </c>
      <c r="AY184" s="16" t="s">
        <v>129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6" t="s">
        <v>81</v>
      </c>
      <c r="BK184" s="197">
        <f>ROUND(I184*H184,2)</f>
        <v>0</v>
      </c>
      <c r="BL184" s="16" t="s">
        <v>135</v>
      </c>
      <c r="BM184" s="196" t="s">
        <v>255</v>
      </c>
    </row>
    <row r="185" spans="2:51" s="13" customFormat="1" ht="12">
      <c r="B185" s="198"/>
      <c r="C185" s="199"/>
      <c r="D185" s="200" t="s">
        <v>136</v>
      </c>
      <c r="E185" s="201" t="s">
        <v>1</v>
      </c>
      <c r="F185" s="202" t="s">
        <v>405</v>
      </c>
      <c r="G185" s="199"/>
      <c r="H185" s="203">
        <v>87.128</v>
      </c>
      <c r="I185" s="204"/>
      <c r="J185" s="199"/>
      <c r="K185" s="199"/>
      <c r="L185" s="205"/>
      <c r="M185" s="206"/>
      <c r="N185" s="207"/>
      <c r="O185" s="207"/>
      <c r="P185" s="207"/>
      <c r="Q185" s="207"/>
      <c r="R185" s="207"/>
      <c r="S185" s="207"/>
      <c r="T185" s="208"/>
      <c r="AT185" s="209" t="s">
        <v>136</v>
      </c>
      <c r="AU185" s="209" t="s">
        <v>83</v>
      </c>
      <c r="AV185" s="13" t="s">
        <v>83</v>
      </c>
      <c r="AW185" s="13" t="s">
        <v>30</v>
      </c>
      <c r="AX185" s="13" t="s">
        <v>81</v>
      </c>
      <c r="AY185" s="209" t="s">
        <v>129</v>
      </c>
    </row>
    <row r="186" spans="1:65" s="2" customFormat="1" ht="16.5" customHeight="1">
      <c r="A186" s="33"/>
      <c r="B186" s="34"/>
      <c r="C186" s="185" t="s">
        <v>259</v>
      </c>
      <c r="D186" s="185" t="s">
        <v>131</v>
      </c>
      <c r="E186" s="186" t="s">
        <v>226</v>
      </c>
      <c r="F186" s="187" t="s">
        <v>227</v>
      </c>
      <c r="G186" s="188" t="s">
        <v>134</v>
      </c>
      <c r="H186" s="189">
        <v>3.64</v>
      </c>
      <c r="I186" s="190"/>
      <c r="J186" s="191">
        <f>ROUND(I186*H186,2)</f>
        <v>0</v>
      </c>
      <c r="K186" s="187" t="s">
        <v>1</v>
      </c>
      <c r="L186" s="38"/>
      <c r="M186" s="192" t="s">
        <v>1</v>
      </c>
      <c r="N186" s="193" t="s">
        <v>38</v>
      </c>
      <c r="O186" s="70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6" t="s">
        <v>135</v>
      </c>
      <c r="AT186" s="196" t="s">
        <v>131</v>
      </c>
      <c r="AU186" s="196" t="s">
        <v>83</v>
      </c>
      <c r="AY186" s="16" t="s">
        <v>129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6" t="s">
        <v>81</v>
      </c>
      <c r="BK186" s="197">
        <f>ROUND(I186*H186,2)</f>
        <v>0</v>
      </c>
      <c r="BL186" s="16" t="s">
        <v>135</v>
      </c>
      <c r="BM186" s="196" t="s">
        <v>263</v>
      </c>
    </row>
    <row r="187" spans="2:51" s="13" customFormat="1" ht="12">
      <c r="B187" s="198"/>
      <c r="C187" s="199"/>
      <c r="D187" s="200" t="s">
        <v>136</v>
      </c>
      <c r="E187" s="201" t="s">
        <v>1</v>
      </c>
      <c r="F187" s="202" t="s">
        <v>406</v>
      </c>
      <c r="G187" s="199"/>
      <c r="H187" s="203">
        <v>3.64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136</v>
      </c>
      <c r="AU187" s="209" t="s">
        <v>83</v>
      </c>
      <c r="AV187" s="13" t="s">
        <v>83</v>
      </c>
      <c r="AW187" s="13" t="s">
        <v>30</v>
      </c>
      <c r="AX187" s="13" t="s">
        <v>81</v>
      </c>
      <c r="AY187" s="209" t="s">
        <v>129</v>
      </c>
    </row>
    <row r="188" spans="1:65" s="2" customFormat="1" ht="16.5" customHeight="1">
      <c r="A188" s="33"/>
      <c r="B188" s="34"/>
      <c r="C188" s="221" t="s">
        <v>201</v>
      </c>
      <c r="D188" s="221" t="s">
        <v>197</v>
      </c>
      <c r="E188" s="222" t="s">
        <v>232</v>
      </c>
      <c r="F188" s="223" t="s">
        <v>233</v>
      </c>
      <c r="G188" s="224" t="s">
        <v>134</v>
      </c>
      <c r="H188" s="225">
        <v>3.822</v>
      </c>
      <c r="I188" s="226"/>
      <c r="J188" s="227">
        <f>ROUND(I188*H188,2)</f>
        <v>0</v>
      </c>
      <c r="K188" s="223" t="s">
        <v>1</v>
      </c>
      <c r="L188" s="228"/>
      <c r="M188" s="229" t="s">
        <v>1</v>
      </c>
      <c r="N188" s="230" t="s">
        <v>38</v>
      </c>
      <c r="O188" s="70"/>
      <c r="P188" s="194">
        <f>O188*H188</f>
        <v>0</v>
      </c>
      <c r="Q188" s="194">
        <v>0</v>
      </c>
      <c r="R188" s="194">
        <f>Q188*H188</f>
        <v>0</v>
      </c>
      <c r="S188" s="194">
        <v>0</v>
      </c>
      <c r="T188" s="19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6" t="s">
        <v>147</v>
      </c>
      <c r="AT188" s="196" t="s">
        <v>197</v>
      </c>
      <c r="AU188" s="196" t="s">
        <v>83</v>
      </c>
      <c r="AY188" s="16" t="s">
        <v>129</v>
      </c>
      <c r="BE188" s="197">
        <f>IF(N188="základní",J188,0)</f>
        <v>0</v>
      </c>
      <c r="BF188" s="197">
        <f>IF(N188="snížená",J188,0)</f>
        <v>0</v>
      </c>
      <c r="BG188" s="197">
        <f>IF(N188="zákl. přenesená",J188,0)</f>
        <v>0</v>
      </c>
      <c r="BH188" s="197">
        <f>IF(N188="sníž. přenesená",J188,0)</f>
        <v>0</v>
      </c>
      <c r="BI188" s="197">
        <f>IF(N188="nulová",J188,0)</f>
        <v>0</v>
      </c>
      <c r="BJ188" s="16" t="s">
        <v>81</v>
      </c>
      <c r="BK188" s="197">
        <f>ROUND(I188*H188,2)</f>
        <v>0</v>
      </c>
      <c r="BL188" s="16" t="s">
        <v>135</v>
      </c>
      <c r="BM188" s="196" t="s">
        <v>266</v>
      </c>
    </row>
    <row r="189" spans="2:51" s="13" customFormat="1" ht="12">
      <c r="B189" s="198"/>
      <c r="C189" s="199"/>
      <c r="D189" s="200" t="s">
        <v>136</v>
      </c>
      <c r="E189" s="201" t="s">
        <v>1</v>
      </c>
      <c r="F189" s="202" t="s">
        <v>407</v>
      </c>
      <c r="G189" s="199"/>
      <c r="H189" s="203">
        <v>3.822</v>
      </c>
      <c r="I189" s="204"/>
      <c r="J189" s="199"/>
      <c r="K189" s="199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136</v>
      </c>
      <c r="AU189" s="209" t="s">
        <v>83</v>
      </c>
      <c r="AV189" s="13" t="s">
        <v>83</v>
      </c>
      <c r="AW189" s="13" t="s">
        <v>30</v>
      </c>
      <c r="AX189" s="13" t="s">
        <v>81</v>
      </c>
      <c r="AY189" s="209" t="s">
        <v>129</v>
      </c>
    </row>
    <row r="190" spans="2:63" s="12" customFormat="1" ht="22.75" customHeight="1">
      <c r="B190" s="169"/>
      <c r="C190" s="170"/>
      <c r="D190" s="171" t="s">
        <v>72</v>
      </c>
      <c r="E190" s="183" t="s">
        <v>144</v>
      </c>
      <c r="F190" s="183" t="s">
        <v>244</v>
      </c>
      <c r="G190" s="170"/>
      <c r="H190" s="170"/>
      <c r="I190" s="173"/>
      <c r="J190" s="184">
        <f>BK190</f>
        <v>0</v>
      </c>
      <c r="K190" s="170"/>
      <c r="L190" s="175"/>
      <c r="M190" s="176"/>
      <c r="N190" s="177"/>
      <c r="O190" s="177"/>
      <c r="P190" s="178">
        <f>SUM(P191:P195)</f>
        <v>0</v>
      </c>
      <c r="Q190" s="177"/>
      <c r="R190" s="178">
        <f>SUM(R191:R195)</f>
        <v>0</v>
      </c>
      <c r="S190" s="177"/>
      <c r="T190" s="179">
        <f>SUM(T191:T195)</f>
        <v>0</v>
      </c>
      <c r="AR190" s="180" t="s">
        <v>81</v>
      </c>
      <c r="AT190" s="181" t="s">
        <v>72</v>
      </c>
      <c r="AU190" s="181" t="s">
        <v>81</v>
      </c>
      <c r="AY190" s="180" t="s">
        <v>129</v>
      </c>
      <c r="BK190" s="182">
        <f>SUM(BK191:BK195)</f>
        <v>0</v>
      </c>
    </row>
    <row r="191" spans="1:65" s="2" customFormat="1" ht="16.5" customHeight="1">
      <c r="A191" s="33"/>
      <c r="B191" s="34"/>
      <c r="C191" s="185" t="s">
        <v>267</v>
      </c>
      <c r="D191" s="185" t="s">
        <v>131</v>
      </c>
      <c r="E191" s="186" t="s">
        <v>245</v>
      </c>
      <c r="F191" s="187" t="s">
        <v>246</v>
      </c>
      <c r="G191" s="188" t="s">
        <v>152</v>
      </c>
      <c r="H191" s="189">
        <v>1.433</v>
      </c>
      <c r="I191" s="190"/>
      <c r="J191" s="191">
        <f>ROUND(I191*H191,2)</f>
        <v>0</v>
      </c>
      <c r="K191" s="187" t="s">
        <v>1</v>
      </c>
      <c r="L191" s="38"/>
      <c r="M191" s="192" t="s">
        <v>1</v>
      </c>
      <c r="N191" s="193" t="s">
        <v>38</v>
      </c>
      <c r="O191" s="70"/>
      <c r="P191" s="194">
        <f>O191*H191</f>
        <v>0</v>
      </c>
      <c r="Q191" s="194">
        <v>0</v>
      </c>
      <c r="R191" s="194">
        <f>Q191*H191</f>
        <v>0</v>
      </c>
      <c r="S191" s="194">
        <v>0</v>
      </c>
      <c r="T191" s="195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6" t="s">
        <v>135</v>
      </c>
      <c r="AT191" s="196" t="s">
        <v>131</v>
      </c>
      <c r="AU191" s="196" t="s">
        <v>83</v>
      </c>
      <c r="AY191" s="16" t="s">
        <v>129</v>
      </c>
      <c r="BE191" s="197">
        <f>IF(N191="základní",J191,0)</f>
        <v>0</v>
      </c>
      <c r="BF191" s="197">
        <f>IF(N191="snížená",J191,0)</f>
        <v>0</v>
      </c>
      <c r="BG191" s="197">
        <f>IF(N191="zákl. přenesená",J191,0)</f>
        <v>0</v>
      </c>
      <c r="BH191" s="197">
        <f>IF(N191="sníž. přenesená",J191,0)</f>
        <v>0</v>
      </c>
      <c r="BI191" s="197">
        <f>IF(N191="nulová",J191,0)</f>
        <v>0</v>
      </c>
      <c r="BJ191" s="16" t="s">
        <v>81</v>
      </c>
      <c r="BK191" s="197">
        <f>ROUND(I191*H191,2)</f>
        <v>0</v>
      </c>
      <c r="BL191" s="16" t="s">
        <v>135</v>
      </c>
      <c r="BM191" s="196" t="s">
        <v>270</v>
      </c>
    </row>
    <row r="192" spans="2:51" s="13" customFormat="1" ht="12">
      <c r="B192" s="198"/>
      <c r="C192" s="199"/>
      <c r="D192" s="200" t="s">
        <v>136</v>
      </c>
      <c r="E192" s="201" t="s">
        <v>1</v>
      </c>
      <c r="F192" s="202" t="s">
        <v>408</v>
      </c>
      <c r="G192" s="199"/>
      <c r="H192" s="203">
        <v>1.433</v>
      </c>
      <c r="I192" s="204"/>
      <c r="J192" s="199"/>
      <c r="K192" s="199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136</v>
      </c>
      <c r="AU192" s="209" t="s">
        <v>83</v>
      </c>
      <c r="AV192" s="13" t="s">
        <v>83</v>
      </c>
      <c r="AW192" s="13" t="s">
        <v>30</v>
      </c>
      <c r="AX192" s="13" t="s">
        <v>81</v>
      </c>
      <c r="AY192" s="209" t="s">
        <v>129</v>
      </c>
    </row>
    <row r="193" spans="1:65" s="2" customFormat="1" ht="16.5" customHeight="1">
      <c r="A193" s="33"/>
      <c r="B193" s="34"/>
      <c r="C193" s="185" t="s">
        <v>205</v>
      </c>
      <c r="D193" s="185" t="s">
        <v>131</v>
      </c>
      <c r="E193" s="186" t="s">
        <v>250</v>
      </c>
      <c r="F193" s="187" t="s">
        <v>251</v>
      </c>
      <c r="G193" s="188" t="s">
        <v>152</v>
      </c>
      <c r="H193" s="189">
        <v>1.433</v>
      </c>
      <c r="I193" s="190"/>
      <c r="J193" s="191">
        <f>ROUND(I193*H193,2)</f>
        <v>0</v>
      </c>
      <c r="K193" s="187" t="s">
        <v>1</v>
      </c>
      <c r="L193" s="38"/>
      <c r="M193" s="192" t="s">
        <v>1</v>
      </c>
      <c r="N193" s="193" t="s">
        <v>38</v>
      </c>
      <c r="O193" s="70"/>
      <c r="P193" s="194">
        <f>O193*H193</f>
        <v>0</v>
      </c>
      <c r="Q193" s="194">
        <v>0</v>
      </c>
      <c r="R193" s="194">
        <f>Q193*H193</f>
        <v>0</v>
      </c>
      <c r="S193" s="194">
        <v>0</v>
      </c>
      <c r="T193" s="19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6" t="s">
        <v>135</v>
      </c>
      <c r="AT193" s="196" t="s">
        <v>131</v>
      </c>
      <c r="AU193" s="196" t="s">
        <v>83</v>
      </c>
      <c r="AY193" s="16" t="s">
        <v>129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6" t="s">
        <v>81</v>
      </c>
      <c r="BK193" s="197">
        <f>ROUND(I193*H193,2)</f>
        <v>0</v>
      </c>
      <c r="BL193" s="16" t="s">
        <v>135</v>
      </c>
      <c r="BM193" s="196" t="s">
        <v>273</v>
      </c>
    </row>
    <row r="194" spans="1:65" s="2" customFormat="1" ht="16.5" customHeight="1">
      <c r="A194" s="33"/>
      <c r="B194" s="34"/>
      <c r="C194" s="185" t="s">
        <v>274</v>
      </c>
      <c r="D194" s="185" t="s">
        <v>131</v>
      </c>
      <c r="E194" s="186" t="s">
        <v>253</v>
      </c>
      <c r="F194" s="187" t="s">
        <v>254</v>
      </c>
      <c r="G194" s="188" t="s">
        <v>181</v>
      </c>
      <c r="H194" s="189">
        <v>0.036</v>
      </c>
      <c r="I194" s="190"/>
      <c r="J194" s="191">
        <f>ROUND(I194*H194,2)</f>
        <v>0</v>
      </c>
      <c r="K194" s="187" t="s">
        <v>1</v>
      </c>
      <c r="L194" s="38"/>
      <c r="M194" s="192" t="s">
        <v>1</v>
      </c>
      <c r="N194" s="193" t="s">
        <v>38</v>
      </c>
      <c r="O194" s="70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135</v>
      </c>
      <c r="AT194" s="196" t="s">
        <v>131</v>
      </c>
      <c r="AU194" s="196" t="s">
        <v>83</v>
      </c>
      <c r="AY194" s="16" t="s">
        <v>129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81</v>
      </c>
      <c r="BK194" s="197">
        <f>ROUND(I194*H194,2)</f>
        <v>0</v>
      </c>
      <c r="BL194" s="16" t="s">
        <v>135</v>
      </c>
      <c r="BM194" s="196" t="s">
        <v>277</v>
      </c>
    </row>
    <row r="195" spans="2:51" s="13" customFormat="1" ht="12">
      <c r="B195" s="198"/>
      <c r="C195" s="199"/>
      <c r="D195" s="200" t="s">
        <v>136</v>
      </c>
      <c r="E195" s="201" t="s">
        <v>1</v>
      </c>
      <c r="F195" s="202" t="s">
        <v>409</v>
      </c>
      <c r="G195" s="199"/>
      <c r="H195" s="203">
        <v>0.036</v>
      </c>
      <c r="I195" s="204"/>
      <c r="J195" s="199"/>
      <c r="K195" s="199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136</v>
      </c>
      <c r="AU195" s="209" t="s">
        <v>83</v>
      </c>
      <c r="AV195" s="13" t="s">
        <v>83</v>
      </c>
      <c r="AW195" s="13" t="s">
        <v>30</v>
      </c>
      <c r="AX195" s="13" t="s">
        <v>81</v>
      </c>
      <c r="AY195" s="209" t="s">
        <v>129</v>
      </c>
    </row>
    <row r="196" spans="2:63" s="12" customFormat="1" ht="22.75" customHeight="1">
      <c r="B196" s="169"/>
      <c r="C196" s="170"/>
      <c r="D196" s="171" t="s">
        <v>72</v>
      </c>
      <c r="E196" s="183" t="s">
        <v>171</v>
      </c>
      <c r="F196" s="183" t="s">
        <v>258</v>
      </c>
      <c r="G196" s="170"/>
      <c r="H196" s="170"/>
      <c r="I196" s="173"/>
      <c r="J196" s="184">
        <f>BK196</f>
        <v>0</v>
      </c>
      <c r="K196" s="170"/>
      <c r="L196" s="175"/>
      <c r="M196" s="176"/>
      <c r="N196" s="177"/>
      <c r="O196" s="177"/>
      <c r="P196" s="178">
        <f>SUM(P197:P215)</f>
        <v>0</v>
      </c>
      <c r="Q196" s="177"/>
      <c r="R196" s="178">
        <f>SUM(R197:R215)</f>
        <v>0</v>
      </c>
      <c r="S196" s="177"/>
      <c r="T196" s="179">
        <f>SUM(T197:T215)</f>
        <v>0</v>
      </c>
      <c r="AR196" s="180" t="s">
        <v>81</v>
      </c>
      <c r="AT196" s="181" t="s">
        <v>72</v>
      </c>
      <c r="AU196" s="181" t="s">
        <v>81</v>
      </c>
      <c r="AY196" s="180" t="s">
        <v>129</v>
      </c>
      <c r="BK196" s="182">
        <f>SUM(BK197:BK215)</f>
        <v>0</v>
      </c>
    </row>
    <row r="197" spans="1:65" s="2" customFormat="1" ht="16.5" customHeight="1">
      <c r="A197" s="33"/>
      <c r="B197" s="34"/>
      <c r="C197" s="185" t="s">
        <v>210</v>
      </c>
      <c r="D197" s="185" t="s">
        <v>131</v>
      </c>
      <c r="E197" s="186" t="s">
        <v>260</v>
      </c>
      <c r="F197" s="187" t="s">
        <v>261</v>
      </c>
      <c r="G197" s="188" t="s">
        <v>262</v>
      </c>
      <c r="H197" s="189">
        <v>2</v>
      </c>
      <c r="I197" s="190"/>
      <c r="J197" s="191">
        <f aca="true" t="shared" si="0" ref="J197:J204">ROUND(I197*H197,2)</f>
        <v>0</v>
      </c>
      <c r="K197" s="187" t="s">
        <v>1</v>
      </c>
      <c r="L197" s="38"/>
      <c r="M197" s="192" t="s">
        <v>1</v>
      </c>
      <c r="N197" s="193" t="s">
        <v>38</v>
      </c>
      <c r="O197" s="70"/>
      <c r="P197" s="194">
        <f aca="true" t="shared" si="1" ref="P197:P204">O197*H197</f>
        <v>0</v>
      </c>
      <c r="Q197" s="194">
        <v>0</v>
      </c>
      <c r="R197" s="194">
        <f aca="true" t="shared" si="2" ref="R197:R204">Q197*H197</f>
        <v>0</v>
      </c>
      <c r="S197" s="194">
        <v>0</v>
      </c>
      <c r="T197" s="195">
        <f aca="true" t="shared" si="3" ref="T197:T204"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6" t="s">
        <v>135</v>
      </c>
      <c r="AT197" s="196" t="s">
        <v>131</v>
      </c>
      <c r="AU197" s="196" t="s">
        <v>83</v>
      </c>
      <c r="AY197" s="16" t="s">
        <v>129</v>
      </c>
      <c r="BE197" s="197">
        <f aca="true" t="shared" si="4" ref="BE197:BE204">IF(N197="základní",J197,0)</f>
        <v>0</v>
      </c>
      <c r="BF197" s="197">
        <f aca="true" t="shared" si="5" ref="BF197:BF204">IF(N197="snížená",J197,0)</f>
        <v>0</v>
      </c>
      <c r="BG197" s="197">
        <f aca="true" t="shared" si="6" ref="BG197:BG204">IF(N197="zákl. přenesená",J197,0)</f>
        <v>0</v>
      </c>
      <c r="BH197" s="197">
        <f aca="true" t="shared" si="7" ref="BH197:BH204">IF(N197="sníž. přenesená",J197,0)</f>
        <v>0</v>
      </c>
      <c r="BI197" s="197">
        <f aca="true" t="shared" si="8" ref="BI197:BI204">IF(N197="nulová",J197,0)</f>
        <v>0</v>
      </c>
      <c r="BJ197" s="16" t="s">
        <v>81</v>
      </c>
      <c r="BK197" s="197">
        <f aca="true" t="shared" si="9" ref="BK197:BK204">ROUND(I197*H197,2)</f>
        <v>0</v>
      </c>
      <c r="BL197" s="16" t="s">
        <v>135</v>
      </c>
      <c r="BM197" s="196" t="s">
        <v>280</v>
      </c>
    </row>
    <row r="198" spans="1:65" s="2" customFormat="1" ht="16.5" customHeight="1">
      <c r="A198" s="33"/>
      <c r="B198" s="34"/>
      <c r="C198" s="221" t="s">
        <v>281</v>
      </c>
      <c r="D198" s="221" t="s">
        <v>197</v>
      </c>
      <c r="E198" s="222" t="s">
        <v>264</v>
      </c>
      <c r="F198" s="223" t="s">
        <v>265</v>
      </c>
      <c r="G198" s="224" t="s">
        <v>262</v>
      </c>
      <c r="H198" s="225">
        <v>2</v>
      </c>
      <c r="I198" s="226"/>
      <c r="J198" s="227">
        <f t="shared" si="0"/>
        <v>0</v>
      </c>
      <c r="K198" s="223" t="s">
        <v>1</v>
      </c>
      <c r="L198" s="228"/>
      <c r="M198" s="229" t="s">
        <v>1</v>
      </c>
      <c r="N198" s="230" t="s">
        <v>38</v>
      </c>
      <c r="O198" s="70"/>
      <c r="P198" s="194">
        <f t="shared" si="1"/>
        <v>0</v>
      </c>
      <c r="Q198" s="194">
        <v>0</v>
      </c>
      <c r="R198" s="194">
        <f t="shared" si="2"/>
        <v>0</v>
      </c>
      <c r="S198" s="194">
        <v>0</v>
      </c>
      <c r="T198" s="195">
        <f t="shared" si="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6" t="s">
        <v>147</v>
      </c>
      <c r="AT198" s="196" t="s">
        <v>197</v>
      </c>
      <c r="AU198" s="196" t="s">
        <v>83</v>
      </c>
      <c r="AY198" s="16" t="s">
        <v>129</v>
      </c>
      <c r="BE198" s="197">
        <f t="shared" si="4"/>
        <v>0</v>
      </c>
      <c r="BF198" s="197">
        <f t="shared" si="5"/>
        <v>0</v>
      </c>
      <c r="BG198" s="197">
        <f t="shared" si="6"/>
        <v>0</v>
      </c>
      <c r="BH198" s="197">
        <f t="shared" si="7"/>
        <v>0</v>
      </c>
      <c r="BI198" s="197">
        <f t="shared" si="8"/>
        <v>0</v>
      </c>
      <c r="BJ198" s="16" t="s">
        <v>81</v>
      </c>
      <c r="BK198" s="197">
        <f t="shared" si="9"/>
        <v>0</v>
      </c>
      <c r="BL198" s="16" t="s">
        <v>135</v>
      </c>
      <c r="BM198" s="196" t="s">
        <v>284</v>
      </c>
    </row>
    <row r="199" spans="1:65" s="2" customFormat="1" ht="16.5" customHeight="1">
      <c r="A199" s="33"/>
      <c r="B199" s="34"/>
      <c r="C199" s="185" t="s">
        <v>215</v>
      </c>
      <c r="D199" s="185" t="s">
        <v>131</v>
      </c>
      <c r="E199" s="186" t="s">
        <v>268</v>
      </c>
      <c r="F199" s="187" t="s">
        <v>269</v>
      </c>
      <c r="G199" s="188" t="s">
        <v>262</v>
      </c>
      <c r="H199" s="189">
        <v>2</v>
      </c>
      <c r="I199" s="190"/>
      <c r="J199" s="191">
        <f t="shared" si="0"/>
        <v>0</v>
      </c>
      <c r="K199" s="187" t="s">
        <v>1</v>
      </c>
      <c r="L199" s="38"/>
      <c r="M199" s="192" t="s">
        <v>1</v>
      </c>
      <c r="N199" s="193" t="s">
        <v>38</v>
      </c>
      <c r="O199" s="70"/>
      <c r="P199" s="194">
        <f t="shared" si="1"/>
        <v>0</v>
      </c>
      <c r="Q199" s="194">
        <v>0</v>
      </c>
      <c r="R199" s="194">
        <f t="shared" si="2"/>
        <v>0</v>
      </c>
      <c r="S199" s="194">
        <v>0</v>
      </c>
      <c r="T199" s="195">
        <f t="shared" si="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6" t="s">
        <v>135</v>
      </c>
      <c r="AT199" s="196" t="s">
        <v>131</v>
      </c>
      <c r="AU199" s="196" t="s">
        <v>83</v>
      </c>
      <c r="AY199" s="16" t="s">
        <v>129</v>
      </c>
      <c r="BE199" s="197">
        <f t="shared" si="4"/>
        <v>0</v>
      </c>
      <c r="BF199" s="197">
        <f t="shared" si="5"/>
        <v>0</v>
      </c>
      <c r="BG199" s="197">
        <f t="shared" si="6"/>
        <v>0</v>
      </c>
      <c r="BH199" s="197">
        <f t="shared" si="7"/>
        <v>0</v>
      </c>
      <c r="BI199" s="197">
        <f t="shared" si="8"/>
        <v>0</v>
      </c>
      <c r="BJ199" s="16" t="s">
        <v>81</v>
      </c>
      <c r="BK199" s="197">
        <f t="shared" si="9"/>
        <v>0</v>
      </c>
      <c r="BL199" s="16" t="s">
        <v>135</v>
      </c>
      <c r="BM199" s="196" t="s">
        <v>287</v>
      </c>
    </row>
    <row r="200" spans="1:65" s="2" customFormat="1" ht="16.5" customHeight="1">
      <c r="A200" s="33"/>
      <c r="B200" s="34"/>
      <c r="C200" s="221" t="s">
        <v>289</v>
      </c>
      <c r="D200" s="221" t="s">
        <v>197</v>
      </c>
      <c r="E200" s="222" t="s">
        <v>271</v>
      </c>
      <c r="F200" s="223" t="s">
        <v>272</v>
      </c>
      <c r="G200" s="224" t="s">
        <v>262</v>
      </c>
      <c r="H200" s="225">
        <v>2</v>
      </c>
      <c r="I200" s="226"/>
      <c r="J200" s="227">
        <f t="shared" si="0"/>
        <v>0</v>
      </c>
      <c r="K200" s="223" t="s">
        <v>1</v>
      </c>
      <c r="L200" s="228"/>
      <c r="M200" s="229" t="s">
        <v>1</v>
      </c>
      <c r="N200" s="230" t="s">
        <v>38</v>
      </c>
      <c r="O200" s="70"/>
      <c r="P200" s="194">
        <f t="shared" si="1"/>
        <v>0</v>
      </c>
      <c r="Q200" s="194">
        <v>0</v>
      </c>
      <c r="R200" s="194">
        <f t="shared" si="2"/>
        <v>0</v>
      </c>
      <c r="S200" s="194">
        <v>0</v>
      </c>
      <c r="T200" s="195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6" t="s">
        <v>147</v>
      </c>
      <c r="AT200" s="196" t="s">
        <v>197</v>
      </c>
      <c r="AU200" s="196" t="s">
        <v>83</v>
      </c>
      <c r="AY200" s="16" t="s">
        <v>129</v>
      </c>
      <c r="BE200" s="197">
        <f t="shared" si="4"/>
        <v>0</v>
      </c>
      <c r="BF200" s="197">
        <f t="shared" si="5"/>
        <v>0</v>
      </c>
      <c r="BG200" s="197">
        <f t="shared" si="6"/>
        <v>0</v>
      </c>
      <c r="BH200" s="197">
        <f t="shared" si="7"/>
        <v>0</v>
      </c>
      <c r="BI200" s="197">
        <f t="shared" si="8"/>
        <v>0</v>
      </c>
      <c r="BJ200" s="16" t="s">
        <v>81</v>
      </c>
      <c r="BK200" s="197">
        <f t="shared" si="9"/>
        <v>0</v>
      </c>
      <c r="BL200" s="16" t="s">
        <v>135</v>
      </c>
      <c r="BM200" s="196" t="s">
        <v>292</v>
      </c>
    </row>
    <row r="201" spans="1:65" s="2" customFormat="1" ht="16.5" customHeight="1">
      <c r="A201" s="33"/>
      <c r="B201" s="34"/>
      <c r="C201" s="221" t="s">
        <v>220</v>
      </c>
      <c r="D201" s="221" t="s">
        <v>197</v>
      </c>
      <c r="E201" s="222" t="s">
        <v>275</v>
      </c>
      <c r="F201" s="223" t="s">
        <v>276</v>
      </c>
      <c r="G201" s="224" t="s">
        <v>262</v>
      </c>
      <c r="H201" s="225">
        <v>2</v>
      </c>
      <c r="I201" s="226"/>
      <c r="J201" s="227">
        <f t="shared" si="0"/>
        <v>0</v>
      </c>
      <c r="K201" s="223" t="s">
        <v>1</v>
      </c>
      <c r="L201" s="228"/>
      <c r="M201" s="229" t="s">
        <v>1</v>
      </c>
      <c r="N201" s="230" t="s">
        <v>38</v>
      </c>
      <c r="O201" s="70"/>
      <c r="P201" s="194">
        <f t="shared" si="1"/>
        <v>0</v>
      </c>
      <c r="Q201" s="194">
        <v>0</v>
      </c>
      <c r="R201" s="194">
        <f t="shared" si="2"/>
        <v>0</v>
      </c>
      <c r="S201" s="194">
        <v>0</v>
      </c>
      <c r="T201" s="195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147</v>
      </c>
      <c r="AT201" s="196" t="s">
        <v>197</v>
      </c>
      <c r="AU201" s="196" t="s">
        <v>83</v>
      </c>
      <c r="AY201" s="16" t="s">
        <v>129</v>
      </c>
      <c r="BE201" s="197">
        <f t="shared" si="4"/>
        <v>0</v>
      </c>
      <c r="BF201" s="197">
        <f t="shared" si="5"/>
        <v>0</v>
      </c>
      <c r="BG201" s="197">
        <f t="shared" si="6"/>
        <v>0</v>
      </c>
      <c r="BH201" s="197">
        <f t="shared" si="7"/>
        <v>0</v>
      </c>
      <c r="BI201" s="197">
        <f t="shared" si="8"/>
        <v>0</v>
      </c>
      <c r="BJ201" s="16" t="s">
        <v>81</v>
      </c>
      <c r="BK201" s="197">
        <f t="shared" si="9"/>
        <v>0</v>
      </c>
      <c r="BL201" s="16" t="s">
        <v>135</v>
      </c>
      <c r="BM201" s="196" t="s">
        <v>295</v>
      </c>
    </row>
    <row r="202" spans="1:65" s="2" customFormat="1" ht="16.5" customHeight="1">
      <c r="A202" s="33"/>
      <c r="B202" s="34"/>
      <c r="C202" s="221" t="s">
        <v>298</v>
      </c>
      <c r="D202" s="221" t="s">
        <v>197</v>
      </c>
      <c r="E202" s="222" t="s">
        <v>278</v>
      </c>
      <c r="F202" s="223" t="s">
        <v>279</v>
      </c>
      <c r="G202" s="224" t="s">
        <v>262</v>
      </c>
      <c r="H202" s="225">
        <v>2</v>
      </c>
      <c r="I202" s="226"/>
      <c r="J202" s="227">
        <f t="shared" si="0"/>
        <v>0</v>
      </c>
      <c r="K202" s="223" t="s">
        <v>1</v>
      </c>
      <c r="L202" s="228"/>
      <c r="M202" s="229" t="s">
        <v>1</v>
      </c>
      <c r="N202" s="230" t="s">
        <v>38</v>
      </c>
      <c r="O202" s="70"/>
      <c r="P202" s="194">
        <f t="shared" si="1"/>
        <v>0</v>
      </c>
      <c r="Q202" s="194">
        <v>0</v>
      </c>
      <c r="R202" s="194">
        <f t="shared" si="2"/>
        <v>0</v>
      </c>
      <c r="S202" s="194">
        <v>0</v>
      </c>
      <c r="T202" s="195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6" t="s">
        <v>147</v>
      </c>
      <c r="AT202" s="196" t="s">
        <v>197</v>
      </c>
      <c r="AU202" s="196" t="s">
        <v>83</v>
      </c>
      <c r="AY202" s="16" t="s">
        <v>129</v>
      </c>
      <c r="BE202" s="197">
        <f t="shared" si="4"/>
        <v>0</v>
      </c>
      <c r="BF202" s="197">
        <f t="shared" si="5"/>
        <v>0</v>
      </c>
      <c r="BG202" s="197">
        <f t="shared" si="6"/>
        <v>0</v>
      </c>
      <c r="BH202" s="197">
        <f t="shared" si="7"/>
        <v>0</v>
      </c>
      <c r="BI202" s="197">
        <f t="shared" si="8"/>
        <v>0</v>
      </c>
      <c r="BJ202" s="16" t="s">
        <v>81</v>
      </c>
      <c r="BK202" s="197">
        <f t="shared" si="9"/>
        <v>0</v>
      </c>
      <c r="BL202" s="16" t="s">
        <v>135</v>
      </c>
      <c r="BM202" s="196" t="s">
        <v>301</v>
      </c>
    </row>
    <row r="203" spans="1:65" s="2" customFormat="1" ht="16.5" customHeight="1">
      <c r="A203" s="33"/>
      <c r="B203" s="34"/>
      <c r="C203" s="221" t="s">
        <v>223</v>
      </c>
      <c r="D203" s="221" t="s">
        <v>197</v>
      </c>
      <c r="E203" s="222" t="s">
        <v>282</v>
      </c>
      <c r="F203" s="223" t="s">
        <v>283</v>
      </c>
      <c r="G203" s="224" t="s">
        <v>262</v>
      </c>
      <c r="H203" s="225">
        <v>4</v>
      </c>
      <c r="I203" s="226"/>
      <c r="J203" s="227">
        <f t="shared" si="0"/>
        <v>0</v>
      </c>
      <c r="K203" s="223" t="s">
        <v>1</v>
      </c>
      <c r="L203" s="228"/>
      <c r="M203" s="229" t="s">
        <v>1</v>
      </c>
      <c r="N203" s="230" t="s">
        <v>38</v>
      </c>
      <c r="O203" s="70"/>
      <c r="P203" s="194">
        <f t="shared" si="1"/>
        <v>0</v>
      </c>
      <c r="Q203" s="194">
        <v>0</v>
      </c>
      <c r="R203" s="194">
        <f t="shared" si="2"/>
        <v>0</v>
      </c>
      <c r="S203" s="194">
        <v>0</v>
      </c>
      <c r="T203" s="195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6" t="s">
        <v>147</v>
      </c>
      <c r="AT203" s="196" t="s">
        <v>197</v>
      </c>
      <c r="AU203" s="196" t="s">
        <v>83</v>
      </c>
      <c r="AY203" s="16" t="s">
        <v>129</v>
      </c>
      <c r="BE203" s="197">
        <f t="shared" si="4"/>
        <v>0</v>
      </c>
      <c r="BF203" s="197">
        <f t="shared" si="5"/>
        <v>0</v>
      </c>
      <c r="BG203" s="197">
        <f t="shared" si="6"/>
        <v>0</v>
      </c>
      <c r="BH203" s="197">
        <f t="shared" si="7"/>
        <v>0</v>
      </c>
      <c r="BI203" s="197">
        <f t="shared" si="8"/>
        <v>0</v>
      </c>
      <c r="BJ203" s="16" t="s">
        <v>81</v>
      </c>
      <c r="BK203" s="197">
        <f t="shared" si="9"/>
        <v>0</v>
      </c>
      <c r="BL203" s="16" t="s">
        <v>135</v>
      </c>
      <c r="BM203" s="196" t="s">
        <v>305</v>
      </c>
    </row>
    <row r="204" spans="1:65" s="2" customFormat="1" ht="16.5" customHeight="1">
      <c r="A204" s="33"/>
      <c r="B204" s="34"/>
      <c r="C204" s="185" t="s">
        <v>307</v>
      </c>
      <c r="D204" s="185" t="s">
        <v>131</v>
      </c>
      <c r="E204" s="186" t="s">
        <v>293</v>
      </c>
      <c r="F204" s="187" t="s">
        <v>294</v>
      </c>
      <c r="G204" s="188" t="s">
        <v>143</v>
      </c>
      <c r="H204" s="189">
        <v>18.54</v>
      </c>
      <c r="I204" s="190"/>
      <c r="J204" s="191">
        <f t="shared" si="0"/>
        <v>0</v>
      </c>
      <c r="K204" s="187" t="s">
        <v>1</v>
      </c>
      <c r="L204" s="38"/>
      <c r="M204" s="192" t="s">
        <v>1</v>
      </c>
      <c r="N204" s="193" t="s">
        <v>38</v>
      </c>
      <c r="O204" s="70"/>
      <c r="P204" s="194">
        <f t="shared" si="1"/>
        <v>0</v>
      </c>
      <c r="Q204" s="194">
        <v>0</v>
      </c>
      <c r="R204" s="194">
        <f t="shared" si="2"/>
        <v>0</v>
      </c>
      <c r="S204" s="194">
        <v>0</v>
      </c>
      <c r="T204" s="195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6" t="s">
        <v>135</v>
      </c>
      <c r="AT204" s="196" t="s">
        <v>131</v>
      </c>
      <c r="AU204" s="196" t="s">
        <v>83</v>
      </c>
      <c r="AY204" s="16" t="s">
        <v>129</v>
      </c>
      <c r="BE204" s="197">
        <f t="shared" si="4"/>
        <v>0</v>
      </c>
      <c r="BF204" s="197">
        <f t="shared" si="5"/>
        <v>0</v>
      </c>
      <c r="BG204" s="197">
        <f t="shared" si="6"/>
        <v>0</v>
      </c>
      <c r="BH204" s="197">
        <f t="shared" si="7"/>
        <v>0</v>
      </c>
      <c r="BI204" s="197">
        <f t="shared" si="8"/>
        <v>0</v>
      </c>
      <c r="BJ204" s="16" t="s">
        <v>81</v>
      </c>
      <c r="BK204" s="197">
        <f t="shared" si="9"/>
        <v>0</v>
      </c>
      <c r="BL204" s="16" t="s">
        <v>135</v>
      </c>
      <c r="BM204" s="196" t="s">
        <v>310</v>
      </c>
    </row>
    <row r="205" spans="2:51" s="13" customFormat="1" ht="12">
      <c r="B205" s="198"/>
      <c r="C205" s="199"/>
      <c r="D205" s="200" t="s">
        <v>136</v>
      </c>
      <c r="E205" s="201" t="s">
        <v>1</v>
      </c>
      <c r="F205" s="202" t="s">
        <v>367</v>
      </c>
      <c r="G205" s="199"/>
      <c r="H205" s="203">
        <v>12.44</v>
      </c>
      <c r="I205" s="204"/>
      <c r="J205" s="199"/>
      <c r="K205" s="199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136</v>
      </c>
      <c r="AU205" s="209" t="s">
        <v>83</v>
      </c>
      <c r="AV205" s="13" t="s">
        <v>83</v>
      </c>
      <c r="AW205" s="13" t="s">
        <v>30</v>
      </c>
      <c r="AX205" s="13" t="s">
        <v>73</v>
      </c>
      <c r="AY205" s="209" t="s">
        <v>129</v>
      </c>
    </row>
    <row r="206" spans="2:51" s="13" customFormat="1" ht="12">
      <c r="B206" s="198"/>
      <c r="C206" s="199"/>
      <c r="D206" s="200" t="s">
        <v>136</v>
      </c>
      <c r="E206" s="201" t="s">
        <v>1</v>
      </c>
      <c r="F206" s="202" t="s">
        <v>410</v>
      </c>
      <c r="G206" s="199"/>
      <c r="H206" s="203">
        <v>6.1</v>
      </c>
      <c r="I206" s="204"/>
      <c r="J206" s="199"/>
      <c r="K206" s="199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136</v>
      </c>
      <c r="AU206" s="209" t="s">
        <v>83</v>
      </c>
      <c r="AV206" s="13" t="s">
        <v>83</v>
      </c>
      <c r="AW206" s="13" t="s">
        <v>30</v>
      </c>
      <c r="AX206" s="13" t="s">
        <v>73</v>
      </c>
      <c r="AY206" s="209" t="s">
        <v>129</v>
      </c>
    </row>
    <row r="207" spans="2:51" s="14" customFormat="1" ht="12">
      <c r="B207" s="210"/>
      <c r="C207" s="211"/>
      <c r="D207" s="200" t="s">
        <v>136</v>
      </c>
      <c r="E207" s="212" t="s">
        <v>1</v>
      </c>
      <c r="F207" s="213" t="s">
        <v>156</v>
      </c>
      <c r="G207" s="211"/>
      <c r="H207" s="214">
        <v>18.54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136</v>
      </c>
      <c r="AU207" s="220" t="s">
        <v>83</v>
      </c>
      <c r="AV207" s="14" t="s">
        <v>135</v>
      </c>
      <c r="AW207" s="14" t="s">
        <v>30</v>
      </c>
      <c r="AX207" s="14" t="s">
        <v>81</v>
      </c>
      <c r="AY207" s="220" t="s">
        <v>129</v>
      </c>
    </row>
    <row r="208" spans="1:65" s="2" customFormat="1" ht="16.5" customHeight="1">
      <c r="A208" s="33"/>
      <c r="B208" s="34"/>
      <c r="C208" s="221" t="s">
        <v>224</v>
      </c>
      <c r="D208" s="221" t="s">
        <v>197</v>
      </c>
      <c r="E208" s="222" t="s">
        <v>411</v>
      </c>
      <c r="F208" s="223" t="s">
        <v>412</v>
      </c>
      <c r="G208" s="224" t="s">
        <v>143</v>
      </c>
      <c r="H208" s="225">
        <v>12.564</v>
      </c>
      <c r="I208" s="226"/>
      <c r="J208" s="227">
        <f>ROUND(I208*H208,2)</f>
        <v>0</v>
      </c>
      <c r="K208" s="223" t="s">
        <v>1</v>
      </c>
      <c r="L208" s="228"/>
      <c r="M208" s="229" t="s">
        <v>1</v>
      </c>
      <c r="N208" s="230" t="s">
        <v>38</v>
      </c>
      <c r="O208" s="70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6" t="s">
        <v>147</v>
      </c>
      <c r="AT208" s="196" t="s">
        <v>197</v>
      </c>
      <c r="AU208" s="196" t="s">
        <v>83</v>
      </c>
      <c r="AY208" s="16" t="s">
        <v>129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6" t="s">
        <v>81</v>
      </c>
      <c r="BK208" s="197">
        <f>ROUND(I208*H208,2)</f>
        <v>0</v>
      </c>
      <c r="BL208" s="16" t="s">
        <v>135</v>
      </c>
      <c r="BM208" s="196" t="s">
        <v>313</v>
      </c>
    </row>
    <row r="209" spans="2:51" s="13" customFormat="1" ht="12">
      <c r="B209" s="198"/>
      <c r="C209" s="199"/>
      <c r="D209" s="200" t="s">
        <v>136</v>
      </c>
      <c r="E209" s="201" t="s">
        <v>1</v>
      </c>
      <c r="F209" s="202" t="s">
        <v>413</v>
      </c>
      <c r="G209" s="199"/>
      <c r="H209" s="203">
        <v>12.564</v>
      </c>
      <c r="I209" s="204"/>
      <c r="J209" s="199"/>
      <c r="K209" s="199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136</v>
      </c>
      <c r="AU209" s="209" t="s">
        <v>83</v>
      </c>
      <c r="AV209" s="13" t="s">
        <v>83</v>
      </c>
      <c r="AW209" s="13" t="s">
        <v>30</v>
      </c>
      <c r="AX209" s="13" t="s">
        <v>81</v>
      </c>
      <c r="AY209" s="209" t="s">
        <v>129</v>
      </c>
    </row>
    <row r="210" spans="1:65" s="2" customFormat="1" ht="16.5" customHeight="1">
      <c r="A210" s="33"/>
      <c r="B210" s="34"/>
      <c r="C210" s="221" t="s">
        <v>314</v>
      </c>
      <c r="D210" s="221" t="s">
        <v>197</v>
      </c>
      <c r="E210" s="222" t="s">
        <v>414</v>
      </c>
      <c r="F210" s="223" t="s">
        <v>415</v>
      </c>
      <c r="G210" s="224" t="s">
        <v>143</v>
      </c>
      <c r="H210" s="225">
        <v>6.161</v>
      </c>
      <c r="I210" s="226"/>
      <c r="J210" s="227">
        <f>ROUND(I210*H210,2)</f>
        <v>0</v>
      </c>
      <c r="K210" s="223" t="s">
        <v>1</v>
      </c>
      <c r="L210" s="228"/>
      <c r="M210" s="229" t="s">
        <v>1</v>
      </c>
      <c r="N210" s="230" t="s">
        <v>38</v>
      </c>
      <c r="O210" s="70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6" t="s">
        <v>147</v>
      </c>
      <c r="AT210" s="196" t="s">
        <v>197</v>
      </c>
      <c r="AU210" s="196" t="s">
        <v>83</v>
      </c>
      <c r="AY210" s="16" t="s">
        <v>129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81</v>
      </c>
      <c r="BK210" s="197">
        <f>ROUND(I210*H210,2)</f>
        <v>0</v>
      </c>
      <c r="BL210" s="16" t="s">
        <v>135</v>
      </c>
      <c r="BM210" s="196" t="s">
        <v>317</v>
      </c>
    </row>
    <row r="211" spans="2:51" s="13" customFormat="1" ht="12">
      <c r="B211" s="198"/>
      <c r="C211" s="199"/>
      <c r="D211" s="200" t="s">
        <v>136</v>
      </c>
      <c r="E211" s="201" t="s">
        <v>1</v>
      </c>
      <c r="F211" s="202" t="s">
        <v>416</v>
      </c>
      <c r="G211" s="199"/>
      <c r="H211" s="203">
        <v>6.161</v>
      </c>
      <c r="I211" s="204"/>
      <c r="J211" s="199"/>
      <c r="K211" s="199"/>
      <c r="L211" s="205"/>
      <c r="M211" s="206"/>
      <c r="N211" s="207"/>
      <c r="O211" s="207"/>
      <c r="P211" s="207"/>
      <c r="Q211" s="207"/>
      <c r="R211" s="207"/>
      <c r="S211" s="207"/>
      <c r="T211" s="208"/>
      <c r="AT211" s="209" t="s">
        <v>136</v>
      </c>
      <c r="AU211" s="209" t="s">
        <v>83</v>
      </c>
      <c r="AV211" s="13" t="s">
        <v>83</v>
      </c>
      <c r="AW211" s="13" t="s">
        <v>30</v>
      </c>
      <c r="AX211" s="13" t="s">
        <v>81</v>
      </c>
      <c r="AY211" s="209" t="s">
        <v>129</v>
      </c>
    </row>
    <row r="212" spans="1:65" s="2" customFormat="1" ht="16.5" customHeight="1">
      <c r="A212" s="33"/>
      <c r="B212" s="34"/>
      <c r="C212" s="185" t="s">
        <v>228</v>
      </c>
      <c r="D212" s="185" t="s">
        <v>131</v>
      </c>
      <c r="E212" s="186" t="s">
        <v>308</v>
      </c>
      <c r="F212" s="187" t="s">
        <v>309</v>
      </c>
      <c r="G212" s="188" t="s">
        <v>262</v>
      </c>
      <c r="H212" s="189">
        <v>1</v>
      </c>
      <c r="I212" s="190"/>
      <c r="J212" s="191">
        <f>ROUND(I212*H212,2)</f>
        <v>0</v>
      </c>
      <c r="K212" s="187" t="s">
        <v>1</v>
      </c>
      <c r="L212" s="38"/>
      <c r="M212" s="192" t="s">
        <v>1</v>
      </c>
      <c r="N212" s="193" t="s">
        <v>38</v>
      </c>
      <c r="O212" s="70"/>
      <c r="P212" s="194">
        <f>O212*H212</f>
        <v>0</v>
      </c>
      <c r="Q212" s="194">
        <v>0</v>
      </c>
      <c r="R212" s="194">
        <f>Q212*H212</f>
        <v>0</v>
      </c>
      <c r="S212" s="194">
        <v>0</v>
      </c>
      <c r="T212" s="19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6" t="s">
        <v>135</v>
      </c>
      <c r="AT212" s="196" t="s">
        <v>131</v>
      </c>
      <c r="AU212" s="196" t="s">
        <v>83</v>
      </c>
      <c r="AY212" s="16" t="s">
        <v>129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6" t="s">
        <v>81</v>
      </c>
      <c r="BK212" s="197">
        <f>ROUND(I212*H212,2)</f>
        <v>0</v>
      </c>
      <c r="BL212" s="16" t="s">
        <v>135</v>
      </c>
      <c r="BM212" s="196" t="s">
        <v>322</v>
      </c>
    </row>
    <row r="213" spans="1:65" s="2" customFormat="1" ht="16.5" customHeight="1">
      <c r="A213" s="33"/>
      <c r="B213" s="34"/>
      <c r="C213" s="185" t="s">
        <v>326</v>
      </c>
      <c r="D213" s="185" t="s">
        <v>131</v>
      </c>
      <c r="E213" s="186" t="s">
        <v>311</v>
      </c>
      <c r="F213" s="187" t="s">
        <v>312</v>
      </c>
      <c r="G213" s="188" t="s">
        <v>262</v>
      </c>
      <c r="H213" s="189">
        <v>1</v>
      </c>
      <c r="I213" s="190"/>
      <c r="J213" s="191">
        <f>ROUND(I213*H213,2)</f>
        <v>0</v>
      </c>
      <c r="K213" s="187" t="s">
        <v>1</v>
      </c>
      <c r="L213" s="38"/>
      <c r="M213" s="192" t="s">
        <v>1</v>
      </c>
      <c r="N213" s="193" t="s">
        <v>38</v>
      </c>
      <c r="O213" s="70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6" t="s">
        <v>135</v>
      </c>
      <c r="AT213" s="196" t="s">
        <v>131</v>
      </c>
      <c r="AU213" s="196" t="s">
        <v>83</v>
      </c>
      <c r="AY213" s="16" t="s">
        <v>129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6" t="s">
        <v>81</v>
      </c>
      <c r="BK213" s="197">
        <f>ROUND(I213*H213,2)</f>
        <v>0</v>
      </c>
      <c r="BL213" s="16" t="s">
        <v>135</v>
      </c>
      <c r="BM213" s="196" t="s">
        <v>329</v>
      </c>
    </row>
    <row r="214" spans="1:65" s="2" customFormat="1" ht="16.5" customHeight="1">
      <c r="A214" s="33"/>
      <c r="B214" s="34"/>
      <c r="C214" s="185" t="s">
        <v>234</v>
      </c>
      <c r="D214" s="185" t="s">
        <v>131</v>
      </c>
      <c r="E214" s="186" t="s">
        <v>417</v>
      </c>
      <c r="F214" s="187" t="s">
        <v>418</v>
      </c>
      <c r="G214" s="188" t="s">
        <v>134</v>
      </c>
      <c r="H214" s="189">
        <v>348.51</v>
      </c>
      <c r="I214" s="190"/>
      <c r="J214" s="191">
        <f>ROUND(I214*H214,2)</f>
        <v>0</v>
      </c>
      <c r="K214" s="187" t="s">
        <v>1</v>
      </c>
      <c r="L214" s="38"/>
      <c r="M214" s="192" t="s">
        <v>1</v>
      </c>
      <c r="N214" s="193" t="s">
        <v>38</v>
      </c>
      <c r="O214" s="70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135</v>
      </c>
      <c r="AT214" s="196" t="s">
        <v>131</v>
      </c>
      <c r="AU214" s="196" t="s">
        <v>83</v>
      </c>
      <c r="AY214" s="16" t="s">
        <v>129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135</v>
      </c>
      <c r="BM214" s="196" t="s">
        <v>333</v>
      </c>
    </row>
    <row r="215" spans="1:65" s="2" customFormat="1" ht="16.5" customHeight="1">
      <c r="A215" s="33"/>
      <c r="B215" s="34"/>
      <c r="C215" s="185" t="s">
        <v>336</v>
      </c>
      <c r="D215" s="185" t="s">
        <v>131</v>
      </c>
      <c r="E215" s="186" t="s">
        <v>315</v>
      </c>
      <c r="F215" s="187" t="s">
        <v>316</v>
      </c>
      <c r="G215" s="188" t="s">
        <v>134</v>
      </c>
      <c r="H215" s="189">
        <v>17.95</v>
      </c>
      <c r="I215" s="190"/>
      <c r="J215" s="191">
        <f>ROUND(I215*H215,2)</f>
        <v>0</v>
      </c>
      <c r="K215" s="187" t="s">
        <v>1</v>
      </c>
      <c r="L215" s="38"/>
      <c r="M215" s="192" t="s">
        <v>1</v>
      </c>
      <c r="N215" s="193" t="s">
        <v>38</v>
      </c>
      <c r="O215" s="70"/>
      <c r="P215" s="194">
        <f>O215*H215</f>
        <v>0</v>
      </c>
      <c r="Q215" s="194">
        <v>0</v>
      </c>
      <c r="R215" s="194">
        <f>Q215*H215</f>
        <v>0</v>
      </c>
      <c r="S215" s="194">
        <v>0</v>
      </c>
      <c r="T215" s="19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6" t="s">
        <v>135</v>
      </c>
      <c r="AT215" s="196" t="s">
        <v>131</v>
      </c>
      <c r="AU215" s="196" t="s">
        <v>83</v>
      </c>
      <c r="AY215" s="16" t="s">
        <v>129</v>
      </c>
      <c r="BE215" s="197">
        <f>IF(N215="základní",J215,0)</f>
        <v>0</v>
      </c>
      <c r="BF215" s="197">
        <f>IF(N215="snížená",J215,0)</f>
        <v>0</v>
      </c>
      <c r="BG215" s="197">
        <f>IF(N215="zákl. přenesená",J215,0)</f>
        <v>0</v>
      </c>
      <c r="BH215" s="197">
        <f>IF(N215="sníž. přenesená",J215,0)</f>
        <v>0</v>
      </c>
      <c r="BI215" s="197">
        <f>IF(N215="nulová",J215,0)</f>
        <v>0</v>
      </c>
      <c r="BJ215" s="16" t="s">
        <v>81</v>
      </c>
      <c r="BK215" s="197">
        <f>ROUND(I215*H215,2)</f>
        <v>0</v>
      </c>
      <c r="BL215" s="16" t="s">
        <v>135</v>
      </c>
      <c r="BM215" s="196" t="s">
        <v>339</v>
      </c>
    </row>
    <row r="216" spans="2:63" s="12" customFormat="1" ht="22.75" customHeight="1">
      <c r="B216" s="169"/>
      <c r="C216" s="170"/>
      <c r="D216" s="171" t="s">
        <v>72</v>
      </c>
      <c r="E216" s="183" t="s">
        <v>318</v>
      </c>
      <c r="F216" s="183" t="s">
        <v>319</v>
      </c>
      <c r="G216" s="170"/>
      <c r="H216" s="170"/>
      <c r="I216" s="173"/>
      <c r="J216" s="184">
        <f>BK216</f>
        <v>0</v>
      </c>
      <c r="K216" s="170"/>
      <c r="L216" s="175"/>
      <c r="M216" s="176"/>
      <c r="N216" s="177"/>
      <c r="O216" s="177"/>
      <c r="P216" s="178">
        <f>SUM(P217:P229)</f>
        <v>0</v>
      </c>
      <c r="Q216" s="177"/>
      <c r="R216" s="178">
        <f>SUM(R217:R229)</f>
        <v>0</v>
      </c>
      <c r="S216" s="177"/>
      <c r="T216" s="179">
        <f>SUM(T217:T229)</f>
        <v>0</v>
      </c>
      <c r="AR216" s="180" t="s">
        <v>81</v>
      </c>
      <c r="AT216" s="181" t="s">
        <v>72</v>
      </c>
      <c r="AU216" s="181" t="s">
        <v>81</v>
      </c>
      <c r="AY216" s="180" t="s">
        <v>129</v>
      </c>
      <c r="BK216" s="182">
        <f>SUM(BK217:BK229)</f>
        <v>0</v>
      </c>
    </row>
    <row r="217" spans="1:65" s="2" customFormat="1" ht="16.5" customHeight="1">
      <c r="A217" s="33"/>
      <c r="B217" s="34"/>
      <c r="C217" s="185" t="s">
        <v>239</v>
      </c>
      <c r="D217" s="185" t="s">
        <v>131</v>
      </c>
      <c r="E217" s="186" t="s">
        <v>320</v>
      </c>
      <c r="F217" s="187" t="s">
        <v>321</v>
      </c>
      <c r="G217" s="188" t="s">
        <v>181</v>
      </c>
      <c r="H217" s="189">
        <v>108.862</v>
      </c>
      <c r="I217" s="190"/>
      <c r="J217" s="191">
        <f>ROUND(I217*H217,2)</f>
        <v>0</v>
      </c>
      <c r="K217" s="187" t="s">
        <v>1</v>
      </c>
      <c r="L217" s="38"/>
      <c r="M217" s="192" t="s">
        <v>1</v>
      </c>
      <c r="N217" s="193" t="s">
        <v>38</v>
      </c>
      <c r="O217" s="70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6" t="s">
        <v>135</v>
      </c>
      <c r="AT217" s="196" t="s">
        <v>131</v>
      </c>
      <c r="AU217" s="196" t="s">
        <v>83</v>
      </c>
      <c r="AY217" s="16" t="s">
        <v>129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81</v>
      </c>
      <c r="BK217" s="197">
        <f>ROUND(I217*H217,2)</f>
        <v>0</v>
      </c>
      <c r="BL217" s="16" t="s">
        <v>135</v>
      </c>
      <c r="BM217" s="196" t="s">
        <v>347</v>
      </c>
    </row>
    <row r="218" spans="2:51" s="13" customFormat="1" ht="12">
      <c r="B218" s="198"/>
      <c r="C218" s="199"/>
      <c r="D218" s="200" t="s">
        <v>136</v>
      </c>
      <c r="E218" s="201" t="s">
        <v>1</v>
      </c>
      <c r="F218" s="202" t="s">
        <v>419</v>
      </c>
      <c r="G218" s="199"/>
      <c r="H218" s="203">
        <v>242.69</v>
      </c>
      <c r="I218" s="204"/>
      <c r="J218" s="199"/>
      <c r="K218" s="199"/>
      <c r="L218" s="205"/>
      <c r="M218" s="206"/>
      <c r="N218" s="207"/>
      <c r="O218" s="207"/>
      <c r="P218" s="207"/>
      <c r="Q218" s="207"/>
      <c r="R218" s="207"/>
      <c r="S218" s="207"/>
      <c r="T218" s="208"/>
      <c r="AT218" s="209" t="s">
        <v>136</v>
      </c>
      <c r="AU218" s="209" t="s">
        <v>83</v>
      </c>
      <c r="AV218" s="13" t="s">
        <v>83</v>
      </c>
      <c r="AW218" s="13" t="s">
        <v>30</v>
      </c>
      <c r="AX218" s="13" t="s">
        <v>73</v>
      </c>
      <c r="AY218" s="209" t="s">
        <v>129</v>
      </c>
    </row>
    <row r="219" spans="2:51" s="13" customFormat="1" ht="12">
      <c r="B219" s="198"/>
      <c r="C219" s="199"/>
      <c r="D219" s="200" t="s">
        <v>136</v>
      </c>
      <c r="E219" s="201" t="s">
        <v>1</v>
      </c>
      <c r="F219" s="202" t="s">
        <v>420</v>
      </c>
      <c r="G219" s="199"/>
      <c r="H219" s="203">
        <v>-133.828</v>
      </c>
      <c r="I219" s="204"/>
      <c r="J219" s="199"/>
      <c r="K219" s="199"/>
      <c r="L219" s="205"/>
      <c r="M219" s="206"/>
      <c r="N219" s="207"/>
      <c r="O219" s="207"/>
      <c r="P219" s="207"/>
      <c r="Q219" s="207"/>
      <c r="R219" s="207"/>
      <c r="S219" s="207"/>
      <c r="T219" s="208"/>
      <c r="AT219" s="209" t="s">
        <v>136</v>
      </c>
      <c r="AU219" s="209" t="s">
        <v>83</v>
      </c>
      <c r="AV219" s="13" t="s">
        <v>83</v>
      </c>
      <c r="AW219" s="13" t="s">
        <v>30</v>
      </c>
      <c r="AX219" s="13" t="s">
        <v>73</v>
      </c>
      <c r="AY219" s="209" t="s">
        <v>129</v>
      </c>
    </row>
    <row r="220" spans="2:51" s="14" customFormat="1" ht="12">
      <c r="B220" s="210"/>
      <c r="C220" s="211"/>
      <c r="D220" s="200" t="s">
        <v>136</v>
      </c>
      <c r="E220" s="212" t="s">
        <v>1</v>
      </c>
      <c r="F220" s="213" t="s">
        <v>156</v>
      </c>
      <c r="G220" s="211"/>
      <c r="H220" s="214">
        <v>108.862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136</v>
      </c>
      <c r="AU220" s="220" t="s">
        <v>83</v>
      </c>
      <c r="AV220" s="14" t="s">
        <v>135</v>
      </c>
      <c r="AW220" s="14" t="s">
        <v>30</v>
      </c>
      <c r="AX220" s="14" t="s">
        <v>81</v>
      </c>
      <c r="AY220" s="220" t="s">
        <v>129</v>
      </c>
    </row>
    <row r="221" spans="1:65" s="2" customFormat="1" ht="16.5" customHeight="1">
      <c r="A221" s="33"/>
      <c r="B221" s="34"/>
      <c r="C221" s="185" t="s">
        <v>344</v>
      </c>
      <c r="D221" s="185" t="s">
        <v>131</v>
      </c>
      <c r="E221" s="186" t="s">
        <v>327</v>
      </c>
      <c r="F221" s="187" t="s">
        <v>328</v>
      </c>
      <c r="G221" s="188" t="s">
        <v>181</v>
      </c>
      <c r="H221" s="189">
        <v>2286.102</v>
      </c>
      <c r="I221" s="190"/>
      <c r="J221" s="191">
        <f>ROUND(I221*H221,2)</f>
        <v>0</v>
      </c>
      <c r="K221" s="187" t="s">
        <v>1</v>
      </c>
      <c r="L221" s="38"/>
      <c r="M221" s="192" t="s">
        <v>1</v>
      </c>
      <c r="N221" s="193" t="s">
        <v>38</v>
      </c>
      <c r="O221" s="70"/>
      <c r="P221" s="194">
        <f>O221*H221</f>
        <v>0</v>
      </c>
      <c r="Q221" s="194">
        <v>0</v>
      </c>
      <c r="R221" s="194">
        <f>Q221*H221</f>
        <v>0</v>
      </c>
      <c r="S221" s="194">
        <v>0</v>
      </c>
      <c r="T221" s="195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6" t="s">
        <v>135</v>
      </c>
      <c r="AT221" s="196" t="s">
        <v>131</v>
      </c>
      <c r="AU221" s="196" t="s">
        <v>83</v>
      </c>
      <c r="AY221" s="16" t="s">
        <v>129</v>
      </c>
      <c r="BE221" s="197">
        <f>IF(N221="základní",J221,0)</f>
        <v>0</v>
      </c>
      <c r="BF221" s="197">
        <f>IF(N221="snížená",J221,0)</f>
        <v>0</v>
      </c>
      <c r="BG221" s="197">
        <f>IF(N221="zákl. přenesená",J221,0)</f>
        <v>0</v>
      </c>
      <c r="BH221" s="197">
        <f>IF(N221="sníž. přenesená",J221,0)</f>
        <v>0</v>
      </c>
      <c r="BI221" s="197">
        <f>IF(N221="nulová",J221,0)</f>
        <v>0</v>
      </c>
      <c r="BJ221" s="16" t="s">
        <v>81</v>
      </c>
      <c r="BK221" s="197">
        <f>ROUND(I221*H221,2)</f>
        <v>0</v>
      </c>
      <c r="BL221" s="16" t="s">
        <v>135</v>
      </c>
      <c r="BM221" s="196" t="s">
        <v>352</v>
      </c>
    </row>
    <row r="222" spans="2:51" s="13" customFormat="1" ht="12">
      <c r="B222" s="198"/>
      <c r="C222" s="199"/>
      <c r="D222" s="200" t="s">
        <v>136</v>
      </c>
      <c r="E222" s="201" t="s">
        <v>1</v>
      </c>
      <c r="F222" s="202" t="s">
        <v>421</v>
      </c>
      <c r="G222" s="199"/>
      <c r="H222" s="203">
        <v>2286.102</v>
      </c>
      <c r="I222" s="204"/>
      <c r="J222" s="199"/>
      <c r="K222" s="199"/>
      <c r="L222" s="205"/>
      <c r="M222" s="206"/>
      <c r="N222" s="207"/>
      <c r="O222" s="207"/>
      <c r="P222" s="207"/>
      <c r="Q222" s="207"/>
      <c r="R222" s="207"/>
      <c r="S222" s="207"/>
      <c r="T222" s="208"/>
      <c r="AT222" s="209" t="s">
        <v>136</v>
      </c>
      <c r="AU222" s="209" t="s">
        <v>83</v>
      </c>
      <c r="AV222" s="13" t="s">
        <v>83</v>
      </c>
      <c r="AW222" s="13" t="s">
        <v>30</v>
      </c>
      <c r="AX222" s="13" t="s">
        <v>81</v>
      </c>
      <c r="AY222" s="209" t="s">
        <v>129</v>
      </c>
    </row>
    <row r="223" spans="1:65" s="2" customFormat="1" ht="16.5" customHeight="1">
      <c r="A223" s="33"/>
      <c r="B223" s="34"/>
      <c r="C223" s="185" t="s">
        <v>243</v>
      </c>
      <c r="D223" s="185" t="s">
        <v>131</v>
      </c>
      <c r="E223" s="186" t="s">
        <v>331</v>
      </c>
      <c r="F223" s="187" t="s">
        <v>332</v>
      </c>
      <c r="G223" s="188" t="s">
        <v>181</v>
      </c>
      <c r="H223" s="189">
        <v>6.233</v>
      </c>
      <c r="I223" s="190"/>
      <c r="J223" s="191">
        <f>ROUND(I223*H223,2)</f>
        <v>0</v>
      </c>
      <c r="K223" s="187" t="s">
        <v>1</v>
      </c>
      <c r="L223" s="38"/>
      <c r="M223" s="192" t="s">
        <v>1</v>
      </c>
      <c r="N223" s="193" t="s">
        <v>38</v>
      </c>
      <c r="O223" s="70"/>
      <c r="P223" s="194">
        <f>O223*H223</f>
        <v>0</v>
      </c>
      <c r="Q223" s="194">
        <v>0</v>
      </c>
      <c r="R223" s="194">
        <f>Q223*H223</f>
        <v>0</v>
      </c>
      <c r="S223" s="194">
        <v>0</v>
      </c>
      <c r="T223" s="19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6" t="s">
        <v>135</v>
      </c>
      <c r="AT223" s="196" t="s">
        <v>131</v>
      </c>
      <c r="AU223" s="196" t="s">
        <v>83</v>
      </c>
      <c r="AY223" s="16" t="s">
        <v>129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6" t="s">
        <v>81</v>
      </c>
      <c r="BK223" s="197">
        <f>ROUND(I223*H223,2)</f>
        <v>0</v>
      </c>
      <c r="BL223" s="16" t="s">
        <v>135</v>
      </c>
      <c r="BM223" s="196" t="s">
        <v>422</v>
      </c>
    </row>
    <row r="224" spans="2:51" s="13" customFormat="1" ht="12">
      <c r="B224" s="198"/>
      <c r="C224" s="199"/>
      <c r="D224" s="200" t="s">
        <v>136</v>
      </c>
      <c r="E224" s="201" t="s">
        <v>1</v>
      </c>
      <c r="F224" s="202" t="s">
        <v>423</v>
      </c>
      <c r="G224" s="199"/>
      <c r="H224" s="203">
        <v>6.233</v>
      </c>
      <c r="I224" s="204"/>
      <c r="J224" s="199"/>
      <c r="K224" s="199"/>
      <c r="L224" s="205"/>
      <c r="M224" s="206"/>
      <c r="N224" s="207"/>
      <c r="O224" s="207"/>
      <c r="P224" s="207"/>
      <c r="Q224" s="207"/>
      <c r="R224" s="207"/>
      <c r="S224" s="207"/>
      <c r="T224" s="208"/>
      <c r="AT224" s="209" t="s">
        <v>136</v>
      </c>
      <c r="AU224" s="209" t="s">
        <v>83</v>
      </c>
      <c r="AV224" s="13" t="s">
        <v>83</v>
      </c>
      <c r="AW224" s="13" t="s">
        <v>30</v>
      </c>
      <c r="AX224" s="13" t="s">
        <v>81</v>
      </c>
      <c r="AY224" s="209" t="s">
        <v>129</v>
      </c>
    </row>
    <row r="225" spans="1:65" s="2" customFormat="1" ht="16.5" customHeight="1">
      <c r="A225" s="33"/>
      <c r="B225" s="34"/>
      <c r="C225" s="185" t="s">
        <v>424</v>
      </c>
      <c r="D225" s="185" t="s">
        <v>131</v>
      </c>
      <c r="E225" s="186" t="s">
        <v>337</v>
      </c>
      <c r="F225" s="187" t="s">
        <v>338</v>
      </c>
      <c r="G225" s="188" t="s">
        <v>181</v>
      </c>
      <c r="H225" s="189">
        <v>130.893</v>
      </c>
      <c r="I225" s="190"/>
      <c r="J225" s="191">
        <f>ROUND(I225*H225,2)</f>
        <v>0</v>
      </c>
      <c r="K225" s="187" t="s">
        <v>1</v>
      </c>
      <c r="L225" s="38"/>
      <c r="M225" s="192" t="s">
        <v>1</v>
      </c>
      <c r="N225" s="193" t="s">
        <v>38</v>
      </c>
      <c r="O225" s="70"/>
      <c r="P225" s="194">
        <f>O225*H225</f>
        <v>0</v>
      </c>
      <c r="Q225" s="194">
        <v>0</v>
      </c>
      <c r="R225" s="194">
        <f>Q225*H225</f>
        <v>0</v>
      </c>
      <c r="S225" s="194">
        <v>0</v>
      </c>
      <c r="T225" s="19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6" t="s">
        <v>135</v>
      </c>
      <c r="AT225" s="196" t="s">
        <v>131</v>
      </c>
      <c r="AU225" s="196" t="s">
        <v>83</v>
      </c>
      <c r="AY225" s="16" t="s">
        <v>129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6" t="s">
        <v>81</v>
      </c>
      <c r="BK225" s="197">
        <f>ROUND(I225*H225,2)</f>
        <v>0</v>
      </c>
      <c r="BL225" s="16" t="s">
        <v>135</v>
      </c>
      <c r="BM225" s="196" t="s">
        <v>425</v>
      </c>
    </row>
    <row r="226" spans="2:51" s="13" customFormat="1" ht="12">
      <c r="B226" s="198"/>
      <c r="C226" s="199"/>
      <c r="D226" s="200" t="s">
        <v>136</v>
      </c>
      <c r="E226" s="201" t="s">
        <v>1</v>
      </c>
      <c r="F226" s="202" t="s">
        <v>426</v>
      </c>
      <c r="G226" s="199"/>
      <c r="H226" s="203">
        <v>130.893</v>
      </c>
      <c r="I226" s="204"/>
      <c r="J226" s="199"/>
      <c r="K226" s="199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136</v>
      </c>
      <c r="AU226" s="209" t="s">
        <v>83</v>
      </c>
      <c r="AV226" s="13" t="s">
        <v>83</v>
      </c>
      <c r="AW226" s="13" t="s">
        <v>30</v>
      </c>
      <c r="AX226" s="13" t="s">
        <v>81</v>
      </c>
      <c r="AY226" s="209" t="s">
        <v>129</v>
      </c>
    </row>
    <row r="227" spans="1:65" s="2" customFormat="1" ht="16.5" customHeight="1">
      <c r="A227" s="33"/>
      <c r="B227" s="34"/>
      <c r="C227" s="185" t="s">
        <v>247</v>
      </c>
      <c r="D227" s="185" t="s">
        <v>131</v>
      </c>
      <c r="E227" s="186" t="s">
        <v>341</v>
      </c>
      <c r="F227" s="187" t="s">
        <v>342</v>
      </c>
      <c r="G227" s="188" t="s">
        <v>181</v>
      </c>
      <c r="H227" s="189">
        <v>6.233</v>
      </c>
      <c r="I227" s="190"/>
      <c r="J227" s="191">
        <f>ROUND(I227*H227,2)</f>
        <v>0</v>
      </c>
      <c r="K227" s="187" t="s">
        <v>1</v>
      </c>
      <c r="L227" s="38"/>
      <c r="M227" s="192" t="s">
        <v>1</v>
      </c>
      <c r="N227" s="193" t="s">
        <v>38</v>
      </c>
      <c r="O227" s="70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135</v>
      </c>
      <c r="AT227" s="196" t="s">
        <v>131</v>
      </c>
      <c r="AU227" s="196" t="s">
        <v>83</v>
      </c>
      <c r="AY227" s="16" t="s">
        <v>129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81</v>
      </c>
      <c r="BK227" s="197">
        <f>ROUND(I227*H227,2)</f>
        <v>0</v>
      </c>
      <c r="BL227" s="16" t="s">
        <v>135</v>
      </c>
      <c r="BM227" s="196" t="s">
        <v>427</v>
      </c>
    </row>
    <row r="228" spans="1:65" s="2" customFormat="1" ht="23.1">
      <c r="A228" s="33"/>
      <c r="B228" s="34"/>
      <c r="C228" s="185" t="s">
        <v>428</v>
      </c>
      <c r="D228" s="185" t="s">
        <v>131</v>
      </c>
      <c r="E228" s="186" t="s">
        <v>345</v>
      </c>
      <c r="F228" s="187" t="s">
        <v>346</v>
      </c>
      <c r="G228" s="188" t="s">
        <v>181</v>
      </c>
      <c r="H228" s="189">
        <v>108.862</v>
      </c>
      <c r="I228" s="190"/>
      <c r="J228" s="191">
        <f>ROUND(I228*H228,2)</f>
        <v>0</v>
      </c>
      <c r="K228" s="187" t="s">
        <v>1</v>
      </c>
      <c r="L228" s="38"/>
      <c r="M228" s="192" t="s">
        <v>1</v>
      </c>
      <c r="N228" s="193" t="s">
        <v>38</v>
      </c>
      <c r="O228" s="70"/>
      <c r="P228" s="194">
        <f>O228*H228</f>
        <v>0</v>
      </c>
      <c r="Q228" s="194">
        <v>0</v>
      </c>
      <c r="R228" s="194">
        <f>Q228*H228</f>
        <v>0</v>
      </c>
      <c r="S228" s="194">
        <v>0</v>
      </c>
      <c r="T228" s="195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6" t="s">
        <v>135</v>
      </c>
      <c r="AT228" s="196" t="s">
        <v>131</v>
      </c>
      <c r="AU228" s="196" t="s">
        <v>83</v>
      </c>
      <c r="AY228" s="16" t="s">
        <v>129</v>
      </c>
      <c r="BE228" s="197">
        <f>IF(N228="základní",J228,0)</f>
        <v>0</v>
      </c>
      <c r="BF228" s="197">
        <f>IF(N228="snížená",J228,0)</f>
        <v>0</v>
      </c>
      <c r="BG228" s="197">
        <f>IF(N228="zákl. přenesená",J228,0)</f>
        <v>0</v>
      </c>
      <c r="BH228" s="197">
        <f>IF(N228="sníž. přenesená",J228,0)</f>
        <v>0</v>
      </c>
      <c r="BI228" s="197">
        <f>IF(N228="nulová",J228,0)</f>
        <v>0</v>
      </c>
      <c r="BJ228" s="16" t="s">
        <v>81</v>
      </c>
      <c r="BK228" s="197">
        <f>ROUND(I228*H228,2)</f>
        <v>0</v>
      </c>
      <c r="BL228" s="16" t="s">
        <v>135</v>
      </c>
      <c r="BM228" s="196" t="s">
        <v>429</v>
      </c>
    </row>
    <row r="229" spans="1:65" s="2" customFormat="1" ht="11.55">
      <c r="A229" s="33"/>
      <c r="B229" s="34"/>
      <c r="C229" s="185" t="s">
        <v>252</v>
      </c>
      <c r="D229" s="185" t="s">
        <v>131</v>
      </c>
      <c r="E229" s="186" t="s">
        <v>430</v>
      </c>
      <c r="F229" s="187" t="s">
        <v>431</v>
      </c>
      <c r="G229" s="188" t="s">
        <v>181</v>
      </c>
      <c r="H229" s="189">
        <v>6.233</v>
      </c>
      <c r="I229" s="190"/>
      <c r="J229" s="191">
        <f>ROUND(I229*H229,2)</f>
        <v>0</v>
      </c>
      <c r="K229" s="187" t="s">
        <v>1</v>
      </c>
      <c r="L229" s="38"/>
      <c r="M229" s="192" t="s">
        <v>1</v>
      </c>
      <c r="N229" s="193" t="s">
        <v>38</v>
      </c>
      <c r="O229" s="70"/>
      <c r="P229" s="194">
        <f>O229*H229</f>
        <v>0</v>
      </c>
      <c r="Q229" s="194">
        <v>0</v>
      </c>
      <c r="R229" s="194">
        <f>Q229*H229</f>
        <v>0</v>
      </c>
      <c r="S229" s="194">
        <v>0</v>
      </c>
      <c r="T229" s="19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6" t="s">
        <v>135</v>
      </c>
      <c r="AT229" s="196" t="s">
        <v>131</v>
      </c>
      <c r="AU229" s="196" t="s">
        <v>83</v>
      </c>
      <c r="AY229" s="16" t="s">
        <v>129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6" t="s">
        <v>81</v>
      </c>
      <c r="BK229" s="197">
        <f>ROUND(I229*H229,2)</f>
        <v>0</v>
      </c>
      <c r="BL229" s="16" t="s">
        <v>135</v>
      </c>
      <c r="BM229" s="196" t="s">
        <v>343</v>
      </c>
    </row>
    <row r="230" spans="2:63" s="12" customFormat="1" ht="22.75" customHeight="1">
      <c r="B230" s="169"/>
      <c r="C230" s="170"/>
      <c r="D230" s="171" t="s">
        <v>72</v>
      </c>
      <c r="E230" s="183" t="s">
        <v>348</v>
      </c>
      <c r="F230" s="183" t="s">
        <v>349</v>
      </c>
      <c r="G230" s="170"/>
      <c r="H230" s="170"/>
      <c r="I230" s="173"/>
      <c r="J230" s="184">
        <f>BK230</f>
        <v>0</v>
      </c>
      <c r="K230" s="170"/>
      <c r="L230" s="175"/>
      <c r="M230" s="176"/>
      <c r="N230" s="177"/>
      <c r="O230" s="177"/>
      <c r="P230" s="178">
        <f>P231</f>
        <v>0</v>
      </c>
      <c r="Q230" s="177"/>
      <c r="R230" s="178">
        <f>R231</f>
        <v>0</v>
      </c>
      <c r="S230" s="177"/>
      <c r="T230" s="179">
        <f>T231</f>
        <v>0</v>
      </c>
      <c r="AR230" s="180" t="s">
        <v>81</v>
      </c>
      <c r="AT230" s="181" t="s">
        <v>72</v>
      </c>
      <c r="AU230" s="181" t="s">
        <v>81</v>
      </c>
      <c r="AY230" s="180" t="s">
        <v>129</v>
      </c>
      <c r="BK230" s="182">
        <f>BK231</f>
        <v>0</v>
      </c>
    </row>
    <row r="231" spans="1:65" s="2" customFormat="1" ht="16.5" customHeight="1">
      <c r="A231" s="33"/>
      <c r="B231" s="34"/>
      <c r="C231" s="185" t="s">
        <v>432</v>
      </c>
      <c r="D231" s="185" t="s">
        <v>131</v>
      </c>
      <c r="E231" s="186" t="s">
        <v>350</v>
      </c>
      <c r="F231" s="187" t="s">
        <v>351</v>
      </c>
      <c r="G231" s="188" t="s">
        <v>181</v>
      </c>
      <c r="H231" s="189">
        <v>81.753</v>
      </c>
      <c r="I231" s="190"/>
      <c r="J231" s="191">
        <f>ROUND(I231*H231,2)</f>
        <v>0</v>
      </c>
      <c r="K231" s="187" t="s">
        <v>1</v>
      </c>
      <c r="L231" s="38"/>
      <c r="M231" s="231" t="s">
        <v>1</v>
      </c>
      <c r="N231" s="232" t="s">
        <v>38</v>
      </c>
      <c r="O231" s="233"/>
      <c r="P231" s="234">
        <f>O231*H231</f>
        <v>0</v>
      </c>
      <c r="Q231" s="234">
        <v>0</v>
      </c>
      <c r="R231" s="234">
        <f>Q231*H231</f>
        <v>0</v>
      </c>
      <c r="S231" s="234">
        <v>0</v>
      </c>
      <c r="T231" s="23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6" t="s">
        <v>135</v>
      </c>
      <c r="AT231" s="196" t="s">
        <v>131</v>
      </c>
      <c r="AU231" s="196" t="s">
        <v>83</v>
      </c>
      <c r="AY231" s="16" t="s">
        <v>129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6" t="s">
        <v>81</v>
      </c>
      <c r="BK231" s="197">
        <f>ROUND(I231*H231,2)</f>
        <v>0</v>
      </c>
      <c r="BL231" s="16" t="s">
        <v>135</v>
      </c>
      <c r="BM231" s="196" t="s">
        <v>433</v>
      </c>
    </row>
    <row r="232" spans="1:31" s="2" customFormat="1" ht="7" customHeight="1">
      <c r="A232" s="33"/>
      <c r="B232" s="53"/>
      <c r="C232" s="54"/>
      <c r="D232" s="54"/>
      <c r="E232" s="54"/>
      <c r="F232" s="54"/>
      <c r="G232" s="54"/>
      <c r="H232" s="54"/>
      <c r="I232" s="54"/>
      <c r="J232" s="54"/>
      <c r="K232" s="54"/>
      <c r="L232" s="38"/>
      <c r="M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</row>
  </sheetData>
  <sheetProtection algorithmName="SHA-512" hashValue="1DXi44EQjvM7suIyBcfrwwDUgIQwdBOnw5rzwblqWaKXWYQVAvFAC3GK8p+asBTr5omyVFzitanqf93SEemCbQ==" saltValue="QtqAOvQ/Np3tI/PkBwVEUC97kt80tuACvd7JDwSAMk6m/q8/5kkWksEnVr7Y61v9v8DLLV9H7oNkMYTyivvcVA==" spinCount="100000" sheet="1" objects="1" scenarios="1" formatColumns="0" formatRows="0" autoFilter="0"/>
  <autoFilter ref="C123:K23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92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434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ROUND((SUM(BE125:BE194)),2)</f>
        <v>0</v>
      </c>
      <c r="G33" s="33"/>
      <c r="H33" s="33"/>
      <c r="I33" s="123">
        <v>0.21</v>
      </c>
      <c r="J33" s="122">
        <f>ROUND(((SUM(BE125:BE194))*I33),2)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ROUND((SUM(BF125:BF194)),2)</f>
        <v>0</v>
      </c>
      <c r="G34" s="33"/>
      <c r="H34" s="33"/>
      <c r="I34" s="123">
        <v>0.15</v>
      </c>
      <c r="J34" s="122">
        <f>ROUND(((SUM(BF125:BF194))*I34),2)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ROUND((SUM(BG125:BG194)),2)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ROUND((SUM(BH125:BH194)),2)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ROUND((SUM(BI125:BI194)),2)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021020 - Opěrná zed - uli...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107</v>
      </c>
      <c r="E97" s="149"/>
      <c r="F97" s="149"/>
      <c r="G97" s="149"/>
      <c r="H97" s="149"/>
      <c r="I97" s="149"/>
      <c r="J97" s="150">
        <f>J126</f>
        <v>0</v>
      </c>
      <c r="K97" s="147"/>
      <c r="L97" s="151"/>
    </row>
    <row r="98" spans="2:12" s="10" customFormat="1" ht="19.9" customHeight="1">
      <c r="B98" s="152"/>
      <c r="C98" s="153"/>
      <c r="D98" s="154" t="s">
        <v>108</v>
      </c>
      <c r="E98" s="155"/>
      <c r="F98" s="155"/>
      <c r="G98" s="155"/>
      <c r="H98" s="155"/>
      <c r="I98" s="155"/>
      <c r="J98" s="156">
        <f>J127</f>
        <v>0</v>
      </c>
      <c r="K98" s="153"/>
      <c r="L98" s="157"/>
    </row>
    <row r="99" spans="2:12" s="10" customFormat="1" ht="19.9" customHeight="1">
      <c r="B99" s="152"/>
      <c r="C99" s="153"/>
      <c r="D99" s="154" t="s">
        <v>358</v>
      </c>
      <c r="E99" s="155"/>
      <c r="F99" s="155"/>
      <c r="G99" s="155"/>
      <c r="H99" s="155"/>
      <c r="I99" s="155"/>
      <c r="J99" s="156">
        <f>J143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435</v>
      </c>
      <c r="E100" s="155"/>
      <c r="F100" s="155"/>
      <c r="G100" s="155"/>
      <c r="H100" s="155"/>
      <c r="I100" s="155"/>
      <c r="J100" s="156">
        <f>J146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436</v>
      </c>
      <c r="E101" s="155"/>
      <c r="F101" s="155"/>
      <c r="G101" s="155"/>
      <c r="H101" s="155"/>
      <c r="I101" s="155"/>
      <c r="J101" s="156">
        <f>J164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110</v>
      </c>
      <c r="E102" s="155"/>
      <c r="F102" s="155"/>
      <c r="G102" s="155"/>
      <c r="H102" s="155"/>
      <c r="I102" s="155"/>
      <c r="J102" s="156">
        <f>J169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111</v>
      </c>
      <c r="E103" s="155"/>
      <c r="F103" s="155"/>
      <c r="G103" s="155"/>
      <c r="H103" s="155"/>
      <c r="I103" s="155"/>
      <c r="J103" s="156">
        <f>J177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112</v>
      </c>
      <c r="E104" s="155"/>
      <c r="F104" s="155"/>
      <c r="G104" s="155"/>
      <c r="H104" s="155"/>
      <c r="I104" s="155"/>
      <c r="J104" s="156">
        <f>J185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113</v>
      </c>
      <c r="E105" s="155"/>
      <c r="F105" s="155"/>
      <c r="G105" s="155"/>
      <c r="H105" s="155"/>
      <c r="I105" s="155"/>
      <c r="J105" s="156">
        <f>J193</f>
        <v>0</v>
      </c>
      <c r="K105" s="153"/>
      <c r="L105" s="15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7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7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5" customHeight="1">
      <c r="A112" s="33"/>
      <c r="B112" s="34"/>
      <c r="C112" s="22" t="s">
        <v>114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.1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79" t="str">
        <f>E7</f>
        <v>Kostel Sv. Jiří, Horní Slavkov - I. etapa - komunikace - rozpočet</v>
      </c>
      <c r="F115" s="280"/>
      <c r="G115" s="280"/>
      <c r="H115" s="280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.1" customHeight="1">
      <c r="A116" s="33"/>
      <c r="B116" s="34"/>
      <c r="C116" s="28" t="s">
        <v>100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67" t="str">
        <f>E9</f>
        <v>021020 - Opěrná zed - uli...</v>
      </c>
      <c r="F117" s="278"/>
      <c r="G117" s="278"/>
      <c r="H117" s="278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.1" customHeight="1">
      <c r="A119" s="33"/>
      <c r="B119" s="34"/>
      <c r="C119" s="28" t="s">
        <v>20</v>
      </c>
      <c r="D119" s="35"/>
      <c r="E119" s="35"/>
      <c r="F119" s="26" t="str">
        <f>F12</f>
        <v xml:space="preserve"> </v>
      </c>
      <c r="G119" s="35"/>
      <c r="H119" s="35"/>
      <c r="I119" s="28" t="s">
        <v>22</v>
      </c>
      <c r="J119" s="65" t="str">
        <f>IF(J12="","",J12)</f>
        <v>11. 1. 2021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15" customHeight="1">
      <c r="A121" s="33"/>
      <c r="B121" s="34"/>
      <c r="C121" s="28" t="s">
        <v>24</v>
      </c>
      <c r="D121" s="35"/>
      <c r="E121" s="35"/>
      <c r="F121" s="26" t="str">
        <f>E15</f>
        <v xml:space="preserve"> </v>
      </c>
      <c r="G121" s="35"/>
      <c r="H121" s="35"/>
      <c r="I121" s="28" t="s">
        <v>29</v>
      </c>
      <c r="J121" s="31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15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28" t="s">
        <v>31</v>
      </c>
      <c r="J122" s="31" t="str">
        <f>E24</f>
        <v xml:space="preserve"> 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4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8"/>
      <c r="B124" s="159"/>
      <c r="C124" s="160" t="s">
        <v>115</v>
      </c>
      <c r="D124" s="161" t="s">
        <v>58</v>
      </c>
      <c r="E124" s="161" t="s">
        <v>54</v>
      </c>
      <c r="F124" s="161" t="s">
        <v>55</v>
      </c>
      <c r="G124" s="161" t="s">
        <v>116</v>
      </c>
      <c r="H124" s="161" t="s">
        <v>117</v>
      </c>
      <c r="I124" s="161" t="s">
        <v>118</v>
      </c>
      <c r="J124" s="161" t="s">
        <v>104</v>
      </c>
      <c r="K124" s="162" t="s">
        <v>119</v>
      </c>
      <c r="L124" s="163"/>
      <c r="M124" s="74" t="s">
        <v>1</v>
      </c>
      <c r="N124" s="75" t="s">
        <v>37</v>
      </c>
      <c r="O124" s="75" t="s">
        <v>120</v>
      </c>
      <c r="P124" s="75" t="s">
        <v>121</v>
      </c>
      <c r="Q124" s="75" t="s">
        <v>122</v>
      </c>
      <c r="R124" s="75" t="s">
        <v>123</v>
      </c>
      <c r="S124" s="75" t="s">
        <v>124</v>
      </c>
      <c r="T124" s="76" t="s">
        <v>125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1:63" s="2" customFormat="1" ht="22.75" customHeight="1">
      <c r="A125" s="33"/>
      <c r="B125" s="34"/>
      <c r="C125" s="81" t="s">
        <v>126</v>
      </c>
      <c r="D125" s="35"/>
      <c r="E125" s="35"/>
      <c r="F125" s="35"/>
      <c r="G125" s="35"/>
      <c r="H125" s="35"/>
      <c r="I125" s="35"/>
      <c r="J125" s="164">
        <f>BK125</f>
        <v>0</v>
      </c>
      <c r="K125" s="35"/>
      <c r="L125" s="38"/>
      <c r="M125" s="77"/>
      <c r="N125" s="165"/>
      <c r="O125" s="78"/>
      <c r="P125" s="166">
        <f>P126</f>
        <v>0</v>
      </c>
      <c r="Q125" s="78"/>
      <c r="R125" s="166">
        <f>R126</f>
        <v>0</v>
      </c>
      <c r="S125" s="78"/>
      <c r="T125" s="167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72</v>
      </c>
      <c r="AU125" s="16" t="s">
        <v>106</v>
      </c>
      <c r="BK125" s="168">
        <f>BK126</f>
        <v>0</v>
      </c>
    </row>
    <row r="126" spans="2:63" s="12" customFormat="1" ht="26" customHeight="1">
      <c r="B126" s="169"/>
      <c r="C126" s="170"/>
      <c r="D126" s="171" t="s">
        <v>72</v>
      </c>
      <c r="E126" s="172" t="s">
        <v>127</v>
      </c>
      <c r="F126" s="172" t="s">
        <v>128</v>
      </c>
      <c r="G126" s="170"/>
      <c r="H126" s="170"/>
      <c r="I126" s="173"/>
      <c r="J126" s="174">
        <f>BK126</f>
        <v>0</v>
      </c>
      <c r="K126" s="170"/>
      <c r="L126" s="175"/>
      <c r="M126" s="176"/>
      <c r="N126" s="177"/>
      <c r="O126" s="177"/>
      <c r="P126" s="178">
        <f>P127+P143+P146+P164+P169+P177+P185+P193</f>
        <v>0</v>
      </c>
      <c r="Q126" s="177"/>
      <c r="R126" s="178">
        <f>R127+R143+R146+R164+R169+R177+R185+R193</f>
        <v>0</v>
      </c>
      <c r="S126" s="177"/>
      <c r="T126" s="179">
        <f>T127+T143+T146+T164+T169+T177+T185+T193</f>
        <v>0</v>
      </c>
      <c r="AR126" s="180" t="s">
        <v>81</v>
      </c>
      <c r="AT126" s="181" t="s">
        <v>72</v>
      </c>
      <c r="AU126" s="181" t="s">
        <v>73</v>
      </c>
      <c r="AY126" s="180" t="s">
        <v>129</v>
      </c>
      <c r="BK126" s="182">
        <f>BK127+BK143+BK146+BK164+BK169+BK177+BK185+BK193</f>
        <v>0</v>
      </c>
    </row>
    <row r="127" spans="2:63" s="12" customFormat="1" ht="22.75" customHeight="1">
      <c r="B127" s="169"/>
      <c r="C127" s="170"/>
      <c r="D127" s="171" t="s">
        <v>72</v>
      </c>
      <c r="E127" s="183" t="s">
        <v>81</v>
      </c>
      <c r="F127" s="183" t="s">
        <v>130</v>
      </c>
      <c r="G127" s="170"/>
      <c r="H127" s="170"/>
      <c r="I127" s="173"/>
      <c r="J127" s="184">
        <f>BK127</f>
        <v>0</v>
      </c>
      <c r="K127" s="170"/>
      <c r="L127" s="175"/>
      <c r="M127" s="176"/>
      <c r="N127" s="177"/>
      <c r="O127" s="177"/>
      <c r="P127" s="178">
        <f>SUM(P128:P142)</f>
        <v>0</v>
      </c>
      <c r="Q127" s="177"/>
      <c r="R127" s="178">
        <f>SUM(R128:R142)</f>
        <v>0</v>
      </c>
      <c r="S127" s="177"/>
      <c r="T127" s="179">
        <f>SUM(T128:T142)</f>
        <v>0</v>
      </c>
      <c r="AR127" s="180" t="s">
        <v>81</v>
      </c>
      <c r="AT127" s="181" t="s">
        <v>72</v>
      </c>
      <c r="AU127" s="181" t="s">
        <v>81</v>
      </c>
      <c r="AY127" s="180" t="s">
        <v>129</v>
      </c>
      <c r="BK127" s="182">
        <f>SUM(BK128:BK142)</f>
        <v>0</v>
      </c>
    </row>
    <row r="128" spans="1:65" s="2" customFormat="1" ht="21.75" customHeight="1">
      <c r="A128" s="33"/>
      <c r="B128" s="34"/>
      <c r="C128" s="185" t="s">
        <v>83</v>
      </c>
      <c r="D128" s="185" t="s">
        <v>131</v>
      </c>
      <c r="E128" s="186" t="s">
        <v>437</v>
      </c>
      <c r="F128" s="187" t="s">
        <v>438</v>
      </c>
      <c r="G128" s="188" t="s">
        <v>134</v>
      </c>
      <c r="H128" s="189">
        <v>95</v>
      </c>
      <c r="I128" s="190"/>
      <c r="J128" s="191">
        <f>ROUND(I128*H128,2)</f>
        <v>0</v>
      </c>
      <c r="K128" s="187" t="s">
        <v>1</v>
      </c>
      <c r="L128" s="38"/>
      <c r="M128" s="192" t="s">
        <v>1</v>
      </c>
      <c r="N128" s="193" t="s">
        <v>38</v>
      </c>
      <c r="O128" s="70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135</v>
      </c>
      <c r="AT128" s="196" t="s">
        <v>131</v>
      </c>
      <c r="AU128" s="196" t="s">
        <v>83</v>
      </c>
      <c r="AY128" s="16" t="s">
        <v>129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81</v>
      </c>
      <c r="BK128" s="197">
        <f>ROUND(I128*H128,2)</f>
        <v>0</v>
      </c>
      <c r="BL128" s="16" t="s">
        <v>135</v>
      </c>
      <c r="BM128" s="196" t="s">
        <v>83</v>
      </c>
    </row>
    <row r="129" spans="2:51" s="13" customFormat="1" ht="12">
      <c r="B129" s="198"/>
      <c r="C129" s="199"/>
      <c r="D129" s="200" t="s">
        <v>136</v>
      </c>
      <c r="E129" s="201" t="s">
        <v>1</v>
      </c>
      <c r="F129" s="202" t="s">
        <v>439</v>
      </c>
      <c r="G129" s="199"/>
      <c r="H129" s="203">
        <v>95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136</v>
      </c>
      <c r="AU129" s="209" t="s">
        <v>83</v>
      </c>
      <c r="AV129" s="13" t="s">
        <v>83</v>
      </c>
      <c r="AW129" s="13" t="s">
        <v>30</v>
      </c>
      <c r="AX129" s="13" t="s">
        <v>81</v>
      </c>
      <c r="AY129" s="209" t="s">
        <v>129</v>
      </c>
    </row>
    <row r="130" spans="1:65" s="2" customFormat="1" ht="16.5" customHeight="1">
      <c r="A130" s="33"/>
      <c r="B130" s="34"/>
      <c r="C130" s="185" t="s">
        <v>140</v>
      </c>
      <c r="D130" s="185" t="s">
        <v>131</v>
      </c>
      <c r="E130" s="186" t="s">
        <v>440</v>
      </c>
      <c r="F130" s="187" t="s">
        <v>441</v>
      </c>
      <c r="G130" s="188" t="s">
        <v>134</v>
      </c>
      <c r="H130" s="189">
        <v>62</v>
      </c>
      <c r="I130" s="190"/>
      <c r="J130" s="191">
        <f>ROUND(I130*H130,2)</f>
        <v>0</v>
      </c>
      <c r="K130" s="187" t="s">
        <v>1</v>
      </c>
      <c r="L130" s="38"/>
      <c r="M130" s="192" t="s">
        <v>1</v>
      </c>
      <c r="N130" s="193" t="s">
        <v>38</v>
      </c>
      <c r="O130" s="70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135</v>
      </c>
      <c r="AT130" s="196" t="s">
        <v>131</v>
      </c>
      <c r="AU130" s="196" t="s">
        <v>83</v>
      </c>
      <c r="AY130" s="16" t="s">
        <v>129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81</v>
      </c>
      <c r="BK130" s="197">
        <f>ROUND(I130*H130,2)</f>
        <v>0</v>
      </c>
      <c r="BL130" s="16" t="s">
        <v>135</v>
      </c>
      <c r="BM130" s="196" t="s">
        <v>135</v>
      </c>
    </row>
    <row r="131" spans="1:65" s="2" customFormat="1" ht="21.75" customHeight="1">
      <c r="A131" s="33"/>
      <c r="B131" s="34"/>
      <c r="C131" s="185" t="s">
        <v>153</v>
      </c>
      <c r="D131" s="185" t="s">
        <v>131</v>
      </c>
      <c r="E131" s="186" t="s">
        <v>442</v>
      </c>
      <c r="F131" s="187" t="s">
        <v>443</v>
      </c>
      <c r="G131" s="188" t="s">
        <v>134</v>
      </c>
      <c r="H131" s="189">
        <v>18</v>
      </c>
      <c r="I131" s="190"/>
      <c r="J131" s="191">
        <f>ROUND(I131*H131,2)</f>
        <v>0</v>
      </c>
      <c r="K131" s="187" t="s">
        <v>1</v>
      </c>
      <c r="L131" s="38"/>
      <c r="M131" s="192" t="s">
        <v>1</v>
      </c>
      <c r="N131" s="193" t="s">
        <v>38</v>
      </c>
      <c r="O131" s="7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135</v>
      </c>
      <c r="AT131" s="196" t="s">
        <v>131</v>
      </c>
      <c r="AU131" s="196" t="s">
        <v>83</v>
      </c>
      <c r="AY131" s="16" t="s">
        <v>129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135</v>
      </c>
      <c r="BM131" s="196" t="s">
        <v>144</v>
      </c>
    </row>
    <row r="132" spans="2:51" s="13" customFormat="1" ht="12">
      <c r="B132" s="198"/>
      <c r="C132" s="199"/>
      <c r="D132" s="200" t="s">
        <v>136</v>
      </c>
      <c r="E132" s="201" t="s">
        <v>1</v>
      </c>
      <c r="F132" s="202" t="s">
        <v>444</v>
      </c>
      <c r="G132" s="199"/>
      <c r="H132" s="203">
        <v>18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136</v>
      </c>
      <c r="AU132" s="209" t="s">
        <v>83</v>
      </c>
      <c r="AV132" s="13" t="s">
        <v>83</v>
      </c>
      <c r="AW132" s="13" t="s">
        <v>30</v>
      </c>
      <c r="AX132" s="13" t="s">
        <v>81</v>
      </c>
      <c r="AY132" s="209" t="s">
        <v>129</v>
      </c>
    </row>
    <row r="133" spans="1:65" s="2" customFormat="1" ht="21.75" customHeight="1">
      <c r="A133" s="33"/>
      <c r="B133" s="34"/>
      <c r="C133" s="185" t="s">
        <v>274</v>
      </c>
      <c r="D133" s="185" t="s">
        <v>131</v>
      </c>
      <c r="E133" s="186" t="s">
        <v>445</v>
      </c>
      <c r="F133" s="187" t="s">
        <v>446</v>
      </c>
      <c r="G133" s="188" t="s">
        <v>152</v>
      </c>
      <c r="H133" s="189">
        <v>11.88</v>
      </c>
      <c r="I133" s="190"/>
      <c r="J133" s="191">
        <f>ROUND(I133*H133,2)</f>
        <v>0</v>
      </c>
      <c r="K133" s="187" t="s">
        <v>1</v>
      </c>
      <c r="L133" s="38"/>
      <c r="M133" s="192" t="s">
        <v>1</v>
      </c>
      <c r="N133" s="193" t="s">
        <v>38</v>
      </c>
      <c r="O133" s="70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135</v>
      </c>
      <c r="AT133" s="196" t="s">
        <v>131</v>
      </c>
      <c r="AU133" s="196" t="s">
        <v>83</v>
      </c>
      <c r="AY133" s="16" t="s">
        <v>129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81</v>
      </c>
      <c r="BK133" s="197">
        <f>ROUND(I133*H133,2)</f>
        <v>0</v>
      </c>
      <c r="BL133" s="16" t="s">
        <v>135</v>
      </c>
      <c r="BM133" s="196" t="s">
        <v>147</v>
      </c>
    </row>
    <row r="134" spans="2:51" s="13" customFormat="1" ht="12">
      <c r="B134" s="198"/>
      <c r="C134" s="199"/>
      <c r="D134" s="200" t="s">
        <v>136</v>
      </c>
      <c r="E134" s="201" t="s">
        <v>1</v>
      </c>
      <c r="F134" s="202" t="s">
        <v>447</v>
      </c>
      <c r="G134" s="199"/>
      <c r="H134" s="203">
        <v>11.88</v>
      </c>
      <c r="I134" s="204"/>
      <c r="J134" s="199"/>
      <c r="K134" s="199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136</v>
      </c>
      <c r="AU134" s="209" t="s">
        <v>83</v>
      </c>
      <c r="AV134" s="13" t="s">
        <v>83</v>
      </c>
      <c r="AW134" s="13" t="s">
        <v>30</v>
      </c>
      <c r="AX134" s="13" t="s">
        <v>81</v>
      </c>
      <c r="AY134" s="209" t="s">
        <v>129</v>
      </c>
    </row>
    <row r="135" spans="1:65" s="2" customFormat="1" ht="16.5" customHeight="1">
      <c r="A135" s="33"/>
      <c r="B135" s="34"/>
      <c r="C135" s="185" t="s">
        <v>240</v>
      </c>
      <c r="D135" s="185" t="s">
        <v>131</v>
      </c>
      <c r="E135" s="186" t="s">
        <v>448</v>
      </c>
      <c r="F135" s="187" t="s">
        <v>449</v>
      </c>
      <c r="G135" s="188" t="s">
        <v>134</v>
      </c>
      <c r="H135" s="189">
        <v>95</v>
      </c>
      <c r="I135" s="190"/>
      <c r="J135" s="191">
        <f>ROUND(I135*H135,2)</f>
        <v>0</v>
      </c>
      <c r="K135" s="187" t="s">
        <v>1</v>
      </c>
      <c r="L135" s="38"/>
      <c r="M135" s="192" t="s">
        <v>1</v>
      </c>
      <c r="N135" s="193" t="s">
        <v>38</v>
      </c>
      <c r="O135" s="70"/>
      <c r="P135" s="194">
        <f>O135*H135</f>
        <v>0</v>
      </c>
      <c r="Q135" s="194">
        <v>0</v>
      </c>
      <c r="R135" s="194">
        <f>Q135*H135</f>
        <v>0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135</v>
      </c>
      <c r="AT135" s="196" t="s">
        <v>131</v>
      </c>
      <c r="AU135" s="196" t="s">
        <v>83</v>
      </c>
      <c r="AY135" s="16" t="s">
        <v>129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81</v>
      </c>
      <c r="BK135" s="197">
        <f>ROUND(I135*H135,2)</f>
        <v>0</v>
      </c>
      <c r="BL135" s="16" t="s">
        <v>135</v>
      </c>
      <c r="BM135" s="196" t="s">
        <v>153</v>
      </c>
    </row>
    <row r="136" spans="1:65" s="2" customFormat="1" ht="16.5" customHeight="1">
      <c r="A136" s="33"/>
      <c r="B136" s="34"/>
      <c r="C136" s="185" t="s">
        <v>259</v>
      </c>
      <c r="D136" s="185" t="s">
        <v>131</v>
      </c>
      <c r="E136" s="186" t="s">
        <v>163</v>
      </c>
      <c r="F136" s="187" t="s">
        <v>164</v>
      </c>
      <c r="G136" s="188" t="s">
        <v>152</v>
      </c>
      <c r="H136" s="189">
        <v>11.88</v>
      </c>
      <c r="I136" s="190"/>
      <c r="J136" s="191">
        <f>ROUND(I136*H136,2)</f>
        <v>0</v>
      </c>
      <c r="K136" s="187" t="s">
        <v>1</v>
      </c>
      <c r="L136" s="38"/>
      <c r="M136" s="192" t="s">
        <v>1</v>
      </c>
      <c r="N136" s="193" t="s">
        <v>38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135</v>
      </c>
      <c r="AT136" s="196" t="s">
        <v>131</v>
      </c>
      <c r="AU136" s="196" t="s">
        <v>83</v>
      </c>
      <c r="AY136" s="16" t="s">
        <v>129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81</v>
      </c>
      <c r="BK136" s="197">
        <f>ROUND(I136*H136,2)</f>
        <v>0</v>
      </c>
      <c r="BL136" s="16" t="s">
        <v>135</v>
      </c>
      <c r="BM136" s="196" t="s">
        <v>159</v>
      </c>
    </row>
    <row r="137" spans="2:51" s="13" customFormat="1" ht="12">
      <c r="B137" s="198"/>
      <c r="C137" s="199"/>
      <c r="D137" s="200" t="s">
        <v>136</v>
      </c>
      <c r="E137" s="201" t="s">
        <v>1</v>
      </c>
      <c r="F137" s="202" t="s">
        <v>450</v>
      </c>
      <c r="G137" s="199"/>
      <c r="H137" s="203">
        <v>11.88</v>
      </c>
      <c r="I137" s="204"/>
      <c r="J137" s="199"/>
      <c r="K137" s="199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136</v>
      </c>
      <c r="AU137" s="209" t="s">
        <v>83</v>
      </c>
      <c r="AV137" s="13" t="s">
        <v>83</v>
      </c>
      <c r="AW137" s="13" t="s">
        <v>30</v>
      </c>
      <c r="AX137" s="13" t="s">
        <v>81</v>
      </c>
      <c r="AY137" s="209" t="s">
        <v>129</v>
      </c>
    </row>
    <row r="138" spans="1:65" s="2" customFormat="1" ht="23.1">
      <c r="A138" s="33"/>
      <c r="B138" s="34"/>
      <c r="C138" s="185" t="s">
        <v>201</v>
      </c>
      <c r="D138" s="185" t="s">
        <v>131</v>
      </c>
      <c r="E138" s="186" t="s">
        <v>167</v>
      </c>
      <c r="F138" s="187" t="s">
        <v>168</v>
      </c>
      <c r="G138" s="188" t="s">
        <v>152</v>
      </c>
      <c r="H138" s="189">
        <v>142.56</v>
      </c>
      <c r="I138" s="190"/>
      <c r="J138" s="191">
        <f>ROUND(I138*H138,2)</f>
        <v>0</v>
      </c>
      <c r="K138" s="187" t="s">
        <v>1</v>
      </c>
      <c r="L138" s="38"/>
      <c r="M138" s="192" t="s">
        <v>1</v>
      </c>
      <c r="N138" s="193" t="s">
        <v>38</v>
      </c>
      <c r="O138" s="7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135</v>
      </c>
      <c r="AT138" s="196" t="s">
        <v>131</v>
      </c>
      <c r="AU138" s="196" t="s">
        <v>83</v>
      </c>
      <c r="AY138" s="16" t="s">
        <v>129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81</v>
      </c>
      <c r="BK138" s="197">
        <f>ROUND(I138*H138,2)</f>
        <v>0</v>
      </c>
      <c r="BL138" s="16" t="s">
        <v>135</v>
      </c>
      <c r="BM138" s="196" t="s">
        <v>165</v>
      </c>
    </row>
    <row r="139" spans="2:51" s="13" customFormat="1" ht="12">
      <c r="B139" s="198"/>
      <c r="C139" s="199"/>
      <c r="D139" s="200" t="s">
        <v>136</v>
      </c>
      <c r="E139" s="201" t="s">
        <v>1</v>
      </c>
      <c r="F139" s="202" t="s">
        <v>451</v>
      </c>
      <c r="G139" s="199"/>
      <c r="H139" s="203">
        <v>142.56</v>
      </c>
      <c r="I139" s="204"/>
      <c r="J139" s="199"/>
      <c r="K139" s="199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136</v>
      </c>
      <c r="AU139" s="209" t="s">
        <v>83</v>
      </c>
      <c r="AV139" s="13" t="s">
        <v>83</v>
      </c>
      <c r="AW139" s="13" t="s">
        <v>30</v>
      </c>
      <c r="AX139" s="13" t="s">
        <v>81</v>
      </c>
      <c r="AY139" s="209" t="s">
        <v>129</v>
      </c>
    </row>
    <row r="140" spans="1:65" s="2" customFormat="1" ht="16.5" customHeight="1">
      <c r="A140" s="33"/>
      <c r="B140" s="34"/>
      <c r="C140" s="185" t="s">
        <v>267</v>
      </c>
      <c r="D140" s="185" t="s">
        <v>131</v>
      </c>
      <c r="E140" s="186" t="s">
        <v>175</v>
      </c>
      <c r="F140" s="187" t="s">
        <v>176</v>
      </c>
      <c r="G140" s="188" t="s">
        <v>152</v>
      </c>
      <c r="H140" s="189">
        <v>11.88</v>
      </c>
      <c r="I140" s="190"/>
      <c r="J140" s="191">
        <f>ROUND(I140*H140,2)</f>
        <v>0</v>
      </c>
      <c r="K140" s="187" t="s">
        <v>1</v>
      </c>
      <c r="L140" s="38"/>
      <c r="M140" s="192" t="s">
        <v>1</v>
      </c>
      <c r="N140" s="193" t="s">
        <v>38</v>
      </c>
      <c r="O140" s="70"/>
      <c r="P140" s="194">
        <f>O140*H140</f>
        <v>0</v>
      </c>
      <c r="Q140" s="194">
        <v>0</v>
      </c>
      <c r="R140" s="194">
        <f>Q140*H140</f>
        <v>0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135</v>
      </c>
      <c r="AT140" s="196" t="s">
        <v>131</v>
      </c>
      <c r="AU140" s="196" t="s">
        <v>83</v>
      </c>
      <c r="AY140" s="16" t="s">
        <v>129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81</v>
      </c>
      <c r="BK140" s="197">
        <f>ROUND(I140*H140,2)</f>
        <v>0</v>
      </c>
      <c r="BL140" s="16" t="s">
        <v>135</v>
      </c>
      <c r="BM140" s="196" t="s">
        <v>169</v>
      </c>
    </row>
    <row r="141" spans="1:65" s="2" customFormat="1" ht="16.5" customHeight="1">
      <c r="A141" s="33"/>
      <c r="B141" s="34"/>
      <c r="C141" s="185" t="s">
        <v>205</v>
      </c>
      <c r="D141" s="185" t="s">
        <v>131</v>
      </c>
      <c r="E141" s="186" t="s">
        <v>179</v>
      </c>
      <c r="F141" s="187" t="s">
        <v>180</v>
      </c>
      <c r="G141" s="188" t="s">
        <v>181</v>
      </c>
      <c r="H141" s="189">
        <v>20.196</v>
      </c>
      <c r="I141" s="190"/>
      <c r="J141" s="191">
        <f>ROUND(I141*H141,2)</f>
        <v>0</v>
      </c>
      <c r="K141" s="187" t="s">
        <v>1</v>
      </c>
      <c r="L141" s="38"/>
      <c r="M141" s="192" t="s">
        <v>1</v>
      </c>
      <c r="N141" s="193" t="s">
        <v>38</v>
      </c>
      <c r="O141" s="70"/>
      <c r="P141" s="194">
        <f>O141*H141</f>
        <v>0</v>
      </c>
      <c r="Q141" s="194">
        <v>0</v>
      </c>
      <c r="R141" s="194">
        <f>Q141*H141</f>
        <v>0</v>
      </c>
      <c r="S141" s="194">
        <v>0</v>
      </c>
      <c r="T141" s="19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6" t="s">
        <v>135</v>
      </c>
      <c r="AT141" s="196" t="s">
        <v>131</v>
      </c>
      <c r="AU141" s="196" t="s">
        <v>83</v>
      </c>
      <c r="AY141" s="16" t="s">
        <v>129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6" t="s">
        <v>81</v>
      </c>
      <c r="BK141" s="197">
        <f>ROUND(I141*H141,2)</f>
        <v>0</v>
      </c>
      <c r="BL141" s="16" t="s">
        <v>135</v>
      </c>
      <c r="BM141" s="196" t="s">
        <v>174</v>
      </c>
    </row>
    <row r="142" spans="2:51" s="13" customFormat="1" ht="12">
      <c r="B142" s="198"/>
      <c r="C142" s="199"/>
      <c r="D142" s="200" t="s">
        <v>136</v>
      </c>
      <c r="E142" s="201" t="s">
        <v>1</v>
      </c>
      <c r="F142" s="202" t="s">
        <v>452</v>
      </c>
      <c r="G142" s="199"/>
      <c r="H142" s="203">
        <v>20.196</v>
      </c>
      <c r="I142" s="204"/>
      <c r="J142" s="199"/>
      <c r="K142" s="199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136</v>
      </c>
      <c r="AU142" s="209" t="s">
        <v>83</v>
      </c>
      <c r="AV142" s="13" t="s">
        <v>83</v>
      </c>
      <c r="AW142" s="13" t="s">
        <v>30</v>
      </c>
      <c r="AX142" s="13" t="s">
        <v>81</v>
      </c>
      <c r="AY142" s="209" t="s">
        <v>129</v>
      </c>
    </row>
    <row r="143" spans="2:63" s="12" customFormat="1" ht="22.75" customHeight="1">
      <c r="B143" s="169"/>
      <c r="C143" s="170"/>
      <c r="D143" s="171" t="s">
        <v>72</v>
      </c>
      <c r="E143" s="183" t="s">
        <v>83</v>
      </c>
      <c r="F143" s="183" t="s">
        <v>384</v>
      </c>
      <c r="G143" s="170"/>
      <c r="H143" s="170"/>
      <c r="I143" s="173"/>
      <c r="J143" s="184">
        <f>BK143</f>
        <v>0</v>
      </c>
      <c r="K143" s="170"/>
      <c r="L143" s="175"/>
      <c r="M143" s="176"/>
      <c r="N143" s="177"/>
      <c r="O143" s="177"/>
      <c r="P143" s="178">
        <f>SUM(P144:P145)</f>
        <v>0</v>
      </c>
      <c r="Q143" s="177"/>
      <c r="R143" s="178">
        <f>SUM(R144:R145)</f>
        <v>0</v>
      </c>
      <c r="S143" s="177"/>
      <c r="T143" s="179">
        <f>SUM(T144:T145)</f>
        <v>0</v>
      </c>
      <c r="AR143" s="180" t="s">
        <v>81</v>
      </c>
      <c r="AT143" s="181" t="s">
        <v>72</v>
      </c>
      <c r="AU143" s="181" t="s">
        <v>81</v>
      </c>
      <c r="AY143" s="180" t="s">
        <v>129</v>
      </c>
      <c r="BK143" s="182">
        <f>SUM(BK144:BK145)</f>
        <v>0</v>
      </c>
    </row>
    <row r="144" spans="1:65" s="2" customFormat="1" ht="16.5" customHeight="1">
      <c r="A144" s="33"/>
      <c r="B144" s="34"/>
      <c r="C144" s="185" t="s">
        <v>196</v>
      </c>
      <c r="D144" s="185" t="s">
        <v>131</v>
      </c>
      <c r="E144" s="186" t="s">
        <v>453</v>
      </c>
      <c r="F144" s="187" t="s">
        <v>454</v>
      </c>
      <c r="G144" s="188" t="s">
        <v>152</v>
      </c>
      <c r="H144" s="189">
        <v>12.296</v>
      </c>
      <c r="I144" s="190"/>
      <c r="J144" s="191">
        <f>ROUND(I144*H144,2)</f>
        <v>0</v>
      </c>
      <c r="K144" s="187" t="s">
        <v>1</v>
      </c>
      <c r="L144" s="38"/>
      <c r="M144" s="192" t="s">
        <v>1</v>
      </c>
      <c r="N144" s="193" t="s">
        <v>38</v>
      </c>
      <c r="O144" s="7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135</v>
      </c>
      <c r="AT144" s="196" t="s">
        <v>131</v>
      </c>
      <c r="AU144" s="196" t="s">
        <v>83</v>
      </c>
      <c r="AY144" s="16" t="s">
        <v>129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81</v>
      </c>
      <c r="BK144" s="197">
        <f>ROUND(I144*H144,2)</f>
        <v>0</v>
      </c>
      <c r="BL144" s="16" t="s">
        <v>135</v>
      </c>
      <c r="BM144" s="196" t="s">
        <v>177</v>
      </c>
    </row>
    <row r="145" spans="2:51" s="13" customFormat="1" ht="12">
      <c r="B145" s="198"/>
      <c r="C145" s="199"/>
      <c r="D145" s="200" t="s">
        <v>136</v>
      </c>
      <c r="E145" s="201" t="s">
        <v>1</v>
      </c>
      <c r="F145" s="202" t="s">
        <v>455</v>
      </c>
      <c r="G145" s="199"/>
      <c r="H145" s="203">
        <v>12.296</v>
      </c>
      <c r="I145" s="204"/>
      <c r="J145" s="199"/>
      <c r="K145" s="199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136</v>
      </c>
      <c r="AU145" s="209" t="s">
        <v>83</v>
      </c>
      <c r="AV145" s="13" t="s">
        <v>83</v>
      </c>
      <c r="AW145" s="13" t="s">
        <v>30</v>
      </c>
      <c r="AX145" s="13" t="s">
        <v>81</v>
      </c>
      <c r="AY145" s="209" t="s">
        <v>129</v>
      </c>
    </row>
    <row r="146" spans="2:63" s="12" customFormat="1" ht="22.75" customHeight="1">
      <c r="B146" s="169"/>
      <c r="C146" s="170"/>
      <c r="D146" s="171" t="s">
        <v>72</v>
      </c>
      <c r="E146" s="183" t="s">
        <v>140</v>
      </c>
      <c r="F146" s="183" t="s">
        <v>456</v>
      </c>
      <c r="G146" s="170"/>
      <c r="H146" s="170"/>
      <c r="I146" s="173"/>
      <c r="J146" s="184">
        <f>BK146</f>
        <v>0</v>
      </c>
      <c r="K146" s="170"/>
      <c r="L146" s="175"/>
      <c r="M146" s="176"/>
      <c r="N146" s="177"/>
      <c r="O146" s="177"/>
      <c r="P146" s="178">
        <f>SUM(P147:P163)</f>
        <v>0</v>
      </c>
      <c r="Q146" s="177"/>
      <c r="R146" s="178">
        <f>SUM(R147:R163)</f>
        <v>0</v>
      </c>
      <c r="S146" s="177"/>
      <c r="T146" s="179">
        <f>SUM(T147:T163)</f>
        <v>0</v>
      </c>
      <c r="AR146" s="180" t="s">
        <v>81</v>
      </c>
      <c r="AT146" s="181" t="s">
        <v>72</v>
      </c>
      <c r="AU146" s="181" t="s">
        <v>81</v>
      </c>
      <c r="AY146" s="180" t="s">
        <v>129</v>
      </c>
      <c r="BK146" s="182">
        <f>SUM(BK147:BK163)</f>
        <v>0</v>
      </c>
    </row>
    <row r="147" spans="1:65" s="2" customFormat="1" ht="21.75" customHeight="1">
      <c r="A147" s="33"/>
      <c r="B147" s="34"/>
      <c r="C147" s="185" t="s">
        <v>178</v>
      </c>
      <c r="D147" s="185" t="s">
        <v>131</v>
      </c>
      <c r="E147" s="186" t="s">
        <v>457</v>
      </c>
      <c r="F147" s="187" t="s">
        <v>458</v>
      </c>
      <c r="G147" s="188" t="s">
        <v>152</v>
      </c>
      <c r="H147" s="189">
        <v>23.25</v>
      </c>
      <c r="I147" s="190"/>
      <c r="J147" s="191">
        <f>ROUND(I147*H147,2)</f>
        <v>0</v>
      </c>
      <c r="K147" s="187" t="s">
        <v>1</v>
      </c>
      <c r="L147" s="38"/>
      <c r="M147" s="192" t="s">
        <v>1</v>
      </c>
      <c r="N147" s="193" t="s">
        <v>38</v>
      </c>
      <c r="O147" s="70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6" t="s">
        <v>135</v>
      </c>
      <c r="AT147" s="196" t="s">
        <v>131</v>
      </c>
      <c r="AU147" s="196" t="s">
        <v>83</v>
      </c>
      <c r="AY147" s="16" t="s">
        <v>129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6" t="s">
        <v>81</v>
      </c>
      <c r="BK147" s="197">
        <f>ROUND(I147*H147,2)</f>
        <v>0</v>
      </c>
      <c r="BL147" s="16" t="s">
        <v>135</v>
      </c>
      <c r="BM147" s="196" t="s">
        <v>182</v>
      </c>
    </row>
    <row r="148" spans="2:51" s="13" customFormat="1" ht="12">
      <c r="B148" s="198"/>
      <c r="C148" s="199"/>
      <c r="D148" s="200" t="s">
        <v>136</v>
      </c>
      <c r="E148" s="201" t="s">
        <v>1</v>
      </c>
      <c r="F148" s="202" t="s">
        <v>459</v>
      </c>
      <c r="G148" s="199"/>
      <c r="H148" s="203">
        <v>23.25</v>
      </c>
      <c r="I148" s="204"/>
      <c r="J148" s="199"/>
      <c r="K148" s="199"/>
      <c r="L148" s="205"/>
      <c r="M148" s="206"/>
      <c r="N148" s="207"/>
      <c r="O148" s="207"/>
      <c r="P148" s="207"/>
      <c r="Q148" s="207"/>
      <c r="R148" s="207"/>
      <c r="S148" s="207"/>
      <c r="T148" s="208"/>
      <c r="AT148" s="209" t="s">
        <v>136</v>
      </c>
      <c r="AU148" s="209" t="s">
        <v>83</v>
      </c>
      <c r="AV148" s="13" t="s">
        <v>83</v>
      </c>
      <c r="AW148" s="13" t="s">
        <v>30</v>
      </c>
      <c r="AX148" s="13" t="s">
        <v>81</v>
      </c>
      <c r="AY148" s="209" t="s">
        <v>129</v>
      </c>
    </row>
    <row r="149" spans="1:65" s="2" customFormat="1" ht="16.5" customHeight="1">
      <c r="A149" s="33"/>
      <c r="B149" s="34"/>
      <c r="C149" s="185" t="s">
        <v>159</v>
      </c>
      <c r="D149" s="185" t="s">
        <v>131</v>
      </c>
      <c r="E149" s="186" t="s">
        <v>460</v>
      </c>
      <c r="F149" s="187" t="s">
        <v>461</v>
      </c>
      <c r="G149" s="188" t="s">
        <v>152</v>
      </c>
      <c r="H149" s="189">
        <v>23.25</v>
      </c>
      <c r="I149" s="190"/>
      <c r="J149" s="191">
        <f>ROUND(I149*H149,2)</f>
        <v>0</v>
      </c>
      <c r="K149" s="187" t="s">
        <v>1</v>
      </c>
      <c r="L149" s="38"/>
      <c r="M149" s="192" t="s">
        <v>1</v>
      </c>
      <c r="N149" s="193" t="s">
        <v>38</v>
      </c>
      <c r="O149" s="70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6" t="s">
        <v>135</v>
      </c>
      <c r="AT149" s="196" t="s">
        <v>131</v>
      </c>
      <c r="AU149" s="196" t="s">
        <v>83</v>
      </c>
      <c r="AY149" s="16" t="s">
        <v>129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6" t="s">
        <v>81</v>
      </c>
      <c r="BK149" s="197">
        <f>ROUND(I149*H149,2)</f>
        <v>0</v>
      </c>
      <c r="BL149" s="16" t="s">
        <v>135</v>
      </c>
      <c r="BM149" s="196" t="s">
        <v>186</v>
      </c>
    </row>
    <row r="150" spans="1:65" s="2" customFormat="1" ht="16.5" customHeight="1">
      <c r="A150" s="33"/>
      <c r="B150" s="34"/>
      <c r="C150" s="185" t="s">
        <v>144</v>
      </c>
      <c r="D150" s="185" t="s">
        <v>131</v>
      </c>
      <c r="E150" s="186" t="s">
        <v>462</v>
      </c>
      <c r="F150" s="187" t="s">
        <v>463</v>
      </c>
      <c r="G150" s="188" t="s">
        <v>152</v>
      </c>
      <c r="H150" s="189">
        <v>41.74</v>
      </c>
      <c r="I150" s="190"/>
      <c r="J150" s="191">
        <f>ROUND(I150*H150,2)</f>
        <v>0</v>
      </c>
      <c r="K150" s="187" t="s">
        <v>1</v>
      </c>
      <c r="L150" s="38"/>
      <c r="M150" s="192" t="s">
        <v>1</v>
      </c>
      <c r="N150" s="193" t="s">
        <v>38</v>
      </c>
      <c r="O150" s="70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6" t="s">
        <v>135</v>
      </c>
      <c r="AT150" s="196" t="s">
        <v>131</v>
      </c>
      <c r="AU150" s="196" t="s">
        <v>83</v>
      </c>
      <c r="AY150" s="16" t="s">
        <v>129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6" t="s">
        <v>81</v>
      </c>
      <c r="BK150" s="197">
        <f>ROUND(I150*H150,2)</f>
        <v>0</v>
      </c>
      <c r="BL150" s="16" t="s">
        <v>135</v>
      </c>
      <c r="BM150" s="196" t="s">
        <v>192</v>
      </c>
    </row>
    <row r="151" spans="2:51" s="13" customFormat="1" ht="12">
      <c r="B151" s="198"/>
      <c r="C151" s="199"/>
      <c r="D151" s="200" t="s">
        <v>136</v>
      </c>
      <c r="E151" s="201" t="s">
        <v>1</v>
      </c>
      <c r="F151" s="202" t="s">
        <v>464</v>
      </c>
      <c r="G151" s="199"/>
      <c r="H151" s="203">
        <v>16.74</v>
      </c>
      <c r="I151" s="204"/>
      <c r="J151" s="199"/>
      <c r="K151" s="199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136</v>
      </c>
      <c r="AU151" s="209" t="s">
        <v>83</v>
      </c>
      <c r="AV151" s="13" t="s">
        <v>83</v>
      </c>
      <c r="AW151" s="13" t="s">
        <v>30</v>
      </c>
      <c r="AX151" s="13" t="s">
        <v>73</v>
      </c>
      <c r="AY151" s="209" t="s">
        <v>129</v>
      </c>
    </row>
    <row r="152" spans="2:51" s="13" customFormat="1" ht="12">
      <c r="B152" s="198"/>
      <c r="C152" s="199"/>
      <c r="D152" s="200" t="s">
        <v>136</v>
      </c>
      <c r="E152" s="201" t="s">
        <v>1</v>
      </c>
      <c r="F152" s="202" t="s">
        <v>465</v>
      </c>
      <c r="G152" s="199"/>
      <c r="H152" s="203">
        <v>25</v>
      </c>
      <c r="I152" s="204"/>
      <c r="J152" s="199"/>
      <c r="K152" s="199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136</v>
      </c>
      <c r="AU152" s="209" t="s">
        <v>83</v>
      </c>
      <c r="AV152" s="13" t="s">
        <v>83</v>
      </c>
      <c r="AW152" s="13" t="s">
        <v>30</v>
      </c>
      <c r="AX152" s="13" t="s">
        <v>73</v>
      </c>
      <c r="AY152" s="209" t="s">
        <v>129</v>
      </c>
    </row>
    <row r="153" spans="2:51" s="14" customFormat="1" ht="12">
      <c r="B153" s="210"/>
      <c r="C153" s="211"/>
      <c r="D153" s="200" t="s">
        <v>136</v>
      </c>
      <c r="E153" s="212" t="s">
        <v>1</v>
      </c>
      <c r="F153" s="213" t="s">
        <v>156</v>
      </c>
      <c r="G153" s="211"/>
      <c r="H153" s="214">
        <v>41.739999999999995</v>
      </c>
      <c r="I153" s="215"/>
      <c r="J153" s="211"/>
      <c r="K153" s="211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136</v>
      </c>
      <c r="AU153" s="220" t="s">
        <v>83</v>
      </c>
      <c r="AV153" s="14" t="s">
        <v>135</v>
      </c>
      <c r="AW153" s="14" t="s">
        <v>30</v>
      </c>
      <c r="AX153" s="14" t="s">
        <v>81</v>
      </c>
      <c r="AY153" s="220" t="s">
        <v>129</v>
      </c>
    </row>
    <row r="154" spans="1:65" s="2" customFormat="1" ht="16.5" customHeight="1">
      <c r="A154" s="33"/>
      <c r="B154" s="34"/>
      <c r="C154" s="185" t="s">
        <v>162</v>
      </c>
      <c r="D154" s="185" t="s">
        <v>131</v>
      </c>
      <c r="E154" s="186" t="s">
        <v>466</v>
      </c>
      <c r="F154" s="187" t="s">
        <v>467</v>
      </c>
      <c r="G154" s="188" t="s">
        <v>134</v>
      </c>
      <c r="H154" s="189">
        <v>62.5</v>
      </c>
      <c r="I154" s="190"/>
      <c r="J154" s="191">
        <f>ROUND(I154*H154,2)</f>
        <v>0</v>
      </c>
      <c r="K154" s="187" t="s">
        <v>1</v>
      </c>
      <c r="L154" s="38"/>
      <c r="M154" s="192" t="s">
        <v>1</v>
      </c>
      <c r="N154" s="193" t="s">
        <v>38</v>
      </c>
      <c r="O154" s="70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6" t="s">
        <v>135</v>
      </c>
      <c r="AT154" s="196" t="s">
        <v>131</v>
      </c>
      <c r="AU154" s="196" t="s">
        <v>83</v>
      </c>
      <c r="AY154" s="16" t="s">
        <v>129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6" t="s">
        <v>81</v>
      </c>
      <c r="BK154" s="197">
        <f>ROUND(I154*H154,2)</f>
        <v>0</v>
      </c>
      <c r="BL154" s="16" t="s">
        <v>135</v>
      </c>
      <c r="BM154" s="196" t="s">
        <v>196</v>
      </c>
    </row>
    <row r="155" spans="2:51" s="13" customFormat="1" ht="12">
      <c r="B155" s="198"/>
      <c r="C155" s="199"/>
      <c r="D155" s="200" t="s">
        <v>136</v>
      </c>
      <c r="E155" s="201" t="s">
        <v>1</v>
      </c>
      <c r="F155" s="202" t="s">
        <v>468</v>
      </c>
      <c r="G155" s="199"/>
      <c r="H155" s="203">
        <v>62.5</v>
      </c>
      <c r="I155" s="204"/>
      <c r="J155" s="199"/>
      <c r="K155" s="199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136</v>
      </c>
      <c r="AU155" s="209" t="s">
        <v>83</v>
      </c>
      <c r="AV155" s="13" t="s">
        <v>83</v>
      </c>
      <c r="AW155" s="13" t="s">
        <v>30</v>
      </c>
      <c r="AX155" s="13" t="s">
        <v>81</v>
      </c>
      <c r="AY155" s="209" t="s">
        <v>129</v>
      </c>
    </row>
    <row r="156" spans="1:65" s="2" customFormat="1" ht="16.5" customHeight="1">
      <c r="A156" s="33"/>
      <c r="B156" s="34"/>
      <c r="C156" s="185" t="s">
        <v>147</v>
      </c>
      <c r="D156" s="185" t="s">
        <v>131</v>
      </c>
      <c r="E156" s="186" t="s">
        <v>469</v>
      </c>
      <c r="F156" s="187" t="s">
        <v>470</v>
      </c>
      <c r="G156" s="188" t="s">
        <v>134</v>
      </c>
      <c r="H156" s="189">
        <v>62.5</v>
      </c>
      <c r="I156" s="190"/>
      <c r="J156" s="191">
        <f>ROUND(I156*H156,2)</f>
        <v>0</v>
      </c>
      <c r="K156" s="187" t="s">
        <v>1</v>
      </c>
      <c r="L156" s="38"/>
      <c r="M156" s="192" t="s">
        <v>1</v>
      </c>
      <c r="N156" s="193" t="s">
        <v>38</v>
      </c>
      <c r="O156" s="70"/>
      <c r="P156" s="194">
        <f>O156*H156</f>
        <v>0</v>
      </c>
      <c r="Q156" s="194">
        <v>0</v>
      </c>
      <c r="R156" s="194">
        <f>Q156*H156</f>
        <v>0</v>
      </c>
      <c r="S156" s="194">
        <v>0</v>
      </c>
      <c r="T156" s="19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6" t="s">
        <v>135</v>
      </c>
      <c r="AT156" s="196" t="s">
        <v>131</v>
      </c>
      <c r="AU156" s="196" t="s">
        <v>83</v>
      </c>
      <c r="AY156" s="16" t="s">
        <v>129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6" t="s">
        <v>81</v>
      </c>
      <c r="BK156" s="197">
        <f>ROUND(I156*H156,2)</f>
        <v>0</v>
      </c>
      <c r="BL156" s="16" t="s">
        <v>135</v>
      </c>
      <c r="BM156" s="196" t="s">
        <v>201</v>
      </c>
    </row>
    <row r="157" spans="1:65" s="2" customFormat="1" ht="16.5" customHeight="1">
      <c r="A157" s="33"/>
      <c r="B157" s="34"/>
      <c r="C157" s="185" t="s">
        <v>171</v>
      </c>
      <c r="D157" s="185" t="s">
        <v>131</v>
      </c>
      <c r="E157" s="186" t="s">
        <v>471</v>
      </c>
      <c r="F157" s="187" t="s">
        <v>472</v>
      </c>
      <c r="G157" s="188" t="s">
        <v>181</v>
      </c>
      <c r="H157" s="189">
        <v>2.504</v>
      </c>
      <c r="I157" s="190"/>
      <c r="J157" s="191">
        <f>ROUND(I157*H157,2)</f>
        <v>0</v>
      </c>
      <c r="K157" s="187" t="s">
        <v>1</v>
      </c>
      <c r="L157" s="38"/>
      <c r="M157" s="192" t="s">
        <v>1</v>
      </c>
      <c r="N157" s="193" t="s">
        <v>38</v>
      </c>
      <c r="O157" s="70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6" t="s">
        <v>135</v>
      </c>
      <c r="AT157" s="196" t="s">
        <v>131</v>
      </c>
      <c r="AU157" s="196" t="s">
        <v>83</v>
      </c>
      <c r="AY157" s="16" t="s">
        <v>129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6" t="s">
        <v>81</v>
      </c>
      <c r="BK157" s="197">
        <f>ROUND(I157*H157,2)</f>
        <v>0</v>
      </c>
      <c r="BL157" s="16" t="s">
        <v>135</v>
      </c>
      <c r="BM157" s="196" t="s">
        <v>205</v>
      </c>
    </row>
    <row r="158" spans="2:51" s="13" customFormat="1" ht="12">
      <c r="B158" s="198"/>
      <c r="C158" s="199"/>
      <c r="D158" s="200" t="s">
        <v>136</v>
      </c>
      <c r="E158" s="201" t="s">
        <v>1</v>
      </c>
      <c r="F158" s="202" t="s">
        <v>473</v>
      </c>
      <c r="G158" s="199"/>
      <c r="H158" s="203">
        <v>2.504</v>
      </c>
      <c r="I158" s="204"/>
      <c r="J158" s="199"/>
      <c r="K158" s="199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136</v>
      </c>
      <c r="AU158" s="209" t="s">
        <v>83</v>
      </c>
      <c r="AV158" s="13" t="s">
        <v>83</v>
      </c>
      <c r="AW158" s="13" t="s">
        <v>30</v>
      </c>
      <c r="AX158" s="13" t="s">
        <v>81</v>
      </c>
      <c r="AY158" s="209" t="s">
        <v>129</v>
      </c>
    </row>
    <row r="159" spans="1:65" s="2" customFormat="1" ht="16.5" customHeight="1">
      <c r="A159" s="33"/>
      <c r="B159" s="34"/>
      <c r="C159" s="185" t="s">
        <v>135</v>
      </c>
      <c r="D159" s="185" t="s">
        <v>131</v>
      </c>
      <c r="E159" s="186" t="s">
        <v>474</v>
      </c>
      <c r="F159" s="187" t="s">
        <v>475</v>
      </c>
      <c r="G159" s="188" t="s">
        <v>262</v>
      </c>
      <c r="H159" s="189">
        <v>20</v>
      </c>
      <c r="I159" s="190"/>
      <c r="J159" s="191">
        <f>ROUND(I159*H159,2)</f>
        <v>0</v>
      </c>
      <c r="K159" s="187" t="s">
        <v>1</v>
      </c>
      <c r="L159" s="38"/>
      <c r="M159" s="192" t="s">
        <v>1</v>
      </c>
      <c r="N159" s="193" t="s">
        <v>38</v>
      </c>
      <c r="O159" s="70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6" t="s">
        <v>135</v>
      </c>
      <c r="AT159" s="196" t="s">
        <v>131</v>
      </c>
      <c r="AU159" s="196" t="s">
        <v>83</v>
      </c>
      <c r="AY159" s="16" t="s">
        <v>129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6" t="s">
        <v>81</v>
      </c>
      <c r="BK159" s="197">
        <f>ROUND(I159*H159,2)</f>
        <v>0</v>
      </c>
      <c r="BL159" s="16" t="s">
        <v>135</v>
      </c>
      <c r="BM159" s="196" t="s">
        <v>210</v>
      </c>
    </row>
    <row r="160" spans="1:65" s="2" customFormat="1" ht="16.5" customHeight="1">
      <c r="A160" s="33"/>
      <c r="B160" s="34"/>
      <c r="C160" s="221" t="s">
        <v>189</v>
      </c>
      <c r="D160" s="221" t="s">
        <v>197</v>
      </c>
      <c r="E160" s="222" t="s">
        <v>476</v>
      </c>
      <c r="F160" s="223" t="s">
        <v>477</v>
      </c>
      <c r="G160" s="224" t="s">
        <v>478</v>
      </c>
      <c r="H160" s="225">
        <v>9</v>
      </c>
      <c r="I160" s="226"/>
      <c r="J160" s="227">
        <f>ROUND(I160*H160,2)</f>
        <v>0</v>
      </c>
      <c r="K160" s="223" t="s">
        <v>1</v>
      </c>
      <c r="L160" s="228"/>
      <c r="M160" s="229" t="s">
        <v>1</v>
      </c>
      <c r="N160" s="230" t="s">
        <v>38</v>
      </c>
      <c r="O160" s="70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6" t="s">
        <v>147</v>
      </c>
      <c r="AT160" s="196" t="s">
        <v>197</v>
      </c>
      <c r="AU160" s="196" t="s">
        <v>83</v>
      </c>
      <c r="AY160" s="16" t="s">
        <v>129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6" t="s">
        <v>81</v>
      </c>
      <c r="BK160" s="197">
        <f>ROUND(I160*H160,2)</f>
        <v>0</v>
      </c>
      <c r="BL160" s="16" t="s">
        <v>135</v>
      </c>
      <c r="BM160" s="196" t="s">
        <v>215</v>
      </c>
    </row>
    <row r="161" spans="2:51" s="13" customFormat="1" ht="12">
      <c r="B161" s="198"/>
      <c r="C161" s="199"/>
      <c r="D161" s="200" t="s">
        <v>136</v>
      </c>
      <c r="E161" s="201" t="s">
        <v>1</v>
      </c>
      <c r="F161" s="202" t="s">
        <v>479</v>
      </c>
      <c r="G161" s="199"/>
      <c r="H161" s="203">
        <v>9</v>
      </c>
      <c r="I161" s="204"/>
      <c r="J161" s="199"/>
      <c r="K161" s="199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136</v>
      </c>
      <c r="AU161" s="209" t="s">
        <v>83</v>
      </c>
      <c r="AV161" s="13" t="s">
        <v>83</v>
      </c>
      <c r="AW161" s="13" t="s">
        <v>30</v>
      </c>
      <c r="AX161" s="13" t="s">
        <v>81</v>
      </c>
      <c r="AY161" s="209" t="s">
        <v>129</v>
      </c>
    </row>
    <row r="162" spans="1:65" s="2" customFormat="1" ht="16.5" customHeight="1">
      <c r="A162" s="33"/>
      <c r="B162" s="34"/>
      <c r="C162" s="185" t="s">
        <v>165</v>
      </c>
      <c r="D162" s="185" t="s">
        <v>131</v>
      </c>
      <c r="E162" s="186" t="s">
        <v>480</v>
      </c>
      <c r="F162" s="187" t="s">
        <v>481</v>
      </c>
      <c r="G162" s="188" t="s">
        <v>143</v>
      </c>
      <c r="H162" s="189">
        <v>108</v>
      </c>
      <c r="I162" s="190"/>
      <c r="J162" s="191">
        <f>ROUND(I162*H162,2)</f>
        <v>0</v>
      </c>
      <c r="K162" s="187" t="s">
        <v>1</v>
      </c>
      <c r="L162" s="38"/>
      <c r="M162" s="192" t="s">
        <v>1</v>
      </c>
      <c r="N162" s="193" t="s">
        <v>38</v>
      </c>
      <c r="O162" s="70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6" t="s">
        <v>135</v>
      </c>
      <c r="AT162" s="196" t="s">
        <v>131</v>
      </c>
      <c r="AU162" s="196" t="s">
        <v>83</v>
      </c>
      <c r="AY162" s="16" t="s">
        <v>129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6" t="s">
        <v>81</v>
      </c>
      <c r="BK162" s="197">
        <f>ROUND(I162*H162,2)</f>
        <v>0</v>
      </c>
      <c r="BL162" s="16" t="s">
        <v>135</v>
      </c>
      <c r="BM162" s="196" t="s">
        <v>220</v>
      </c>
    </row>
    <row r="163" spans="2:51" s="13" customFormat="1" ht="12">
      <c r="B163" s="198"/>
      <c r="C163" s="199"/>
      <c r="D163" s="200" t="s">
        <v>136</v>
      </c>
      <c r="E163" s="201" t="s">
        <v>1</v>
      </c>
      <c r="F163" s="202" t="s">
        <v>482</v>
      </c>
      <c r="G163" s="199"/>
      <c r="H163" s="203">
        <v>108</v>
      </c>
      <c r="I163" s="204"/>
      <c r="J163" s="199"/>
      <c r="K163" s="199"/>
      <c r="L163" s="205"/>
      <c r="M163" s="206"/>
      <c r="N163" s="207"/>
      <c r="O163" s="207"/>
      <c r="P163" s="207"/>
      <c r="Q163" s="207"/>
      <c r="R163" s="207"/>
      <c r="S163" s="207"/>
      <c r="T163" s="208"/>
      <c r="AT163" s="209" t="s">
        <v>136</v>
      </c>
      <c r="AU163" s="209" t="s">
        <v>83</v>
      </c>
      <c r="AV163" s="13" t="s">
        <v>83</v>
      </c>
      <c r="AW163" s="13" t="s">
        <v>30</v>
      </c>
      <c r="AX163" s="13" t="s">
        <v>81</v>
      </c>
      <c r="AY163" s="209" t="s">
        <v>129</v>
      </c>
    </row>
    <row r="164" spans="2:63" s="12" customFormat="1" ht="22.75" customHeight="1">
      <c r="B164" s="169"/>
      <c r="C164" s="170"/>
      <c r="D164" s="171" t="s">
        <v>72</v>
      </c>
      <c r="E164" s="183" t="s">
        <v>135</v>
      </c>
      <c r="F164" s="183" t="s">
        <v>483</v>
      </c>
      <c r="G164" s="170"/>
      <c r="H164" s="170"/>
      <c r="I164" s="173"/>
      <c r="J164" s="184">
        <f>BK164</f>
        <v>0</v>
      </c>
      <c r="K164" s="170"/>
      <c r="L164" s="175"/>
      <c r="M164" s="176"/>
      <c r="N164" s="177"/>
      <c r="O164" s="177"/>
      <c r="P164" s="178">
        <f>SUM(P165:P168)</f>
        <v>0</v>
      </c>
      <c r="Q164" s="177"/>
      <c r="R164" s="178">
        <f>SUM(R165:R168)</f>
        <v>0</v>
      </c>
      <c r="S164" s="177"/>
      <c r="T164" s="179">
        <f>SUM(T165:T168)</f>
        <v>0</v>
      </c>
      <c r="AR164" s="180" t="s">
        <v>81</v>
      </c>
      <c r="AT164" s="181" t="s">
        <v>72</v>
      </c>
      <c r="AU164" s="181" t="s">
        <v>81</v>
      </c>
      <c r="AY164" s="180" t="s">
        <v>129</v>
      </c>
      <c r="BK164" s="182">
        <f>SUM(BK165:BK168)</f>
        <v>0</v>
      </c>
    </row>
    <row r="165" spans="1:65" s="2" customFormat="1" ht="16.5" customHeight="1">
      <c r="A165" s="33"/>
      <c r="B165" s="34"/>
      <c r="C165" s="185" t="s">
        <v>192</v>
      </c>
      <c r="D165" s="185" t="s">
        <v>131</v>
      </c>
      <c r="E165" s="186" t="s">
        <v>484</v>
      </c>
      <c r="F165" s="187" t="s">
        <v>485</v>
      </c>
      <c r="G165" s="188" t="s">
        <v>143</v>
      </c>
      <c r="H165" s="189">
        <v>16.5</v>
      </c>
      <c r="I165" s="190"/>
      <c r="J165" s="191">
        <f>ROUND(I165*H165,2)</f>
        <v>0</v>
      </c>
      <c r="K165" s="187" t="s">
        <v>1</v>
      </c>
      <c r="L165" s="38"/>
      <c r="M165" s="192" t="s">
        <v>1</v>
      </c>
      <c r="N165" s="193" t="s">
        <v>38</v>
      </c>
      <c r="O165" s="70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6" t="s">
        <v>135</v>
      </c>
      <c r="AT165" s="196" t="s">
        <v>131</v>
      </c>
      <c r="AU165" s="196" t="s">
        <v>83</v>
      </c>
      <c r="AY165" s="16" t="s">
        <v>129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6" t="s">
        <v>81</v>
      </c>
      <c r="BK165" s="197">
        <f>ROUND(I165*H165,2)</f>
        <v>0</v>
      </c>
      <c r="BL165" s="16" t="s">
        <v>135</v>
      </c>
      <c r="BM165" s="196" t="s">
        <v>223</v>
      </c>
    </row>
    <row r="166" spans="2:51" s="13" customFormat="1" ht="12">
      <c r="B166" s="198"/>
      <c r="C166" s="199"/>
      <c r="D166" s="200" t="s">
        <v>136</v>
      </c>
      <c r="E166" s="201" t="s">
        <v>1</v>
      </c>
      <c r="F166" s="202" t="s">
        <v>486</v>
      </c>
      <c r="G166" s="199"/>
      <c r="H166" s="203">
        <v>16.5</v>
      </c>
      <c r="I166" s="204"/>
      <c r="J166" s="199"/>
      <c r="K166" s="199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136</v>
      </c>
      <c r="AU166" s="209" t="s">
        <v>83</v>
      </c>
      <c r="AV166" s="13" t="s">
        <v>83</v>
      </c>
      <c r="AW166" s="13" t="s">
        <v>30</v>
      </c>
      <c r="AX166" s="13" t="s">
        <v>81</v>
      </c>
      <c r="AY166" s="209" t="s">
        <v>129</v>
      </c>
    </row>
    <row r="167" spans="1:65" s="2" customFormat="1" ht="16.5" customHeight="1">
      <c r="A167" s="33"/>
      <c r="B167" s="34"/>
      <c r="C167" s="221" t="s">
        <v>249</v>
      </c>
      <c r="D167" s="221" t="s">
        <v>197</v>
      </c>
      <c r="E167" s="222" t="s">
        <v>487</v>
      </c>
      <c r="F167" s="223" t="s">
        <v>488</v>
      </c>
      <c r="G167" s="224" t="s">
        <v>262</v>
      </c>
      <c r="H167" s="225">
        <v>16.665</v>
      </c>
      <c r="I167" s="226"/>
      <c r="J167" s="227">
        <f>ROUND(I167*H167,2)</f>
        <v>0</v>
      </c>
      <c r="K167" s="223" t="s">
        <v>1</v>
      </c>
      <c r="L167" s="228"/>
      <c r="M167" s="229" t="s">
        <v>1</v>
      </c>
      <c r="N167" s="230" t="s">
        <v>38</v>
      </c>
      <c r="O167" s="70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6" t="s">
        <v>147</v>
      </c>
      <c r="AT167" s="196" t="s">
        <v>197</v>
      </c>
      <c r="AU167" s="196" t="s">
        <v>83</v>
      </c>
      <c r="AY167" s="16" t="s">
        <v>129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6" t="s">
        <v>81</v>
      </c>
      <c r="BK167" s="197">
        <f>ROUND(I167*H167,2)</f>
        <v>0</v>
      </c>
      <c r="BL167" s="16" t="s">
        <v>135</v>
      </c>
      <c r="BM167" s="196" t="s">
        <v>224</v>
      </c>
    </row>
    <row r="168" spans="2:51" s="13" customFormat="1" ht="12">
      <c r="B168" s="198"/>
      <c r="C168" s="199"/>
      <c r="D168" s="200" t="s">
        <v>136</v>
      </c>
      <c r="E168" s="201" t="s">
        <v>1</v>
      </c>
      <c r="F168" s="202" t="s">
        <v>489</v>
      </c>
      <c r="G168" s="199"/>
      <c r="H168" s="203">
        <v>16.665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136</v>
      </c>
      <c r="AU168" s="209" t="s">
        <v>83</v>
      </c>
      <c r="AV168" s="13" t="s">
        <v>83</v>
      </c>
      <c r="AW168" s="13" t="s">
        <v>30</v>
      </c>
      <c r="AX168" s="13" t="s">
        <v>81</v>
      </c>
      <c r="AY168" s="209" t="s">
        <v>129</v>
      </c>
    </row>
    <row r="169" spans="2:63" s="12" customFormat="1" ht="22.75" customHeight="1">
      <c r="B169" s="169"/>
      <c r="C169" s="170"/>
      <c r="D169" s="171" t="s">
        <v>72</v>
      </c>
      <c r="E169" s="183" t="s">
        <v>144</v>
      </c>
      <c r="F169" s="183" t="s">
        <v>244</v>
      </c>
      <c r="G169" s="170"/>
      <c r="H169" s="170"/>
      <c r="I169" s="173"/>
      <c r="J169" s="184">
        <f>BK169</f>
        <v>0</v>
      </c>
      <c r="K169" s="170"/>
      <c r="L169" s="175"/>
      <c r="M169" s="176"/>
      <c r="N169" s="177"/>
      <c r="O169" s="177"/>
      <c r="P169" s="178">
        <f>SUM(P170:P176)</f>
        <v>0</v>
      </c>
      <c r="Q169" s="177"/>
      <c r="R169" s="178">
        <f>SUM(R170:R176)</f>
        <v>0</v>
      </c>
      <c r="S169" s="177"/>
      <c r="T169" s="179">
        <f>SUM(T170:T176)</f>
        <v>0</v>
      </c>
      <c r="AR169" s="180" t="s">
        <v>81</v>
      </c>
      <c r="AT169" s="181" t="s">
        <v>72</v>
      </c>
      <c r="AU169" s="181" t="s">
        <v>81</v>
      </c>
      <c r="AY169" s="180" t="s">
        <v>129</v>
      </c>
      <c r="BK169" s="182">
        <f>SUM(BK170:BK176)</f>
        <v>0</v>
      </c>
    </row>
    <row r="170" spans="1:65" s="2" customFormat="1" ht="16.5" customHeight="1">
      <c r="A170" s="33"/>
      <c r="B170" s="34"/>
      <c r="C170" s="185" t="s">
        <v>8</v>
      </c>
      <c r="D170" s="185" t="s">
        <v>131</v>
      </c>
      <c r="E170" s="186" t="s">
        <v>490</v>
      </c>
      <c r="F170" s="187" t="s">
        <v>491</v>
      </c>
      <c r="G170" s="188" t="s">
        <v>134</v>
      </c>
      <c r="H170" s="189">
        <v>127.75</v>
      </c>
      <c r="I170" s="190"/>
      <c r="J170" s="191">
        <f>ROUND(I170*H170,2)</f>
        <v>0</v>
      </c>
      <c r="K170" s="187" t="s">
        <v>1</v>
      </c>
      <c r="L170" s="38"/>
      <c r="M170" s="192" t="s">
        <v>1</v>
      </c>
      <c r="N170" s="193" t="s">
        <v>38</v>
      </c>
      <c r="O170" s="70"/>
      <c r="P170" s="194">
        <f>O170*H170</f>
        <v>0</v>
      </c>
      <c r="Q170" s="194">
        <v>0</v>
      </c>
      <c r="R170" s="194">
        <f>Q170*H170</f>
        <v>0</v>
      </c>
      <c r="S170" s="194">
        <v>0</v>
      </c>
      <c r="T170" s="195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6" t="s">
        <v>135</v>
      </c>
      <c r="AT170" s="196" t="s">
        <v>131</v>
      </c>
      <c r="AU170" s="196" t="s">
        <v>83</v>
      </c>
      <c r="AY170" s="16" t="s">
        <v>129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16" t="s">
        <v>81</v>
      </c>
      <c r="BK170" s="197">
        <f>ROUND(I170*H170,2)</f>
        <v>0</v>
      </c>
      <c r="BL170" s="16" t="s">
        <v>135</v>
      </c>
      <c r="BM170" s="196" t="s">
        <v>228</v>
      </c>
    </row>
    <row r="171" spans="2:51" s="13" customFormat="1" ht="12">
      <c r="B171" s="198"/>
      <c r="C171" s="199"/>
      <c r="D171" s="200" t="s">
        <v>136</v>
      </c>
      <c r="E171" s="201" t="s">
        <v>1</v>
      </c>
      <c r="F171" s="202" t="s">
        <v>492</v>
      </c>
      <c r="G171" s="199"/>
      <c r="H171" s="203">
        <v>44.5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136</v>
      </c>
      <c r="AU171" s="209" t="s">
        <v>83</v>
      </c>
      <c r="AV171" s="13" t="s">
        <v>83</v>
      </c>
      <c r="AW171" s="13" t="s">
        <v>30</v>
      </c>
      <c r="AX171" s="13" t="s">
        <v>73</v>
      </c>
      <c r="AY171" s="209" t="s">
        <v>129</v>
      </c>
    </row>
    <row r="172" spans="2:51" s="13" customFormat="1" ht="12">
      <c r="B172" s="198"/>
      <c r="C172" s="199"/>
      <c r="D172" s="200" t="s">
        <v>136</v>
      </c>
      <c r="E172" s="201" t="s">
        <v>1</v>
      </c>
      <c r="F172" s="202" t="s">
        <v>493</v>
      </c>
      <c r="G172" s="199"/>
      <c r="H172" s="203">
        <v>83.25</v>
      </c>
      <c r="I172" s="204"/>
      <c r="J172" s="199"/>
      <c r="K172" s="199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136</v>
      </c>
      <c r="AU172" s="209" t="s">
        <v>83</v>
      </c>
      <c r="AV172" s="13" t="s">
        <v>83</v>
      </c>
      <c r="AW172" s="13" t="s">
        <v>30</v>
      </c>
      <c r="AX172" s="13" t="s">
        <v>73</v>
      </c>
      <c r="AY172" s="209" t="s">
        <v>129</v>
      </c>
    </row>
    <row r="173" spans="2:51" s="14" customFormat="1" ht="12">
      <c r="B173" s="210"/>
      <c r="C173" s="211"/>
      <c r="D173" s="200" t="s">
        <v>136</v>
      </c>
      <c r="E173" s="212" t="s">
        <v>1</v>
      </c>
      <c r="F173" s="213" t="s">
        <v>156</v>
      </c>
      <c r="G173" s="211"/>
      <c r="H173" s="214">
        <v>127.75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136</v>
      </c>
      <c r="AU173" s="220" t="s">
        <v>83</v>
      </c>
      <c r="AV173" s="14" t="s">
        <v>135</v>
      </c>
      <c r="AW173" s="14" t="s">
        <v>30</v>
      </c>
      <c r="AX173" s="14" t="s">
        <v>81</v>
      </c>
      <c r="AY173" s="220" t="s">
        <v>129</v>
      </c>
    </row>
    <row r="174" spans="1:65" s="2" customFormat="1" ht="16.5" customHeight="1">
      <c r="A174" s="33"/>
      <c r="B174" s="34"/>
      <c r="C174" s="185" t="s">
        <v>169</v>
      </c>
      <c r="D174" s="185" t="s">
        <v>131</v>
      </c>
      <c r="E174" s="186" t="s">
        <v>494</v>
      </c>
      <c r="F174" s="187" t="s">
        <v>495</v>
      </c>
      <c r="G174" s="188" t="s">
        <v>143</v>
      </c>
      <c r="H174" s="189">
        <v>89</v>
      </c>
      <c r="I174" s="190"/>
      <c r="J174" s="191">
        <f>ROUND(I174*H174,2)</f>
        <v>0</v>
      </c>
      <c r="K174" s="187" t="s">
        <v>1</v>
      </c>
      <c r="L174" s="38"/>
      <c r="M174" s="192" t="s">
        <v>1</v>
      </c>
      <c r="N174" s="193" t="s">
        <v>38</v>
      </c>
      <c r="O174" s="70"/>
      <c r="P174" s="194">
        <f>O174*H174</f>
        <v>0</v>
      </c>
      <c r="Q174" s="194">
        <v>0</v>
      </c>
      <c r="R174" s="194">
        <f>Q174*H174</f>
        <v>0</v>
      </c>
      <c r="S174" s="194">
        <v>0</v>
      </c>
      <c r="T174" s="19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6" t="s">
        <v>135</v>
      </c>
      <c r="AT174" s="196" t="s">
        <v>131</v>
      </c>
      <c r="AU174" s="196" t="s">
        <v>83</v>
      </c>
      <c r="AY174" s="16" t="s">
        <v>129</v>
      </c>
      <c r="BE174" s="197">
        <f>IF(N174="základní",J174,0)</f>
        <v>0</v>
      </c>
      <c r="BF174" s="197">
        <f>IF(N174="snížená",J174,0)</f>
        <v>0</v>
      </c>
      <c r="BG174" s="197">
        <f>IF(N174="zákl. přenesená",J174,0)</f>
        <v>0</v>
      </c>
      <c r="BH174" s="197">
        <f>IF(N174="sníž. přenesená",J174,0)</f>
        <v>0</v>
      </c>
      <c r="BI174" s="197">
        <f>IF(N174="nulová",J174,0)</f>
        <v>0</v>
      </c>
      <c r="BJ174" s="16" t="s">
        <v>81</v>
      </c>
      <c r="BK174" s="197">
        <f>ROUND(I174*H174,2)</f>
        <v>0</v>
      </c>
      <c r="BL174" s="16" t="s">
        <v>135</v>
      </c>
      <c r="BM174" s="196" t="s">
        <v>234</v>
      </c>
    </row>
    <row r="175" spans="1:65" s="2" customFormat="1" ht="16.5" customHeight="1">
      <c r="A175" s="33"/>
      <c r="B175" s="34"/>
      <c r="C175" s="221" t="s">
        <v>207</v>
      </c>
      <c r="D175" s="221" t="s">
        <v>197</v>
      </c>
      <c r="E175" s="222" t="s">
        <v>496</v>
      </c>
      <c r="F175" s="223" t="s">
        <v>497</v>
      </c>
      <c r="G175" s="224" t="s">
        <v>134</v>
      </c>
      <c r="H175" s="225">
        <v>26.7</v>
      </c>
      <c r="I175" s="226"/>
      <c r="J175" s="227">
        <f>ROUND(I175*H175,2)</f>
        <v>0</v>
      </c>
      <c r="K175" s="223" t="s">
        <v>1</v>
      </c>
      <c r="L175" s="228"/>
      <c r="M175" s="229" t="s">
        <v>1</v>
      </c>
      <c r="N175" s="230" t="s">
        <v>38</v>
      </c>
      <c r="O175" s="70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147</v>
      </c>
      <c r="AT175" s="196" t="s">
        <v>197</v>
      </c>
      <c r="AU175" s="196" t="s">
        <v>83</v>
      </c>
      <c r="AY175" s="16" t="s">
        <v>129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81</v>
      </c>
      <c r="BK175" s="197">
        <f>ROUND(I175*H175,2)</f>
        <v>0</v>
      </c>
      <c r="BL175" s="16" t="s">
        <v>135</v>
      </c>
      <c r="BM175" s="196" t="s">
        <v>239</v>
      </c>
    </row>
    <row r="176" spans="2:51" s="13" customFormat="1" ht="12">
      <c r="B176" s="198"/>
      <c r="C176" s="199"/>
      <c r="D176" s="200" t="s">
        <v>136</v>
      </c>
      <c r="E176" s="201" t="s">
        <v>1</v>
      </c>
      <c r="F176" s="202" t="s">
        <v>498</v>
      </c>
      <c r="G176" s="199"/>
      <c r="H176" s="203">
        <v>26.7</v>
      </c>
      <c r="I176" s="204"/>
      <c r="J176" s="199"/>
      <c r="K176" s="199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136</v>
      </c>
      <c r="AU176" s="209" t="s">
        <v>83</v>
      </c>
      <c r="AV176" s="13" t="s">
        <v>83</v>
      </c>
      <c r="AW176" s="13" t="s">
        <v>30</v>
      </c>
      <c r="AX176" s="13" t="s">
        <v>81</v>
      </c>
      <c r="AY176" s="209" t="s">
        <v>129</v>
      </c>
    </row>
    <row r="177" spans="2:63" s="12" customFormat="1" ht="22.75" customHeight="1">
      <c r="B177" s="169"/>
      <c r="C177" s="170"/>
      <c r="D177" s="171" t="s">
        <v>72</v>
      </c>
      <c r="E177" s="183" t="s">
        <v>171</v>
      </c>
      <c r="F177" s="183" t="s">
        <v>258</v>
      </c>
      <c r="G177" s="170"/>
      <c r="H177" s="170"/>
      <c r="I177" s="173"/>
      <c r="J177" s="184">
        <f>BK177</f>
        <v>0</v>
      </c>
      <c r="K177" s="170"/>
      <c r="L177" s="175"/>
      <c r="M177" s="176"/>
      <c r="N177" s="177"/>
      <c r="O177" s="177"/>
      <c r="P177" s="178">
        <f>SUM(P178:P184)</f>
        <v>0</v>
      </c>
      <c r="Q177" s="177"/>
      <c r="R177" s="178">
        <f>SUM(R178:R184)</f>
        <v>0</v>
      </c>
      <c r="S177" s="177"/>
      <c r="T177" s="179">
        <f>SUM(T178:T184)</f>
        <v>0</v>
      </c>
      <c r="AR177" s="180" t="s">
        <v>81</v>
      </c>
      <c r="AT177" s="181" t="s">
        <v>72</v>
      </c>
      <c r="AU177" s="181" t="s">
        <v>81</v>
      </c>
      <c r="AY177" s="180" t="s">
        <v>129</v>
      </c>
      <c r="BK177" s="182">
        <f>SUM(BK178:BK184)</f>
        <v>0</v>
      </c>
    </row>
    <row r="178" spans="1:65" s="2" customFormat="1" ht="16.5" customHeight="1">
      <c r="A178" s="33"/>
      <c r="B178" s="34"/>
      <c r="C178" s="185" t="s">
        <v>149</v>
      </c>
      <c r="D178" s="185" t="s">
        <v>131</v>
      </c>
      <c r="E178" s="186" t="s">
        <v>499</v>
      </c>
      <c r="F178" s="187" t="s">
        <v>500</v>
      </c>
      <c r="G178" s="188" t="s">
        <v>262</v>
      </c>
      <c r="H178" s="189">
        <v>11</v>
      </c>
      <c r="I178" s="190"/>
      <c r="J178" s="191">
        <f>ROUND(I178*H178,2)</f>
        <v>0</v>
      </c>
      <c r="K178" s="187" t="s">
        <v>1</v>
      </c>
      <c r="L178" s="38"/>
      <c r="M178" s="192" t="s">
        <v>1</v>
      </c>
      <c r="N178" s="193" t="s">
        <v>38</v>
      </c>
      <c r="O178" s="70"/>
      <c r="P178" s="194">
        <f>O178*H178</f>
        <v>0</v>
      </c>
      <c r="Q178" s="194">
        <v>0</v>
      </c>
      <c r="R178" s="194">
        <f>Q178*H178</f>
        <v>0</v>
      </c>
      <c r="S178" s="194">
        <v>0</v>
      </c>
      <c r="T178" s="19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6" t="s">
        <v>135</v>
      </c>
      <c r="AT178" s="196" t="s">
        <v>131</v>
      </c>
      <c r="AU178" s="196" t="s">
        <v>83</v>
      </c>
      <c r="AY178" s="16" t="s">
        <v>129</v>
      </c>
      <c r="BE178" s="197">
        <f>IF(N178="základní",J178,0)</f>
        <v>0</v>
      </c>
      <c r="BF178" s="197">
        <f>IF(N178="snížená",J178,0)</f>
        <v>0</v>
      </c>
      <c r="BG178" s="197">
        <f>IF(N178="zákl. přenesená",J178,0)</f>
        <v>0</v>
      </c>
      <c r="BH178" s="197">
        <f>IF(N178="sníž. přenesená",J178,0)</f>
        <v>0</v>
      </c>
      <c r="BI178" s="197">
        <f>IF(N178="nulová",J178,0)</f>
        <v>0</v>
      </c>
      <c r="BJ178" s="16" t="s">
        <v>81</v>
      </c>
      <c r="BK178" s="197">
        <f>ROUND(I178*H178,2)</f>
        <v>0</v>
      </c>
      <c r="BL178" s="16" t="s">
        <v>135</v>
      </c>
      <c r="BM178" s="196" t="s">
        <v>243</v>
      </c>
    </row>
    <row r="179" spans="1:65" s="2" customFormat="1" ht="16.5" customHeight="1">
      <c r="A179" s="33"/>
      <c r="B179" s="34"/>
      <c r="C179" s="185" t="s">
        <v>210</v>
      </c>
      <c r="D179" s="185" t="s">
        <v>131</v>
      </c>
      <c r="E179" s="186" t="s">
        <v>501</v>
      </c>
      <c r="F179" s="187" t="s">
        <v>502</v>
      </c>
      <c r="G179" s="188" t="s">
        <v>152</v>
      </c>
      <c r="H179" s="189">
        <v>19.125</v>
      </c>
      <c r="I179" s="190"/>
      <c r="J179" s="191">
        <f>ROUND(I179*H179,2)</f>
        <v>0</v>
      </c>
      <c r="K179" s="187" t="s">
        <v>1</v>
      </c>
      <c r="L179" s="38"/>
      <c r="M179" s="192" t="s">
        <v>1</v>
      </c>
      <c r="N179" s="193" t="s">
        <v>38</v>
      </c>
      <c r="O179" s="7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135</v>
      </c>
      <c r="AT179" s="196" t="s">
        <v>131</v>
      </c>
      <c r="AU179" s="196" t="s">
        <v>83</v>
      </c>
      <c r="AY179" s="16" t="s">
        <v>129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81</v>
      </c>
      <c r="BK179" s="197">
        <f>ROUND(I179*H179,2)</f>
        <v>0</v>
      </c>
      <c r="BL179" s="16" t="s">
        <v>135</v>
      </c>
      <c r="BM179" s="196" t="s">
        <v>247</v>
      </c>
    </row>
    <row r="180" spans="2:51" s="13" customFormat="1" ht="12">
      <c r="B180" s="198"/>
      <c r="C180" s="199"/>
      <c r="D180" s="200" t="s">
        <v>136</v>
      </c>
      <c r="E180" s="201" t="s">
        <v>1</v>
      </c>
      <c r="F180" s="202" t="s">
        <v>503</v>
      </c>
      <c r="G180" s="199"/>
      <c r="H180" s="203">
        <v>19.125</v>
      </c>
      <c r="I180" s="204"/>
      <c r="J180" s="199"/>
      <c r="K180" s="199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136</v>
      </c>
      <c r="AU180" s="209" t="s">
        <v>83</v>
      </c>
      <c r="AV180" s="13" t="s">
        <v>83</v>
      </c>
      <c r="AW180" s="13" t="s">
        <v>30</v>
      </c>
      <c r="AX180" s="13" t="s">
        <v>81</v>
      </c>
      <c r="AY180" s="209" t="s">
        <v>129</v>
      </c>
    </row>
    <row r="181" spans="1:65" s="2" customFormat="1" ht="16.5" customHeight="1">
      <c r="A181" s="33"/>
      <c r="B181" s="34"/>
      <c r="C181" s="185" t="s">
        <v>215</v>
      </c>
      <c r="D181" s="185" t="s">
        <v>131</v>
      </c>
      <c r="E181" s="186" t="s">
        <v>504</v>
      </c>
      <c r="F181" s="187" t="s">
        <v>505</v>
      </c>
      <c r="G181" s="188" t="s">
        <v>152</v>
      </c>
      <c r="H181" s="189">
        <v>12.75</v>
      </c>
      <c r="I181" s="190"/>
      <c r="J181" s="191">
        <f>ROUND(I181*H181,2)</f>
        <v>0</v>
      </c>
      <c r="K181" s="187" t="s">
        <v>1</v>
      </c>
      <c r="L181" s="38"/>
      <c r="M181" s="192" t="s">
        <v>1</v>
      </c>
      <c r="N181" s="193" t="s">
        <v>38</v>
      </c>
      <c r="O181" s="70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6" t="s">
        <v>135</v>
      </c>
      <c r="AT181" s="196" t="s">
        <v>131</v>
      </c>
      <c r="AU181" s="196" t="s">
        <v>83</v>
      </c>
      <c r="AY181" s="16" t="s">
        <v>129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6" t="s">
        <v>81</v>
      </c>
      <c r="BK181" s="197">
        <f>ROUND(I181*H181,2)</f>
        <v>0</v>
      </c>
      <c r="BL181" s="16" t="s">
        <v>135</v>
      </c>
      <c r="BM181" s="196" t="s">
        <v>252</v>
      </c>
    </row>
    <row r="182" spans="2:51" s="13" customFormat="1" ht="12">
      <c r="B182" s="198"/>
      <c r="C182" s="199"/>
      <c r="D182" s="200" t="s">
        <v>136</v>
      </c>
      <c r="E182" s="201" t="s">
        <v>1</v>
      </c>
      <c r="F182" s="202" t="s">
        <v>506</v>
      </c>
      <c r="G182" s="199"/>
      <c r="H182" s="203">
        <v>12.75</v>
      </c>
      <c r="I182" s="204"/>
      <c r="J182" s="199"/>
      <c r="K182" s="199"/>
      <c r="L182" s="205"/>
      <c r="M182" s="206"/>
      <c r="N182" s="207"/>
      <c r="O182" s="207"/>
      <c r="P182" s="207"/>
      <c r="Q182" s="207"/>
      <c r="R182" s="207"/>
      <c r="S182" s="207"/>
      <c r="T182" s="208"/>
      <c r="AT182" s="209" t="s">
        <v>136</v>
      </c>
      <c r="AU182" s="209" t="s">
        <v>83</v>
      </c>
      <c r="AV182" s="13" t="s">
        <v>83</v>
      </c>
      <c r="AW182" s="13" t="s">
        <v>30</v>
      </c>
      <c r="AX182" s="13" t="s">
        <v>81</v>
      </c>
      <c r="AY182" s="209" t="s">
        <v>129</v>
      </c>
    </row>
    <row r="183" spans="1:65" s="2" customFormat="1" ht="16.5" customHeight="1">
      <c r="A183" s="33"/>
      <c r="B183" s="34"/>
      <c r="C183" s="221" t="s">
        <v>289</v>
      </c>
      <c r="D183" s="221" t="s">
        <v>197</v>
      </c>
      <c r="E183" s="222" t="s">
        <v>507</v>
      </c>
      <c r="F183" s="223" t="s">
        <v>508</v>
      </c>
      <c r="G183" s="224" t="s">
        <v>181</v>
      </c>
      <c r="H183" s="225">
        <v>6.8</v>
      </c>
      <c r="I183" s="226"/>
      <c r="J183" s="227">
        <f>ROUND(I183*H183,2)</f>
        <v>0</v>
      </c>
      <c r="K183" s="223" t="s">
        <v>1</v>
      </c>
      <c r="L183" s="228"/>
      <c r="M183" s="229" t="s">
        <v>1</v>
      </c>
      <c r="N183" s="230" t="s">
        <v>38</v>
      </c>
      <c r="O183" s="70"/>
      <c r="P183" s="194">
        <f>O183*H183</f>
        <v>0</v>
      </c>
      <c r="Q183" s="194">
        <v>0</v>
      </c>
      <c r="R183" s="194">
        <f>Q183*H183</f>
        <v>0</v>
      </c>
      <c r="S183" s="194">
        <v>0</v>
      </c>
      <c r="T183" s="19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6" t="s">
        <v>147</v>
      </c>
      <c r="AT183" s="196" t="s">
        <v>197</v>
      </c>
      <c r="AU183" s="196" t="s">
        <v>83</v>
      </c>
      <c r="AY183" s="16" t="s">
        <v>129</v>
      </c>
      <c r="BE183" s="197">
        <f>IF(N183="základní",J183,0)</f>
        <v>0</v>
      </c>
      <c r="BF183" s="197">
        <f>IF(N183="snížená",J183,0)</f>
        <v>0</v>
      </c>
      <c r="BG183" s="197">
        <f>IF(N183="zákl. přenesená",J183,0)</f>
        <v>0</v>
      </c>
      <c r="BH183" s="197">
        <f>IF(N183="sníž. přenesená",J183,0)</f>
        <v>0</v>
      </c>
      <c r="BI183" s="197">
        <f>IF(N183="nulová",J183,0)</f>
        <v>0</v>
      </c>
      <c r="BJ183" s="16" t="s">
        <v>81</v>
      </c>
      <c r="BK183" s="197">
        <f>ROUND(I183*H183,2)</f>
        <v>0</v>
      </c>
      <c r="BL183" s="16" t="s">
        <v>135</v>
      </c>
      <c r="BM183" s="196" t="s">
        <v>255</v>
      </c>
    </row>
    <row r="184" spans="2:51" s="13" customFormat="1" ht="12">
      <c r="B184" s="198"/>
      <c r="C184" s="199"/>
      <c r="D184" s="200" t="s">
        <v>136</v>
      </c>
      <c r="E184" s="201" t="s">
        <v>1</v>
      </c>
      <c r="F184" s="202" t="s">
        <v>509</v>
      </c>
      <c r="G184" s="199"/>
      <c r="H184" s="203">
        <v>6.8</v>
      </c>
      <c r="I184" s="204"/>
      <c r="J184" s="199"/>
      <c r="K184" s="199"/>
      <c r="L184" s="205"/>
      <c r="M184" s="206"/>
      <c r="N184" s="207"/>
      <c r="O184" s="207"/>
      <c r="P184" s="207"/>
      <c r="Q184" s="207"/>
      <c r="R184" s="207"/>
      <c r="S184" s="207"/>
      <c r="T184" s="208"/>
      <c r="AT184" s="209" t="s">
        <v>136</v>
      </c>
      <c r="AU184" s="209" t="s">
        <v>83</v>
      </c>
      <c r="AV184" s="13" t="s">
        <v>83</v>
      </c>
      <c r="AW184" s="13" t="s">
        <v>30</v>
      </c>
      <c r="AX184" s="13" t="s">
        <v>81</v>
      </c>
      <c r="AY184" s="209" t="s">
        <v>129</v>
      </c>
    </row>
    <row r="185" spans="2:63" s="12" customFormat="1" ht="22.75" customHeight="1">
      <c r="B185" s="169"/>
      <c r="C185" s="170"/>
      <c r="D185" s="171" t="s">
        <v>72</v>
      </c>
      <c r="E185" s="183" t="s">
        <v>318</v>
      </c>
      <c r="F185" s="183" t="s">
        <v>319</v>
      </c>
      <c r="G185" s="170"/>
      <c r="H185" s="170"/>
      <c r="I185" s="173"/>
      <c r="J185" s="184">
        <f>BK185</f>
        <v>0</v>
      </c>
      <c r="K185" s="170"/>
      <c r="L185" s="175"/>
      <c r="M185" s="176"/>
      <c r="N185" s="177"/>
      <c r="O185" s="177"/>
      <c r="P185" s="178">
        <f>SUM(P186:P192)</f>
        <v>0</v>
      </c>
      <c r="Q185" s="177"/>
      <c r="R185" s="178">
        <f>SUM(R186:R192)</f>
        <v>0</v>
      </c>
      <c r="S185" s="177"/>
      <c r="T185" s="179">
        <f>SUM(T186:T192)</f>
        <v>0</v>
      </c>
      <c r="AR185" s="180" t="s">
        <v>81</v>
      </c>
      <c r="AT185" s="181" t="s">
        <v>72</v>
      </c>
      <c r="AU185" s="181" t="s">
        <v>81</v>
      </c>
      <c r="AY185" s="180" t="s">
        <v>129</v>
      </c>
      <c r="BK185" s="182">
        <f>SUM(BK186:BK192)</f>
        <v>0</v>
      </c>
    </row>
    <row r="186" spans="1:65" s="2" customFormat="1" ht="16.5" customHeight="1">
      <c r="A186" s="33"/>
      <c r="B186" s="34"/>
      <c r="C186" s="185" t="s">
        <v>217</v>
      </c>
      <c r="D186" s="185" t="s">
        <v>131</v>
      </c>
      <c r="E186" s="186" t="s">
        <v>320</v>
      </c>
      <c r="F186" s="187" t="s">
        <v>321</v>
      </c>
      <c r="G186" s="188" t="s">
        <v>181</v>
      </c>
      <c r="H186" s="189">
        <v>23.588</v>
      </c>
      <c r="I186" s="190"/>
      <c r="J186" s="191">
        <f>ROUND(I186*H186,2)</f>
        <v>0</v>
      </c>
      <c r="K186" s="187" t="s">
        <v>1</v>
      </c>
      <c r="L186" s="38"/>
      <c r="M186" s="192" t="s">
        <v>1</v>
      </c>
      <c r="N186" s="193" t="s">
        <v>38</v>
      </c>
      <c r="O186" s="70"/>
      <c r="P186" s="194">
        <f>O186*H186</f>
        <v>0</v>
      </c>
      <c r="Q186" s="194">
        <v>0</v>
      </c>
      <c r="R186" s="194">
        <f>Q186*H186</f>
        <v>0</v>
      </c>
      <c r="S186" s="194">
        <v>0</v>
      </c>
      <c r="T186" s="19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6" t="s">
        <v>135</v>
      </c>
      <c r="AT186" s="196" t="s">
        <v>131</v>
      </c>
      <c r="AU186" s="196" t="s">
        <v>83</v>
      </c>
      <c r="AY186" s="16" t="s">
        <v>129</v>
      </c>
      <c r="BE186" s="197">
        <f>IF(N186="základní",J186,0)</f>
        <v>0</v>
      </c>
      <c r="BF186" s="197">
        <f>IF(N186="snížená",J186,0)</f>
        <v>0</v>
      </c>
      <c r="BG186" s="197">
        <f>IF(N186="zákl. přenesená",J186,0)</f>
        <v>0</v>
      </c>
      <c r="BH186" s="197">
        <f>IF(N186="sníž. přenesená",J186,0)</f>
        <v>0</v>
      </c>
      <c r="BI186" s="197">
        <f>IF(N186="nulová",J186,0)</f>
        <v>0</v>
      </c>
      <c r="BJ186" s="16" t="s">
        <v>81</v>
      </c>
      <c r="BK186" s="197">
        <f>ROUND(I186*H186,2)</f>
        <v>0</v>
      </c>
      <c r="BL186" s="16" t="s">
        <v>135</v>
      </c>
      <c r="BM186" s="196" t="s">
        <v>263</v>
      </c>
    </row>
    <row r="187" spans="2:51" s="13" customFormat="1" ht="12">
      <c r="B187" s="198"/>
      <c r="C187" s="199"/>
      <c r="D187" s="200" t="s">
        <v>136</v>
      </c>
      <c r="E187" s="201" t="s">
        <v>1</v>
      </c>
      <c r="F187" s="202" t="s">
        <v>510</v>
      </c>
      <c r="G187" s="199"/>
      <c r="H187" s="203">
        <v>87.932</v>
      </c>
      <c r="I187" s="204"/>
      <c r="J187" s="199"/>
      <c r="K187" s="199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136</v>
      </c>
      <c r="AU187" s="209" t="s">
        <v>83</v>
      </c>
      <c r="AV187" s="13" t="s">
        <v>83</v>
      </c>
      <c r="AW187" s="13" t="s">
        <v>30</v>
      </c>
      <c r="AX187" s="13" t="s">
        <v>73</v>
      </c>
      <c r="AY187" s="209" t="s">
        <v>129</v>
      </c>
    </row>
    <row r="188" spans="2:51" s="13" customFormat="1" ht="12">
      <c r="B188" s="198"/>
      <c r="C188" s="199"/>
      <c r="D188" s="200" t="s">
        <v>136</v>
      </c>
      <c r="E188" s="201" t="s">
        <v>1</v>
      </c>
      <c r="F188" s="202" t="s">
        <v>511</v>
      </c>
      <c r="G188" s="199"/>
      <c r="H188" s="203">
        <v>-64.344</v>
      </c>
      <c r="I188" s="204"/>
      <c r="J188" s="199"/>
      <c r="K188" s="199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136</v>
      </c>
      <c r="AU188" s="209" t="s">
        <v>83</v>
      </c>
      <c r="AV188" s="13" t="s">
        <v>83</v>
      </c>
      <c r="AW188" s="13" t="s">
        <v>30</v>
      </c>
      <c r="AX188" s="13" t="s">
        <v>73</v>
      </c>
      <c r="AY188" s="209" t="s">
        <v>129</v>
      </c>
    </row>
    <row r="189" spans="2:51" s="14" customFormat="1" ht="12">
      <c r="B189" s="210"/>
      <c r="C189" s="211"/>
      <c r="D189" s="200" t="s">
        <v>136</v>
      </c>
      <c r="E189" s="212" t="s">
        <v>1</v>
      </c>
      <c r="F189" s="213" t="s">
        <v>156</v>
      </c>
      <c r="G189" s="211"/>
      <c r="H189" s="214">
        <v>23.588000000000008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136</v>
      </c>
      <c r="AU189" s="220" t="s">
        <v>83</v>
      </c>
      <c r="AV189" s="14" t="s">
        <v>135</v>
      </c>
      <c r="AW189" s="14" t="s">
        <v>30</v>
      </c>
      <c r="AX189" s="14" t="s">
        <v>81</v>
      </c>
      <c r="AY189" s="220" t="s">
        <v>129</v>
      </c>
    </row>
    <row r="190" spans="1:65" s="2" customFormat="1" ht="16.5" customHeight="1">
      <c r="A190" s="33"/>
      <c r="B190" s="34"/>
      <c r="C190" s="185" t="s">
        <v>177</v>
      </c>
      <c r="D190" s="185" t="s">
        <v>131</v>
      </c>
      <c r="E190" s="186" t="s">
        <v>327</v>
      </c>
      <c r="F190" s="187" t="s">
        <v>328</v>
      </c>
      <c r="G190" s="188" t="s">
        <v>181</v>
      </c>
      <c r="H190" s="189">
        <v>448.172</v>
      </c>
      <c r="I190" s="190"/>
      <c r="J190" s="191">
        <f>ROUND(I190*H190,2)</f>
        <v>0</v>
      </c>
      <c r="K190" s="187" t="s">
        <v>1</v>
      </c>
      <c r="L190" s="38"/>
      <c r="M190" s="192" t="s">
        <v>1</v>
      </c>
      <c r="N190" s="193" t="s">
        <v>38</v>
      </c>
      <c r="O190" s="70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6" t="s">
        <v>135</v>
      </c>
      <c r="AT190" s="196" t="s">
        <v>131</v>
      </c>
      <c r="AU190" s="196" t="s">
        <v>83</v>
      </c>
      <c r="AY190" s="16" t="s">
        <v>129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81</v>
      </c>
      <c r="BK190" s="197">
        <f>ROUND(I190*H190,2)</f>
        <v>0</v>
      </c>
      <c r="BL190" s="16" t="s">
        <v>135</v>
      </c>
      <c r="BM190" s="196" t="s">
        <v>266</v>
      </c>
    </row>
    <row r="191" spans="2:51" s="13" customFormat="1" ht="12">
      <c r="B191" s="198"/>
      <c r="C191" s="199"/>
      <c r="D191" s="200" t="s">
        <v>136</v>
      </c>
      <c r="E191" s="201" t="s">
        <v>1</v>
      </c>
      <c r="F191" s="202" t="s">
        <v>512</v>
      </c>
      <c r="G191" s="199"/>
      <c r="H191" s="203">
        <v>448.172</v>
      </c>
      <c r="I191" s="204"/>
      <c r="J191" s="199"/>
      <c r="K191" s="199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136</v>
      </c>
      <c r="AU191" s="209" t="s">
        <v>83</v>
      </c>
      <c r="AV191" s="13" t="s">
        <v>83</v>
      </c>
      <c r="AW191" s="13" t="s">
        <v>30</v>
      </c>
      <c r="AX191" s="13" t="s">
        <v>81</v>
      </c>
      <c r="AY191" s="209" t="s">
        <v>129</v>
      </c>
    </row>
    <row r="192" spans="1:65" s="2" customFormat="1" ht="23.1">
      <c r="A192" s="33"/>
      <c r="B192" s="34"/>
      <c r="C192" s="185" t="s">
        <v>186</v>
      </c>
      <c r="D192" s="185" t="s">
        <v>131</v>
      </c>
      <c r="E192" s="186" t="s">
        <v>345</v>
      </c>
      <c r="F192" s="187" t="s">
        <v>346</v>
      </c>
      <c r="G192" s="188" t="s">
        <v>181</v>
      </c>
      <c r="H192" s="189">
        <v>23.588</v>
      </c>
      <c r="I192" s="190"/>
      <c r="J192" s="191">
        <f>ROUND(I192*H192,2)</f>
        <v>0</v>
      </c>
      <c r="K192" s="187" t="s">
        <v>1</v>
      </c>
      <c r="L192" s="38"/>
      <c r="M192" s="192" t="s">
        <v>1</v>
      </c>
      <c r="N192" s="193" t="s">
        <v>38</v>
      </c>
      <c r="O192" s="70"/>
      <c r="P192" s="194">
        <f>O192*H192</f>
        <v>0</v>
      </c>
      <c r="Q192" s="194">
        <v>0</v>
      </c>
      <c r="R192" s="194">
        <f>Q192*H192</f>
        <v>0</v>
      </c>
      <c r="S192" s="194">
        <v>0</v>
      </c>
      <c r="T192" s="19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6" t="s">
        <v>135</v>
      </c>
      <c r="AT192" s="196" t="s">
        <v>131</v>
      </c>
      <c r="AU192" s="196" t="s">
        <v>83</v>
      </c>
      <c r="AY192" s="16" t="s">
        <v>129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6" t="s">
        <v>81</v>
      </c>
      <c r="BK192" s="197">
        <f>ROUND(I192*H192,2)</f>
        <v>0</v>
      </c>
      <c r="BL192" s="16" t="s">
        <v>135</v>
      </c>
      <c r="BM192" s="196" t="s">
        <v>270</v>
      </c>
    </row>
    <row r="193" spans="2:63" s="12" customFormat="1" ht="22.75" customHeight="1">
      <c r="B193" s="169"/>
      <c r="C193" s="170"/>
      <c r="D193" s="171" t="s">
        <v>72</v>
      </c>
      <c r="E193" s="183" t="s">
        <v>348</v>
      </c>
      <c r="F193" s="183" t="s">
        <v>349</v>
      </c>
      <c r="G193" s="170"/>
      <c r="H193" s="170"/>
      <c r="I193" s="173"/>
      <c r="J193" s="184">
        <f>BK193</f>
        <v>0</v>
      </c>
      <c r="K193" s="170"/>
      <c r="L193" s="175"/>
      <c r="M193" s="176"/>
      <c r="N193" s="177"/>
      <c r="O193" s="177"/>
      <c r="P193" s="178">
        <f>P194</f>
        <v>0</v>
      </c>
      <c r="Q193" s="177"/>
      <c r="R193" s="178">
        <f>R194</f>
        <v>0</v>
      </c>
      <c r="S193" s="177"/>
      <c r="T193" s="179">
        <f>T194</f>
        <v>0</v>
      </c>
      <c r="AR193" s="180" t="s">
        <v>81</v>
      </c>
      <c r="AT193" s="181" t="s">
        <v>72</v>
      </c>
      <c r="AU193" s="181" t="s">
        <v>81</v>
      </c>
      <c r="AY193" s="180" t="s">
        <v>129</v>
      </c>
      <c r="BK193" s="182">
        <f>BK194</f>
        <v>0</v>
      </c>
    </row>
    <row r="194" spans="1:65" s="2" customFormat="1" ht="21.75" customHeight="1">
      <c r="A194" s="33"/>
      <c r="B194" s="34"/>
      <c r="C194" s="185" t="s">
        <v>174</v>
      </c>
      <c r="D194" s="185" t="s">
        <v>131</v>
      </c>
      <c r="E194" s="186" t="s">
        <v>513</v>
      </c>
      <c r="F194" s="187" t="s">
        <v>514</v>
      </c>
      <c r="G194" s="188" t="s">
        <v>181</v>
      </c>
      <c r="H194" s="189">
        <v>121.728</v>
      </c>
      <c r="I194" s="190"/>
      <c r="J194" s="191">
        <f>ROUND(I194*H194,2)</f>
        <v>0</v>
      </c>
      <c r="K194" s="187" t="s">
        <v>1</v>
      </c>
      <c r="L194" s="38"/>
      <c r="M194" s="231" t="s">
        <v>1</v>
      </c>
      <c r="N194" s="232" t="s">
        <v>38</v>
      </c>
      <c r="O194" s="233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135</v>
      </c>
      <c r="AT194" s="196" t="s">
        <v>131</v>
      </c>
      <c r="AU194" s="196" t="s">
        <v>83</v>
      </c>
      <c r="AY194" s="16" t="s">
        <v>129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81</v>
      </c>
      <c r="BK194" s="197">
        <f>ROUND(I194*H194,2)</f>
        <v>0</v>
      </c>
      <c r="BL194" s="16" t="s">
        <v>135</v>
      </c>
      <c r="BM194" s="196" t="s">
        <v>273</v>
      </c>
    </row>
    <row r="195" spans="1:31" s="2" customFormat="1" ht="7" customHeight="1">
      <c r="A195" s="33"/>
      <c r="B195" s="53"/>
      <c r="C195" s="54"/>
      <c r="D195" s="54"/>
      <c r="E195" s="54"/>
      <c r="F195" s="54"/>
      <c r="G195" s="54"/>
      <c r="H195" s="54"/>
      <c r="I195" s="54"/>
      <c r="J195" s="54"/>
      <c r="K195" s="54"/>
      <c r="L195" s="38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sheetProtection algorithmName="SHA-512" hashValue="XKB4Za1il1lZzWYuO/+DBp/ZMBrmFNqxTZsAEG51qb7dDs8U4H/JJQPA0+3poPURL9wqFIsEd0o1m1AQ0ECeWg==" saltValue="wYFrfp14h9K2at2ORu+7T5+Owxv0WBfm7ErpwAPHiJ4IdXhYpqbhNe+L9PofWGUBzbVEgh1FtbtVunSu5F+0Jg==" spinCount="100000" sheet="1" objects="1" scenarios="1" formatColumns="0" formatRows="0" autoFilter="0"/>
  <autoFilter ref="C124:K19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95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515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ROUND((SUM(BE121:BE136)),2)</f>
        <v>0</v>
      </c>
      <c r="G33" s="33"/>
      <c r="H33" s="33"/>
      <c r="I33" s="123">
        <v>0.21</v>
      </c>
      <c r="J33" s="122">
        <f>ROUND(((SUM(BE121:BE136))*I33),2)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ROUND((SUM(BF121:BF136)),2)</f>
        <v>0</v>
      </c>
      <c r="G34" s="33"/>
      <c r="H34" s="33"/>
      <c r="I34" s="123">
        <v>0.15</v>
      </c>
      <c r="J34" s="122">
        <f>ROUND(((SUM(BF121:BF136))*I34),2)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ROUND((SUM(BG121:BG136)),2)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ROUND((SUM(BH121:BH136)),2)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ROUND((SUM(BI121:BI136)),2)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099 - Vedlejší rozpočtové...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516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>
      <c r="B98" s="152"/>
      <c r="C98" s="153"/>
      <c r="D98" s="154" t="s">
        <v>517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10" customFormat="1" ht="19.9" customHeight="1">
      <c r="B99" s="152"/>
      <c r="C99" s="153"/>
      <c r="D99" s="154" t="s">
        <v>518</v>
      </c>
      <c r="E99" s="155"/>
      <c r="F99" s="155"/>
      <c r="G99" s="155"/>
      <c r="H99" s="155"/>
      <c r="I99" s="155"/>
      <c r="J99" s="156">
        <f>J129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519</v>
      </c>
      <c r="E100" s="155"/>
      <c r="F100" s="155"/>
      <c r="G100" s="155"/>
      <c r="H100" s="155"/>
      <c r="I100" s="155"/>
      <c r="J100" s="156">
        <f>J132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520</v>
      </c>
      <c r="E101" s="155"/>
      <c r="F101" s="155"/>
      <c r="G101" s="155"/>
      <c r="H101" s="155"/>
      <c r="I101" s="155"/>
      <c r="J101" s="156">
        <f>J135</f>
        <v>0</v>
      </c>
      <c r="K101" s="153"/>
      <c r="L101" s="15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7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7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5" customHeight="1">
      <c r="A108" s="33"/>
      <c r="B108" s="34"/>
      <c r="C108" s="22" t="s">
        <v>114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7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.1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6.5" customHeight="1">
      <c r="A111" s="33"/>
      <c r="B111" s="34"/>
      <c r="C111" s="35"/>
      <c r="D111" s="35"/>
      <c r="E111" s="279" t="str">
        <f>E7</f>
        <v>Kostel Sv. Jiří, Horní Slavkov - I. etapa - komunikace - rozpočet</v>
      </c>
      <c r="F111" s="280"/>
      <c r="G111" s="280"/>
      <c r="H111" s="280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.1" customHeight="1">
      <c r="A112" s="33"/>
      <c r="B112" s="34"/>
      <c r="C112" s="28" t="s">
        <v>100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67" t="str">
        <f>E9</f>
        <v>099 - Vedlejší rozpočtové...</v>
      </c>
      <c r="F113" s="278"/>
      <c r="G113" s="278"/>
      <c r="H113" s="278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.1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 t="str">
        <f>IF(J12="","",J12)</f>
        <v>11. 1. 2021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15" customHeight="1">
      <c r="A117" s="33"/>
      <c r="B117" s="34"/>
      <c r="C117" s="28" t="s">
        <v>24</v>
      </c>
      <c r="D117" s="35"/>
      <c r="E117" s="35"/>
      <c r="F117" s="26" t="str">
        <f>E15</f>
        <v xml:space="preserve"> </v>
      </c>
      <c r="G117" s="35"/>
      <c r="H117" s="35"/>
      <c r="I117" s="28" t="s">
        <v>29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27</v>
      </c>
      <c r="D118" s="35"/>
      <c r="E118" s="35"/>
      <c r="F118" s="26" t="str">
        <f>IF(E18="","",E18)</f>
        <v>Vyplň údaj</v>
      </c>
      <c r="G118" s="35"/>
      <c r="H118" s="35"/>
      <c r="I118" s="28" t="s">
        <v>31</v>
      </c>
      <c r="J118" s="31" t="str">
        <f>E24</f>
        <v xml:space="preserve"> 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4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115</v>
      </c>
      <c r="D120" s="161" t="s">
        <v>58</v>
      </c>
      <c r="E120" s="161" t="s">
        <v>54</v>
      </c>
      <c r="F120" s="161" t="s">
        <v>55</v>
      </c>
      <c r="G120" s="161" t="s">
        <v>116</v>
      </c>
      <c r="H120" s="161" t="s">
        <v>117</v>
      </c>
      <c r="I120" s="161" t="s">
        <v>118</v>
      </c>
      <c r="J120" s="161" t="s">
        <v>104</v>
      </c>
      <c r="K120" s="162" t="s">
        <v>119</v>
      </c>
      <c r="L120" s="163"/>
      <c r="M120" s="74" t="s">
        <v>1</v>
      </c>
      <c r="N120" s="75" t="s">
        <v>37</v>
      </c>
      <c r="O120" s="75" t="s">
        <v>120</v>
      </c>
      <c r="P120" s="75" t="s">
        <v>121</v>
      </c>
      <c r="Q120" s="75" t="s">
        <v>122</v>
      </c>
      <c r="R120" s="75" t="s">
        <v>123</v>
      </c>
      <c r="S120" s="75" t="s">
        <v>124</v>
      </c>
      <c r="T120" s="76" t="s">
        <v>125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75" customHeight="1">
      <c r="A121" s="33"/>
      <c r="B121" s="34"/>
      <c r="C121" s="81" t="s">
        <v>126</v>
      </c>
      <c r="D121" s="35"/>
      <c r="E121" s="35"/>
      <c r="F121" s="35"/>
      <c r="G121" s="35"/>
      <c r="H121" s="35"/>
      <c r="I121" s="35"/>
      <c r="J121" s="164">
        <f>BK121</f>
        <v>0</v>
      </c>
      <c r="K121" s="35"/>
      <c r="L121" s="38"/>
      <c r="M121" s="77"/>
      <c r="N121" s="165"/>
      <c r="O121" s="78"/>
      <c r="P121" s="166">
        <f>P122</f>
        <v>0</v>
      </c>
      <c r="Q121" s="78"/>
      <c r="R121" s="166">
        <f>R122</f>
        <v>0</v>
      </c>
      <c r="S121" s="78"/>
      <c r="T121" s="167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72</v>
      </c>
      <c r="AU121" s="16" t="s">
        <v>106</v>
      </c>
      <c r="BK121" s="168">
        <f>BK122</f>
        <v>0</v>
      </c>
    </row>
    <row r="122" spans="2:63" s="12" customFormat="1" ht="26" customHeight="1">
      <c r="B122" s="169"/>
      <c r="C122" s="170"/>
      <c r="D122" s="171" t="s">
        <v>72</v>
      </c>
      <c r="E122" s="172" t="s">
        <v>521</v>
      </c>
      <c r="F122" s="172" t="s">
        <v>522</v>
      </c>
      <c r="G122" s="170"/>
      <c r="H122" s="170"/>
      <c r="I122" s="173"/>
      <c r="J122" s="174">
        <f>BK122</f>
        <v>0</v>
      </c>
      <c r="K122" s="170"/>
      <c r="L122" s="175"/>
      <c r="M122" s="176"/>
      <c r="N122" s="177"/>
      <c r="O122" s="177"/>
      <c r="P122" s="178">
        <f>P123+P129+P132+P135</f>
        <v>0</v>
      </c>
      <c r="Q122" s="177"/>
      <c r="R122" s="178">
        <f>R123+R129+R132+R135</f>
        <v>0</v>
      </c>
      <c r="S122" s="177"/>
      <c r="T122" s="179">
        <f>T123+T129+T132+T135</f>
        <v>0</v>
      </c>
      <c r="AR122" s="180" t="s">
        <v>149</v>
      </c>
      <c r="AT122" s="181" t="s">
        <v>72</v>
      </c>
      <c r="AU122" s="181" t="s">
        <v>73</v>
      </c>
      <c r="AY122" s="180" t="s">
        <v>129</v>
      </c>
      <c r="BK122" s="182">
        <f>BK123+BK129+BK132+BK135</f>
        <v>0</v>
      </c>
    </row>
    <row r="123" spans="2:63" s="12" customFormat="1" ht="22.75" customHeight="1">
      <c r="B123" s="169"/>
      <c r="C123" s="170"/>
      <c r="D123" s="171" t="s">
        <v>72</v>
      </c>
      <c r="E123" s="183" t="s">
        <v>523</v>
      </c>
      <c r="F123" s="183" t="s">
        <v>524</v>
      </c>
      <c r="G123" s="170"/>
      <c r="H123" s="170"/>
      <c r="I123" s="173"/>
      <c r="J123" s="184">
        <f>BK123</f>
        <v>0</v>
      </c>
      <c r="K123" s="170"/>
      <c r="L123" s="175"/>
      <c r="M123" s="176"/>
      <c r="N123" s="177"/>
      <c r="O123" s="177"/>
      <c r="P123" s="178">
        <f>SUM(P124:P128)</f>
        <v>0</v>
      </c>
      <c r="Q123" s="177"/>
      <c r="R123" s="178">
        <f>SUM(R124:R128)</f>
        <v>0</v>
      </c>
      <c r="S123" s="177"/>
      <c r="T123" s="179">
        <f>SUM(T124:T128)</f>
        <v>0</v>
      </c>
      <c r="AR123" s="180" t="s">
        <v>149</v>
      </c>
      <c r="AT123" s="181" t="s">
        <v>72</v>
      </c>
      <c r="AU123" s="181" t="s">
        <v>81</v>
      </c>
      <c r="AY123" s="180" t="s">
        <v>129</v>
      </c>
      <c r="BK123" s="182">
        <f>SUM(BK124:BK128)</f>
        <v>0</v>
      </c>
    </row>
    <row r="124" spans="1:65" s="2" customFormat="1" ht="16.5" customHeight="1">
      <c r="A124" s="33"/>
      <c r="B124" s="34"/>
      <c r="C124" s="185" t="s">
        <v>81</v>
      </c>
      <c r="D124" s="185" t="s">
        <v>131</v>
      </c>
      <c r="E124" s="186" t="s">
        <v>525</v>
      </c>
      <c r="F124" s="187" t="s">
        <v>526</v>
      </c>
      <c r="G124" s="188" t="s">
        <v>527</v>
      </c>
      <c r="H124" s="189">
        <v>1</v>
      </c>
      <c r="I124" s="190"/>
      <c r="J124" s="191">
        <f>ROUND(I124*H124,2)</f>
        <v>0</v>
      </c>
      <c r="K124" s="187" t="s">
        <v>1</v>
      </c>
      <c r="L124" s="38"/>
      <c r="M124" s="192" t="s">
        <v>1</v>
      </c>
      <c r="N124" s="193" t="s">
        <v>38</v>
      </c>
      <c r="O124" s="70"/>
      <c r="P124" s="194">
        <f>O124*H124</f>
        <v>0</v>
      </c>
      <c r="Q124" s="194">
        <v>0</v>
      </c>
      <c r="R124" s="194">
        <f>Q124*H124</f>
        <v>0</v>
      </c>
      <c r="S124" s="194">
        <v>0</v>
      </c>
      <c r="T124" s="195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135</v>
      </c>
      <c r="AT124" s="196" t="s">
        <v>131</v>
      </c>
      <c r="AU124" s="196" t="s">
        <v>83</v>
      </c>
      <c r="AY124" s="16" t="s">
        <v>129</v>
      </c>
      <c r="BE124" s="197">
        <f>IF(N124="základní",J124,0)</f>
        <v>0</v>
      </c>
      <c r="BF124" s="197">
        <f>IF(N124="snížená",J124,0)</f>
        <v>0</v>
      </c>
      <c r="BG124" s="197">
        <f>IF(N124="zákl. přenesená",J124,0)</f>
        <v>0</v>
      </c>
      <c r="BH124" s="197">
        <f>IF(N124="sníž. přenesená",J124,0)</f>
        <v>0</v>
      </c>
      <c r="BI124" s="197">
        <f>IF(N124="nulová",J124,0)</f>
        <v>0</v>
      </c>
      <c r="BJ124" s="16" t="s">
        <v>81</v>
      </c>
      <c r="BK124" s="197">
        <f>ROUND(I124*H124,2)</f>
        <v>0</v>
      </c>
      <c r="BL124" s="16" t="s">
        <v>135</v>
      </c>
      <c r="BM124" s="196" t="s">
        <v>83</v>
      </c>
    </row>
    <row r="125" spans="1:65" s="2" customFormat="1" ht="16.5" customHeight="1">
      <c r="A125" s="33"/>
      <c r="B125" s="34"/>
      <c r="C125" s="185" t="s">
        <v>83</v>
      </c>
      <c r="D125" s="185" t="s">
        <v>131</v>
      </c>
      <c r="E125" s="186" t="s">
        <v>528</v>
      </c>
      <c r="F125" s="187" t="s">
        <v>529</v>
      </c>
      <c r="G125" s="188" t="s">
        <v>527</v>
      </c>
      <c r="H125" s="189">
        <v>1</v>
      </c>
      <c r="I125" s="190"/>
      <c r="J125" s="191">
        <f>ROUND(I125*H125,2)</f>
        <v>0</v>
      </c>
      <c r="K125" s="187" t="s">
        <v>1</v>
      </c>
      <c r="L125" s="38"/>
      <c r="M125" s="192" t="s">
        <v>1</v>
      </c>
      <c r="N125" s="193" t="s">
        <v>38</v>
      </c>
      <c r="O125" s="70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6" t="s">
        <v>135</v>
      </c>
      <c r="AT125" s="196" t="s">
        <v>131</v>
      </c>
      <c r="AU125" s="196" t="s">
        <v>83</v>
      </c>
      <c r="AY125" s="16" t="s">
        <v>129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6" t="s">
        <v>81</v>
      </c>
      <c r="BK125" s="197">
        <f>ROUND(I125*H125,2)</f>
        <v>0</v>
      </c>
      <c r="BL125" s="16" t="s">
        <v>135</v>
      </c>
      <c r="BM125" s="196" t="s">
        <v>135</v>
      </c>
    </row>
    <row r="126" spans="1:65" s="2" customFormat="1" ht="16.5" customHeight="1">
      <c r="A126" s="33"/>
      <c r="B126" s="34"/>
      <c r="C126" s="185" t="s">
        <v>140</v>
      </c>
      <c r="D126" s="185" t="s">
        <v>131</v>
      </c>
      <c r="E126" s="186" t="s">
        <v>530</v>
      </c>
      <c r="F126" s="187" t="s">
        <v>531</v>
      </c>
      <c r="G126" s="188" t="s">
        <v>527</v>
      </c>
      <c r="H126" s="189">
        <v>1</v>
      </c>
      <c r="I126" s="190"/>
      <c r="J126" s="191">
        <f>ROUND(I126*H126,2)</f>
        <v>0</v>
      </c>
      <c r="K126" s="187" t="s">
        <v>1</v>
      </c>
      <c r="L126" s="38"/>
      <c r="M126" s="192" t="s">
        <v>1</v>
      </c>
      <c r="N126" s="193" t="s">
        <v>38</v>
      </c>
      <c r="O126" s="70"/>
      <c r="P126" s="194">
        <f>O126*H126</f>
        <v>0</v>
      </c>
      <c r="Q126" s="194">
        <v>0</v>
      </c>
      <c r="R126" s="194">
        <f>Q126*H126</f>
        <v>0</v>
      </c>
      <c r="S126" s="194">
        <v>0</v>
      </c>
      <c r="T126" s="19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135</v>
      </c>
      <c r="AT126" s="196" t="s">
        <v>131</v>
      </c>
      <c r="AU126" s="196" t="s">
        <v>83</v>
      </c>
      <c r="AY126" s="16" t="s">
        <v>129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6" t="s">
        <v>81</v>
      </c>
      <c r="BK126" s="197">
        <f>ROUND(I126*H126,2)</f>
        <v>0</v>
      </c>
      <c r="BL126" s="16" t="s">
        <v>135</v>
      </c>
      <c r="BM126" s="196" t="s">
        <v>144</v>
      </c>
    </row>
    <row r="127" spans="1:65" s="2" customFormat="1" ht="16.5" customHeight="1">
      <c r="A127" s="33"/>
      <c r="B127" s="34"/>
      <c r="C127" s="185" t="s">
        <v>135</v>
      </c>
      <c r="D127" s="185" t="s">
        <v>131</v>
      </c>
      <c r="E127" s="186" t="s">
        <v>532</v>
      </c>
      <c r="F127" s="187" t="s">
        <v>533</v>
      </c>
      <c r="G127" s="188" t="s">
        <v>527</v>
      </c>
      <c r="H127" s="189">
        <v>1</v>
      </c>
      <c r="I127" s="190"/>
      <c r="J127" s="191">
        <f>ROUND(I127*H127,2)</f>
        <v>0</v>
      </c>
      <c r="K127" s="187" t="s">
        <v>1</v>
      </c>
      <c r="L127" s="38"/>
      <c r="M127" s="192" t="s">
        <v>1</v>
      </c>
      <c r="N127" s="193" t="s">
        <v>38</v>
      </c>
      <c r="O127" s="7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135</v>
      </c>
      <c r="AT127" s="196" t="s">
        <v>131</v>
      </c>
      <c r="AU127" s="196" t="s">
        <v>83</v>
      </c>
      <c r="AY127" s="16" t="s">
        <v>129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81</v>
      </c>
      <c r="BK127" s="197">
        <f>ROUND(I127*H127,2)</f>
        <v>0</v>
      </c>
      <c r="BL127" s="16" t="s">
        <v>135</v>
      </c>
      <c r="BM127" s="196" t="s">
        <v>147</v>
      </c>
    </row>
    <row r="128" spans="1:65" s="2" customFormat="1" ht="16.5" customHeight="1">
      <c r="A128" s="33"/>
      <c r="B128" s="34"/>
      <c r="C128" s="185" t="s">
        <v>149</v>
      </c>
      <c r="D128" s="185" t="s">
        <v>131</v>
      </c>
      <c r="E128" s="186" t="s">
        <v>534</v>
      </c>
      <c r="F128" s="187" t="s">
        <v>535</v>
      </c>
      <c r="G128" s="188" t="s">
        <v>527</v>
      </c>
      <c r="H128" s="189">
        <v>1</v>
      </c>
      <c r="I128" s="190"/>
      <c r="J128" s="191">
        <f>ROUND(I128*H128,2)</f>
        <v>0</v>
      </c>
      <c r="K128" s="187" t="s">
        <v>1</v>
      </c>
      <c r="L128" s="38"/>
      <c r="M128" s="192" t="s">
        <v>1</v>
      </c>
      <c r="N128" s="193" t="s">
        <v>38</v>
      </c>
      <c r="O128" s="70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135</v>
      </c>
      <c r="AT128" s="196" t="s">
        <v>131</v>
      </c>
      <c r="AU128" s="196" t="s">
        <v>83</v>
      </c>
      <c r="AY128" s="16" t="s">
        <v>129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81</v>
      </c>
      <c r="BK128" s="197">
        <f>ROUND(I128*H128,2)</f>
        <v>0</v>
      </c>
      <c r="BL128" s="16" t="s">
        <v>135</v>
      </c>
      <c r="BM128" s="196" t="s">
        <v>153</v>
      </c>
    </row>
    <row r="129" spans="2:63" s="12" customFormat="1" ht="22.75" customHeight="1">
      <c r="B129" s="169"/>
      <c r="C129" s="170"/>
      <c r="D129" s="171" t="s">
        <v>72</v>
      </c>
      <c r="E129" s="183" t="s">
        <v>536</v>
      </c>
      <c r="F129" s="183" t="s">
        <v>537</v>
      </c>
      <c r="G129" s="170"/>
      <c r="H129" s="170"/>
      <c r="I129" s="173"/>
      <c r="J129" s="184">
        <f>BK129</f>
        <v>0</v>
      </c>
      <c r="K129" s="170"/>
      <c r="L129" s="175"/>
      <c r="M129" s="176"/>
      <c r="N129" s="177"/>
      <c r="O129" s="177"/>
      <c r="P129" s="178">
        <f>SUM(P130:P131)</f>
        <v>0</v>
      </c>
      <c r="Q129" s="177"/>
      <c r="R129" s="178">
        <f>SUM(R130:R131)</f>
        <v>0</v>
      </c>
      <c r="S129" s="177"/>
      <c r="T129" s="179">
        <f>SUM(T130:T131)</f>
        <v>0</v>
      </c>
      <c r="AR129" s="180" t="s">
        <v>149</v>
      </c>
      <c r="AT129" s="181" t="s">
        <v>72</v>
      </c>
      <c r="AU129" s="181" t="s">
        <v>81</v>
      </c>
      <c r="AY129" s="180" t="s">
        <v>129</v>
      </c>
      <c r="BK129" s="182">
        <f>SUM(BK130:BK131)</f>
        <v>0</v>
      </c>
    </row>
    <row r="130" spans="1:65" s="2" customFormat="1" ht="16.5" customHeight="1">
      <c r="A130" s="33"/>
      <c r="B130" s="34"/>
      <c r="C130" s="185" t="s">
        <v>144</v>
      </c>
      <c r="D130" s="185" t="s">
        <v>131</v>
      </c>
      <c r="E130" s="186" t="s">
        <v>538</v>
      </c>
      <c r="F130" s="187" t="s">
        <v>537</v>
      </c>
      <c r="G130" s="188" t="s">
        <v>539</v>
      </c>
      <c r="H130" s="236"/>
      <c r="I130" s="190"/>
      <c r="J130" s="191">
        <f>ROUND(I130*H130,2)</f>
        <v>0</v>
      </c>
      <c r="K130" s="187" t="s">
        <v>1</v>
      </c>
      <c r="L130" s="38"/>
      <c r="M130" s="192" t="s">
        <v>1</v>
      </c>
      <c r="N130" s="193" t="s">
        <v>38</v>
      </c>
      <c r="O130" s="70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135</v>
      </c>
      <c r="AT130" s="196" t="s">
        <v>131</v>
      </c>
      <c r="AU130" s="196" t="s">
        <v>83</v>
      </c>
      <c r="AY130" s="16" t="s">
        <v>129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81</v>
      </c>
      <c r="BK130" s="197">
        <f>ROUND(I130*H130,2)</f>
        <v>0</v>
      </c>
      <c r="BL130" s="16" t="s">
        <v>135</v>
      </c>
      <c r="BM130" s="196" t="s">
        <v>159</v>
      </c>
    </row>
    <row r="131" spans="1:65" s="2" customFormat="1" ht="16.5" customHeight="1">
      <c r="A131" s="33"/>
      <c r="B131" s="34"/>
      <c r="C131" s="185" t="s">
        <v>162</v>
      </c>
      <c r="D131" s="185" t="s">
        <v>131</v>
      </c>
      <c r="E131" s="186" t="s">
        <v>540</v>
      </c>
      <c r="F131" s="187" t="s">
        <v>541</v>
      </c>
      <c r="G131" s="188" t="s">
        <v>527</v>
      </c>
      <c r="H131" s="189">
        <v>1</v>
      </c>
      <c r="I131" s="190"/>
      <c r="J131" s="191">
        <f>ROUND(I131*H131,2)</f>
        <v>0</v>
      </c>
      <c r="K131" s="187" t="s">
        <v>1</v>
      </c>
      <c r="L131" s="38"/>
      <c r="M131" s="192" t="s">
        <v>1</v>
      </c>
      <c r="N131" s="193" t="s">
        <v>38</v>
      </c>
      <c r="O131" s="70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135</v>
      </c>
      <c r="AT131" s="196" t="s">
        <v>131</v>
      </c>
      <c r="AU131" s="196" t="s">
        <v>83</v>
      </c>
      <c r="AY131" s="16" t="s">
        <v>129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135</v>
      </c>
      <c r="BM131" s="196" t="s">
        <v>165</v>
      </c>
    </row>
    <row r="132" spans="2:63" s="12" customFormat="1" ht="22.75" customHeight="1">
      <c r="B132" s="169"/>
      <c r="C132" s="170"/>
      <c r="D132" s="171" t="s">
        <v>72</v>
      </c>
      <c r="E132" s="183" t="s">
        <v>542</v>
      </c>
      <c r="F132" s="183" t="s">
        <v>543</v>
      </c>
      <c r="G132" s="170"/>
      <c r="H132" s="170"/>
      <c r="I132" s="173"/>
      <c r="J132" s="184">
        <f>BK132</f>
        <v>0</v>
      </c>
      <c r="K132" s="170"/>
      <c r="L132" s="175"/>
      <c r="M132" s="176"/>
      <c r="N132" s="177"/>
      <c r="O132" s="177"/>
      <c r="P132" s="178">
        <f>SUM(P133:P134)</f>
        <v>0</v>
      </c>
      <c r="Q132" s="177"/>
      <c r="R132" s="178">
        <f>SUM(R133:R134)</f>
        <v>0</v>
      </c>
      <c r="S132" s="177"/>
      <c r="T132" s="179">
        <f>SUM(T133:T134)</f>
        <v>0</v>
      </c>
      <c r="AR132" s="180" t="s">
        <v>149</v>
      </c>
      <c r="AT132" s="181" t="s">
        <v>72</v>
      </c>
      <c r="AU132" s="181" t="s">
        <v>81</v>
      </c>
      <c r="AY132" s="180" t="s">
        <v>129</v>
      </c>
      <c r="BK132" s="182">
        <f>SUM(BK133:BK134)</f>
        <v>0</v>
      </c>
    </row>
    <row r="133" spans="1:65" s="2" customFormat="1" ht="16.5" customHeight="1">
      <c r="A133" s="33"/>
      <c r="B133" s="34"/>
      <c r="C133" s="185" t="s">
        <v>147</v>
      </c>
      <c r="D133" s="185" t="s">
        <v>131</v>
      </c>
      <c r="E133" s="186" t="s">
        <v>544</v>
      </c>
      <c r="F133" s="187" t="s">
        <v>545</v>
      </c>
      <c r="G133" s="188" t="s">
        <v>527</v>
      </c>
      <c r="H133" s="189">
        <v>1</v>
      </c>
      <c r="I133" s="190"/>
      <c r="J133" s="191">
        <f>ROUND(I133*H133,2)</f>
        <v>0</v>
      </c>
      <c r="K133" s="187" t="s">
        <v>1</v>
      </c>
      <c r="L133" s="38"/>
      <c r="M133" s="192" t="s">
        <v>1</v>
      </c>
      <c r="N133" s="193" t="s">
        <v>38</v>
      </c>
      <c r="O133" s="70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135</v>
      </c>
      <c r="AT133" s="196" t="s">
        <v>131</v>
      </c>
      <c r="AU133" s="196" t="s">
        <v>83</v>
      </c>
      <c r="AY133" s="16" t="s">
        <v>129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81</v>
      </c>
      <c r="BK133" s="197">
        <f>ROUND(I133*H133,2)</f>
        <v>0</v>
      </c>
      <c r="BL133" s="16" t="s">
        <v>135</v>
      </c>
      <c r="BM133" s="196" t="s">
        <v>169</v>
      </c>
    </row>
    <row r="134" spans="1:65" s="2" customFormat="1" ht="16.5" customHeight="1">
      <c r="A134" s="33"/>
      <c r="B134" s="34"/>
      <c r="C134" s="185" t="s">
        <v>171</v>
      </c>
      <c r="D134" s="185" t="s">
        <v>131</v>
      </c>
      <c r="E134" s="186" t="s">
        <v>546</v>
      </c>
      <c r="F134" s="187" t="s">
        <v>547</v>
      </c>
      <c r="G134" s="188" t="s">
        <v>527</v>
      </c>
      <c r="H134" s="189">
        <v>1</v>
      </c>
      <c r="I134" s="190"/>
      <c r="J134" s="191">
        <f>ROUND(I134*H134,2)</f>
        <v>0</v>
      </c>
      <c r="K134" s="187" t="s">
        <v>1</v>
      </c>
      <c r="L134" s="38"/>
      <c r="M134" s="192" t="s">
        <v>1</v>
      </c>
      <c r="N134" s="193" t="s">
        <v>38</v>
      </c>
      <c r="O134" s="70"/>
      <c r="P134" s="194">
        <f>O134*H134</f>
        <v>0</v>
      </c>
      <c r="Q134" s="194">
        <v>0</v>
      </c>
      <c r="R134" s="194">
        <f>Q134*H134</f>
        <v>0</v>
      </c>
      <c r="S134" s="194">
        <v>0</v>
      </c>
      <c r="T134" s="19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6" t="s">
        <v>135</v>
      </c>
      <c r="AT134" s="196" t="s">
        <v>131</v>
      </c>
      <c r="AU134" s="196" t="s">
        <v>83</v>
      </c>
      <c r="AY134" s="16" t="s">
        <v>129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16" t="s">
        <v>81</v>
      </c>
      <c r="BK134" s="197">
        <f>ROUND(I134*H134,2)</f>
        <v>0</v>
      </c>
      <c r="BL134" s="16" t="s">
        <v>135</v>
      </c>
      <c r="BM134" s="196" t="s">
        <v>174</v>
      </c>
    </row>
    <row r="135" spans="2:63" s="12" customFormat="1" ht="22.75" customHeight="1">
      <c r="B135" s="169"/>
      <c r="C135" s="170"/>
      <c r="D135" s="171" t="s">
        <v>72</v>
      </c>
      <c r="E135" s="183" t="s">
        <v>548</v>
      </c>
      <c r="F135" s="183" t="s">
        <v>549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P136</f>
        <v>0</v>
      </c>
      <c r="Q135" s="177"/>
      <c r="R135" s="178">
        <f>R136</f>
        <v>0</v>
      </c>
      <c r="S135" s="177"/>
      <c r="T135" s="179">
        <f>T136</f>
        <v>0</v>
      </c>
      <c r="AR135" s="180" t="s">
        <v>149</v>
      </c>
      <c r="AT135" s="181" t="s">
        <v>72</v>
      </c>
      <c r="AU135" s="181" t="s">
        <v>81</v>
      </c>
      <c r="AY135" s="180" t="s">
        <v>129</v>
      </c>
      <c r="BK135" s="182">
        <f>BK136</f>
        <v>0</v>
      </c>
    </row>
    <row r="136" spans="1:65" s="2" customFormat="1" ht="16.5" customHeight="1">
      <c r="A136" s="33"/>
      <c r="B136" s="34"/>
      <c r="C136" s="185" t="s">
        <v>153</v>
      </c>
      <c r="D136" s="185" t="s">
        <v>131</v>
      </c>
      <c r="E136" s="186" t="s">
        <v>550</v>
      </c>
      <c r="F136" s="187" t="s">
        <v>551</v>
      </c>
      <c r="G136" s="188" t="s">
        <v>527</v>
      </c>
      <c r="H136" s="189">
        <v>1</v>
      </c>
      <c r="I136" s="190"/>
      <c r="J136" s="191">
        <f>ROUND(I136*H136,2)</f>
        <v>0</v>
      </c>
      <c r="K136" s="187" t="s">
        <v>1</v>
      </c>
      <c r="L136" s="38"/>
      <c r="M136" s="231" t="s">
        <v>1</v>
      </c>
      <c r="N136" s="232" t="s">
        <v>38</v>
      </c>
      <c r="O136" s="233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135</v>
      </c>
      <c r="AT136" s="196" t="s">
        <v>131</v>
      </c>
      <c r="AU136" s="196" t="s">
        <v>83</v>
      </c>
      <c r="AY136" s="16" t="s">
        <v>129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81</v>
      </c>
      <c r="BK136" s="197">
        <f>ROUND(I136*H136,2)</f>
        <v>0</v>
      </c>
      <c r="BL136" s="16" t="s">
        <v>135</v>
      </c>
      <c r="BM136" s="196" t="s">
        <v>177</v>
      </c>
    </row>
    <row r="137" spans="1:31" s="2" customFormat="1" ht="7" customHeight="1">
      <c r="A137" s="33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38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sheetProtection algorithmName="SHA-512" hashValue="Gqbe89bJ6wCMgnyk8NlqCkifIPPOpbhWOswZMEZXSPbdpuig0HFopb17Hfs+6SOym8oLMbLQIa3ETxwyDVSslw==" saltValue="WPa7T/eHhG4/QkC3+GE6MNXaeINIGmfdgGq0l26et6ZIjgfQTNzyIFzoczt4MZq5k5MXmp+GRHOYc7LwEOjETg==" spinCount="100000" sheet="1" objects="1" scenarios="1" formatColumns="0" formatRows="0" autoFilter="0"/>
  <autoFilter ref="C120:K13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8"/>
  <sheetViews>
    <sheetView showGridLines="0" workbookViewId="0" topLeftCell="A108">
      <selection activeCell="F124" sqref="F1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.05" customHeight="1"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AT2" s="16" t="s">
        <v>98</v>
      </c>
    </row>
    <row r="3" spans="2:46" s="1" customFormat="1" ht="7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5" customHeight="1">
      <c r="B4" s="19"/>
      <c r="D4" s="109" t="s">
        <v>99</v>
      </c>
      <c r="L4" s="19"/>
      <c r="M4" s="110" t="s">
        <v>10</v>
      </c>
      <c r="AT4" s="16" t="s">
        <v>4</v>
      </c>
    </row>
    <row r="5" spans="2:12" s="1" customFormat="1" ht="7" customHeight="1">
      <c r="B5" s="19"/>
      <c r="L5" s="19"/>
    </row>
    <row r="6" spans="2:12" s="1" customFormat="1" ht="12.1" customHeight="1">
      <c r="B6" s="19"/>
      <c r="D6" s="111" t="s">
        <v>16</v>
      </c>
      <c r="L6" s="19"/>
    </row>
    <row r="7" spans="2:12" s="1" customFormat="1" ht="16.5" customHeight="1">
      <c r="B7" s="19"/>
      <c r="E7" s="281" t="str">
        <f>'Rekapitulace stavby'!K6</f>
        <v>Kostel Sv. Jiří, Horní Slavkov - I. etapa - komunikace - rozpočet</v>
      </c>
      <c r="F7" s="282"/>
      <c r="G7" s="282"/>
      <c r="H7" s="282"/>
      <c r="L7" s="19"/>
    </row>
    <row r="8" spans="1:31" s="2" customFormat="1" ht="12.1" customHeight="1">
      <c r="A8" s="33"/>
      <c r="B8" s="38"/>
      <c r="C8" s="33"/>
      <c r="D8" s="111" t="s">
        <v>100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3" t="s">
        <v>552</v>
      </c>
      <c r="F9" s="284"/>
      <c r="G9" s="284"/>
      <c r="H9" s="284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.1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.1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 t="str">
        <f>'Rekapitulace stavby'!AN8</f>
        <v>11. 1. 2021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.1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26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7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.1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5" t="str">
        <f>'Rekapitulace stavby'!E14</f>
        <v>Vyplň údaj</v>
      </c>
      <c r="F18" s="286"/>
      <c r="G18" s="286"/>
      <c r="H18" s="286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7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.1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26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7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.1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tr">
        <f>IF('Rekapitulace stavby'!AN19="","",'Rekapitulace stavby'!AN19)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tr">
        <f>IF('Rekapitulace stavby'!E20="","",'Rekapitulace stavby'!E20)</f>
        <v xml:space="preserve"> </v>
      </c>
      <c r="F24" s="33"/>
      <c r="G24" s="33"/>
      <c r="H24" s="33"/>
      <c r="I24" s="111" t="s">
        <v>26</v>
      </c>
      <c r="J24" s="112" t="str">
        <f>IF('Rekapitulace stavby'!AN20="","",'Rekapitulace stavby'!AN20)</f>
        <v/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7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.1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7" t="s">
        <v>1</v>
      </c>
      <c r="F27" s="287"/>
      <c r="G27" s="287"/>
      <c r="H27" s="287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7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7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ROUND(J118,2)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ROUND((SUM(BE118:BE157)),2)</f>
        <v>0</v>
      </c>
      <c r="G33" s="33"/>
      <c r="H33" s="33"/>
      <c r="I33" s="123">
        <v>0.21</v>
      </c>
      <c r="J33" s="122">
        <f>ROUND(((SUM(BE118:BE157))*I33),2)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ROUND((SUM(BF118:BF157)),2)</f>
        <v>0</v>
      </c>
      <c r="G34" s="33"/>
      <c r="H34" s="33"/>
      <c r="I34" s="123">
        <v>0.15</v>
      </c>
      <c r="J34" s="122">
        <f>ROUND(((SUM(BF118:BF157))*I34),2)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ROUND((SUM(BG118:BG157)),2)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ROUND((SUM(BH118:BH157)),2)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ROUND((SUM(BI118:BI157)),2)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7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9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3.6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9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102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.1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79" t="str">
        <f>E7</f>
        <v>Kostel Sv. Jiří, Horní Slavkov - I. etapa - komunikace - rozpočet</v>
      </c>
      <c r="F85" s="280"/>
      <c r="G85" s="280"/>
      <c r="H85" s="280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.1" customHeight="1">
      <c r="A86" s="33"/>
      <c r="B86" s="34"/>
      <c r="C86" s="28" t="s">
        <v>100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67" t="str">
        <f>E9</f>
        <v>SO12 - Veřejné osvětlení</v>
      </c>
      <c r="F87" s="278"/>
      <c r="G87" s="278"/>
      <c r="H87" s="278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7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.1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 t="str">
        <f>IF(J12="","",J12)</f>
        <v>11. 1. 2021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15" customHeight="1">
      <c r="A91" s="33"/>
      <c r="B91" s="34"/>
      <c r="C91" s="28" t="s">
        <v>24</v>
      </c>
      <c r="D91" s="35"/>
      <c r="E91" s="35"/>
      <c r="F91" s="26" t="str">
        <f>E15</f>
        <v xml:space="preserve"> </v>
      </c>
      <c r="G91" s="35"/>
      <c r="H91" s="35"/>
      <c r="I91" s="28" t="s">
        <v>29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 xml:space="preserve"> 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4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103</v>
      </c>
      <c r="D94" s="143"/>
      <c r="E94" s="143"/>
      <c r="F94" s="143"/>
      <c r="G94" s="143"/>
      <c r="H94" s="143"/>
      <c r="I94" s="143"/>
      <c r="J94" s="144" t="s">
        <v>104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4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75" customHeight="1">
      <c r="A96" s="33"/>
      <c r="B96" s="34"/>
      <c r="C96" s="145" t="s">
        <v>105</v>
      </c>
      <c r="D96" s="35"/>
      <c r="E96" s="35"/>
      <c r="F96" s="35"/>
      <c r="G96" s="35"/>
      <c r="H96" s="35"/>
      <c r="I96" s="35"/>
      <c r="J96" s="83">
        <f>J118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106</v>
      </c>
    </row>
    <row r="97" spans="2:12" s="9" customFormat="1" ht="25" customHeight="1">
      <c r="B97" s="146"/>
      <c r="C97" s="147"/>
      <c r="D97" s="148" t="s">
        <v>553</v>
      </c>
      <c r="E97" s="149"/>
      <c r="F97" s="149"/>
      <c r="G97" s="149"/>
      <c r="H97" s="149"/>
      <c r="I97" s="149"/>
      <c r="J97" s="150">
        <f>J119</f>
        <v>0</v>
      </c>
      <c r="K97" s="147"/>
      <c r="L97" s="151"/>
    </row>
    <row r="98" spans="2:12" s="10" customFormat="1" ht="19.9" customHeight="1">
      <c r="B98" s="152"/>
      <c r="C98" s="153"/>
      <c r="D98" s="154" t="s">
        <v>554</v>
      </c>
      <c r="E98" s="155"/>
      <c r="F98" s="155"/>
      <c r="G98" s="155"/>
      <c r="H98" s="155"/>
      <c r="I98" s="155"/>
      <c r="J98" s="156">
        <f>J120</f>
        <v>0</v>
      </c>
      <c r="K98" s="153"/>
      <c r="L98" s="157"/>
    </row>
    <row r="99" spans="1:31" s="2" customFormat="1" ht="21.75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50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1:31" s="2" customFormat="1" ht="7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0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4" spans="1:31" s="2" customFormat="1" ht="7" customHeight="1">
      <c r="A104" s="33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25" customHeight="1">
      <c r="A105" s="33"/>
      <c r="B105" s="34"/>
      <c r="C105" s="22" t="s">
        <v>114</v>
      </c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7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2.1" customHeight="1">
      <c r="A107" s="33"/>
      <c r="B107" s="34"/>
      <c r="C107" s="28" t="s">
        <v>16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6.5" customHeight="1">
      <c r="A108" s="33"/>
      <c r="B108" s="34"/>
      <c r="C108" s="35"/>
      <c r="D108" s="35"/>
      <c r="E108" s="279" t="str">
        <f>E7</f>
        <v>Kostel Sv. Jiří, Horní Slavkov - I. etapa - komunikace - rozpočet</v>
      </c>
      <c r="F108" s="280"/>
      <c r="G108" s="280"/>
      <c r="H108" s="280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.1" customHeight="1">
      <c r="A109" s="33"/>
      <c r="B109" s="34"/>
      <c r="C109" s="28" t="s">
        <v>100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67" t="str">
        <f>E9</f>
        <v>SO12 - Veřejné osvětlení</v>
      </c>
      <c r="F110" s="278"/>
      <c r="G110" s="278"/>
      <c r="H110" s="278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7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.1" customHeight="1">
      <c r="A112" s="33"/>
      <c r="B112" s="34"/>
      <c r="C112" s="28" t="s">
        <v>20</v>
      </c>
      <c r="D112" s="35"/>
      <c r="E112" s="35"/>
      <c r="F112" s="26" t="str">
        <f>F12</f>
        <v xml:space="preserve"> </v>
      </c>
      <c r="G112" s="35"/>
      <c r="H112" s="35"/>
      <c r="I112" s="28" t="s">
        <v>22</v>
      </c>
      <c r="J112" s="65" t="str">
        <f>IF(J12="","",J12)</f>
        <v>11. 1. 2021</v>
      </c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7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15" customHeight="1">
      <c r="A114" s="33"/>
      <c r="B114" s="34"/>
      <c r="C114" s="28" t="s">
        <v>24</v>
      </c>
      <c r="D114" s="35"/>
      <c r="E114" s="35"/>
      <c r="F114" s="26" t="str">
        <f>E15</f>
        <v xml:space="preserve"> </v>
      </c>
      <c r="G114" s="35"/>
      <c r="H114" s="35"/>
      <c r="I114" s="28" t="s">
        <v>29</v>
      </c>
      <c r="J114" s="31" t="str">
        <f>E21</f>
        <v xml:space="preserve"> 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5.15" customHeight="1">
      <c r="A115" s="33"/>
      <c r="B115" s="34"/>
      <c r="C115" s="28" t="s">
        <v>27</v>
      </c>
      <c r="D115" s="35"/>
      <c r="E115" s="35"/>
      <c r="F115" s="26" t="str">
        <f>IF(E18="","",E18)</f>
        <v>Vyplň údaj</v>
      </c>
      <c r="G115" s="35"/>
      <c r="H115" s="35"/>
      <c r="I115" s="28" t="s">
        <v>31</v>
      </c>
      <c r="J115" s="31" t="str">
        <f>E24</f>
        <v xml:space="preserve"> 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0.4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11" customFormat="1" ht="29.25" customHeight="1">
      <c r="A117" s="158"/>
      <c r="B117" s="159"/>
      <c r="C117" s="160" t="s">
        <v>115</v>
      </c>
      <c r="D117" s="161" t="s">
        <v>58</v>
      </c>
      <c r="E117" s="161" t="s">
        <v>54</v>
      </c>
      <c r="F117" s="161" t="s">
        <v>55</v>
      </c>
      <c r="G117" s="161" t="s">
        <v>116</v>
      </c>
      <c r="H117" s="161" t="s">
        <v>117</v>
      </c>
      <c r="I117" s="161" t="s">
        <v>118</v>
      </c>
      <c r="J117" s="161" t="s">
        <v>104</v>
      </c>
      <c r="K117" s="162" t="s">
        <v>119</v>
      </c>
      <c r="L117" s="163"/>
      <c r="M117" s="74" t="s">
        <v>1</v>
      </c>
      <c r="N117" s="75" t="s">
        <v>37</v>
      </c>
      <c r="O117" s="75" t="s">
        <v>120</v>
      </c>
      <c r="P117" s="75" t="s">
        <v>121</v>
      </c>
      <c r="Q117" s="75" t="s">
        <v>122</v>
      </c>
      <c r="R117" s="75" t="s">
        <v>123</v>
      </c>
      <c r="S117" s="75" t="s">
        <v>124</v>
      </c>
      <c r="T117" s="76" t="s">
        <v>125</v>
      </c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</row>
    <row r="118" spans="1:63" s="2" customFormat="1" ht="22.75" customHeight="1">
      <c r="A118" s="33"/>
      <c r="B118" s="34"/>
      <c r="C118" s="81" t="s">
        <v>126</v>
      </c>
      <c r="D118" s="35"/>
      <c r="E118" s="35"/>
      <c r="F118" s="35"/>
      <c r="G118" s="35"/>
      <c r="H118" s="35"/>
      <c r="I118" s="35"/>
      <c r="J118" s="164">
        <f>BK118</f>
        <v>0</v>
      </c>
      <c r="K118" s="35"/>
      <c r="L118" s="38"/>
      <c r="M118" s="77"/>
      <c r="N118" s="165"/>
      <c r="O118" s="78"/>
      <c r="P118" s="166">
        <f>P119</f>
        <v>0</v>
      </c>
      <c r="Q118" s="78"/>
      <c r="R118" s="166">
        <f>R119</f>
        <v>0</v>
      </c>
      <c r="S118" s="78"/>
      <c r="T118" s="167">
        <f>T119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6" t="s">
        <v>72</v>
      </c>
      <c r="AU118" s="16" t="s">
        <v>106</v>
      </c>
      <c r="BK118" s="168">
        <f>BK119</f>
        <v>0</v>
      </c>
    </row>
    <row r="119" spans="2:63" s="12" customFormat="1" ht="26" customHeight="1">
      <c r="B119" s="169"/>
      <c r="C119" s="170"/>
      <c r="D119" s="171" t="s">
        <v>72</v>
      </c>
      <c r="E119" s="172" t="s">
        <v>555</v>
      </c>
      <c r="F119" s="172" t="s">
        <v>556</v>
      </c>
      <c r="G119" s="170"/>
      <c r="H119" s="170"/>
      <c r="I119" s="173"/>
      <c r="J119" s="174">
        <f>BK119</f>
        <v>0</v>
      </c>
      <c r="K119" s="170"/>
      <c r="L119" s="175"/>
      <c r="M119" s="176"/>
      <c r="N119" s="177"/>
      <c r="O119" s="177"/>
      <c r="P119" s="178">
        <f>P120</f>
        <v>0</v>
      </c>
      <c r="Q119" s="177"/>
      <c r="R119" s="178">
        <f>R120</f>
        <v>0</v>
      </c>
      <c r="S119" s="177"/>
      <c r="T119" s="179">
        <f>T120</f>
        <v>0</v>
      </c>
      <c r="AR119" s="180" t="s">
        <v>83</v>
      </c>
      <c r="AT119" s="181" t="s">
        <v>72</v>
      </c>
      <c r="AU119" s="181" t="s">
        <v>73</v>
      </c>
      <c r="AY119" s="180" t="s">
        <v>129</v>
      </c>
      <c r="BK119" s="182">
        <f>BK120</f>
        <v>0</v>
      </c>
    </row>
    <row r="120" spans="2:63" s="12" customFormat="1" ht="22.75" customHeight="1">
      <c r="B120" s="169"/>
      <c r="C120" s="170"/>
      <c r="D120" s="171" t="s">
        <v>72</v>
      </c>
      <c r="E120" s="183" t="s">
        <v>557</v>
      </c>
      <c r="F120" s="183" t="s">
        <v>558</v>
      </c>
      <c r="G120" s="170"/>
      <c r="H120" s="170"/>
      <c r="I120" s="173"/>
      <c r="J120" s="184">
        <f>BK120</f>
        <v>0</v>
      </c>
      <c r="K120" s="170"/>
      <c r="L120" s="175"/>
      <c r="M120" s="176"/>
      <c r="N120" s="177"/>
      <c r="O120" s="177"/>
      <c r="P120" s="178">
        <f>SUM(P121:P157)</f>
        <v>0</v>
      </c>
      <c r="Q120" s="177"/>
      <c r="R120" s="178">
        <f>SUM(R121:R157)</f>
        <v>0</v>
      </c>
      <c r="S120" s="177"/>
      <c r="T120" s="179">
        <f>SUM(T121:T157)</f>
        <v>0</v>
      </c>
      <c r="AR120" s="180" t="s">
        <v>83</v>
      </c>
      <c r="AT120" s="181" t="s">
        <v>72</v>
      </c>
      <c r="AU120" s="181" t="s">
        <v>81</v>
      </c>
      <c r="AY120" s="180" t="s">
        <v>129</v>
      </c>
      <c r="BK120" s="182">
        <f>SUM(BK121:BK157)</f>
        <v>0</v>
      </c>
    </row>
    <row r="121" spans="1:65" s="2" customFormat="1" ht="21.75" customHeight="1">
      <c r="A121" s="33"/>
      <c r="B121" s="34"/>
      <c r="C121" s="221" t="s">
        <v>81</v>
      </c>
      <c r="D121" s="221" t="s">
        <v>197</v>
      </c>
      <c r="E121" s="222" t="s">
        <v>559</v>
      </c>
      <c r="F121" s="223" t="s">
        <v>669</v>
      </c>
      <c r="G121" s="224" t="s">
        <v>478</v>
      </c>
      <c r="H121" s="225">
        <v>9</v>
      </c>
      <c r="I121" s="226"/>
      <c r="J121" s="227">
        <f aca="true" t="shared" si="0" ref="J121:J157">ROUND(I121*H121,2)</f>
        <v>0</v>
      </c>
      <c r="K121" s="223" t="s">
        <v>1</v>
      </c>
      <c r="L121" s="228"/>
      <c r="M121" s="229" t="s">
        <v>1</v>
      </c>
      <c r="N121" s="230" t="s">
        <v>38</v>
      </c>
      <c r="O121" s="70"/>
      <c r="P121" s="194">
        <f aca="true" t="shared" si="1" ref="P121:P157">O121*H121</f>
        <v>0</v>
      </c>
      <c r="Q121" s="194">
        <v>0</v>
      </c>
      <c r="R121" s="194">
        <f aca="true" t="shared" si="2" ref="R121:R157">Q121*H121</f>
        <v>0</v>
      </c>
      <c r="S121" s="194">
        <v>0</v>
      </c>
      <c r="T121" s="195">
        <f aca="true" t="shared" si="3" ref="T121:T157"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96" t="s">
        <v>205</v>
      </c>
      <c r="AT121" s="196" t="s">
        <v>197</v>
      </c>
      <c r="AU121" s="196" t="s">
        <v>83</v>
      </c>
      <c r="AY121" s="16" t="s">
        <v>129</v>
      </c>
      <c r="BE121" s="197">
        <f aca="true" t="shared" si="4" ref="BE121:BE157">IF(N121="základní",J121,0)</f>
        <v>0</v>
      </c>
      <c r="BF121" s="197">
        <f aca="true" t="shared" si="5" ref="BF121:BF157">IF(N121="snížená",J121,0)</f>
        <v>0</v>
      </c>
      <c r="BG121" s="197">
        <f aca="true" t="shared" si="6" ref="BG121:BG157">IF(N121="zákl. přenesená",J121,0)</f>
        <v>0</v>
      </c>
      <c r="BH121" s="197">
        <f aca="true" t="shared" si="7" ref="BH121:BH157">IF(N121="sníž. přenesená",J121,0)</f>
        <v>0</v>
      </c>
      <c r="BI121" s="197">
        <f aca="true" t="shared" si="8" ref="BI121:BI157">IF(N121="nulová",J121,0)</f>
        <v>0</v>
      </c>
      <c r="BJ121" s="16" t="s">
        <v>81</v>
      </c>
      <c r="BK121" s="197">
        <f aca="true" t="shared" si="9" ref="BK121:BK157">ROUND(I121*H121,2)</f>
        <v>0</v>
      </c>
      <c r="BL121" s="16" t="s">
        <v>169</v>
      </c>
      <c r="BM121" s="196" t="s">
        <v>560</v>
      </c>
    </row>
    <row r="122" spans="1:65" s="2" customFormat="1" ht="23.1">
      <c r="A122" s="33"/>
      <c r="B122" s="34"/>
      <c r="C122" s="221" t="s">
        <v>83</v>
      </c>
      <c r="D122" s="221" t="s">
        <v>197</v>
      </c>
      <c r="E122" s="222" t="s">
        <v>561</v>
      </c>
      <c r="F122" s="223" t="s">
        <v>670</v>
      </c>
      <c r="G122" s="224" t="s">
        <v>478</v>
      </c>
      <c r="H122" s="225">
        <v>9</v>
      </c>
      <c r="I122" s="226"/>
      <c r="J122" s="227">
        <f t="shared" si="0"/>
        <v>0</v>
      </c>
      <c r="K122" s="223" t="s">
        <v>1</v>
      </c>
      <c r="L122" s="228"/>
      <c r="M122" s="229" t="s">
        <v>1</v>
      </c>
      <c r="N122" s="230" t="s">
        <v>38</v>
      </c>
      <c r="O122" s="70"/>
      <c r="P122" s="194">
        <f t="shared" si="1"/>
        <v>0</v>
      </c>
      <c r="Q122" s="194">
        <v>0</v>
      </c>
      <c r="R122" s="194">
        <f t="shared" si="2"/>
        <v>0</v>
      </c>
      <c r="S122" s="194">
        <v>0</v>
      </c>
      <c r="T122" s="195">
        <f t="shared" si="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96" t="s">
        <v>205</v>
      </c>
      <c r="AT122" s="196" t="s">
        <v>197</v>
      </c>
      <c r="AU122" s="196" t="s">
        <v>83</v>
      </c>
      <c r="AY122" s="16" t="s">
        <v>129</v>
      </c>
      <c r="BE122" s="197">
        <f t="shared" si="4"/>
        <v>0</v>
      </c>
      <c r="BF122" s="197">
        <f t="shared" si="5"/>
        <v>0</v>
      </c>
      <c r="BG122" s="197">
        <f t="shared" si="6"/>
        <v>0</v>
      </c>
      <c r="BH122" s="197">
        <f t="shared" si="7"/>
        <v>0</v>
      </c>
      <c r="BI122" s="197">
        <f t="shared" si="8"/>
        <v>0</v>
      </c>
      <c r="BJ122" s="16" t="s">
        <v>81</v>
      </c>
      <c r="BK122" s="197">
        <f t="shared" si="9"/>
        <v>0</v>
      </c>
      <c r="BL122" s="16" t="s">
        <v>169</v>
      </c>
      <c r="BM122" s="196" t="s">
        <v>562</v>
      </c>
    </row>
    <row r="123" spans="1:65" s="2" customFormat="1" ht="23.1">
      <c r="A123" s="33"/>
      <c r="B123" s="34"/>
      <c r="C123" s="221" t="s">
        <v>140</v>
      </c>
      <c r="D123" s="221" t="s">
        <v>197</v>
      </c>
      <c r="E123" s="222" t="s">
        <v>563</v>
      </c>
      <c r="F123" s="223" t="s">
        <v>564</v>
      </c>
      <c r="G123" s="224" t="s">
        <v>478</v>
      </c>
      <c r="H123" s="225">
        <v>9</v>
      </c>
      <c r="I123" s="226"/>
      <c r="J123" s="227">
        <f t="shared" si="0"/>
        <v>0</v>
      </c>
      <c r="K123" s="223" t="s">
        <v>1</v>
      </c>
      <c r="L123" s="228"/>
      <c r="M123" s="229" t="s">
        <v>1</v>
      </c>
      <c r="N123" s="230" t="s">
        <v>38</v>
      </c>
      <c r="O123" s="70"/>
      <c r="P123" s="194">
        <f t="shared" si="1"/>
        <v>0</v>
      </c>
      <c r="Q123" s="194">
        <v>0</v>
      </c>
      <c r="R123" s="194">
        <f t="shared" si="2"/>
        <v>0</v>
      </c>
      <c r="S123" s="194">
        <v>0</v>
      </c>
      <c r="T123" s="195">
        <f t="shared" si="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6" t="s">
        <v>205</v>
      </c>
      <c r="AT123" s="196" t="s">
        <v>197</v>
      </c>
      <c r="AU123" s="196" t="s">
        <v>83</v>
      </c>
      <c r="AY123" s="16" t="s">
        <v>129</v>
      </c>
      <c r="BE123" s="197">
        <f t="shared" si="4"/>
        <v>0</v>
      </c>
      <c r="BF123" s="197">
        <f t="shared" si="5"/>
        <v>0</v>
      </c>
      <c r="BG123" s="197">
        <f t="shared" si="6"/>
        <v>0</v>
      </c>
      <c r="BH123" s="197">
        <f t="shared" si="7"/>
        <v>0</v>
      </c>
      <c r="BI123" s="197">
        <f t="shared" si="8"/>
        <v>0</v>
      </c>
      <c r="BJ123" s="16" t="s">
        <v>81</v>
      </c>
      <c r="BK123" s="197">
        <f t="shared" si="9"/>
        <v>0</v>
      </c>
      <c r="BL123" s="16" t="s">
        <v>169</v>
      </c>
      <c r="BM123" s="196" t="s">
        <v>565</v>
      </c>
    </row>
    <row r="124" spans="1:65" s="2" customFormat="1" ht="16.5" customHeight="1">
      <c r="A124" s="33"/>
      <c r="B124" s="34"/>
      <c r="C124" s="221" t="s">
        <v>135</v>
      </c>
      <c r="D124" s="221" t="s">
        <v>197</v>
      </c>
      <c r="E124" s="222" t="s">
        <v>566</v>
      </c>
      <c r="F124" s="223" t="s">
        <v>671</v>
      </c>
      <c r="G124" s="224" t="s">
        <v>478</v>
      </c>
      <c r="H124" s="225">
        <v>9</v>
      </c>
      <c r="I124" s="226"/>
      <c r="J124" s="227">
        <f t="shared" si="0"/>
        <v>0</v>
      </c>
      <c r="K124" s="223" t="s">
        <v>1</v>
      </c>
      <c r="L124" s="228"/>
      <c r="M124" s="229" t="s">
        <v>1</v>
      </c>
      <c r="N124" s="230" t="s">
        <v>38</v>
      </c>
      <c r="O124" s="70"/>
      <c r="P124" s="194">
        <f t="shared" si="1"/>
        <v>0</v>
      </c>
      <c r="Q124" s="194">
        <v>0</v>
      </c>
      <c r="R124" s="194">
        <f t="shared" si="2"/>
        <v>0</v>
      </c>
      <c r="S124" s="194">
        <v>0</v>
      </c>
      <c r="T124" s="195">
        <f t="shared" si="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6" t="s">
        <v>205</v>
      </c>
      <c r="AT124" s="196" t="s">
        <v>197</v>
      </c>
      <c r="AU124" s="196" t="s">
        <v>83</v>
      </c>
      <c r="AY124" s="16" t="s">
        <v>129</v>
      </c>
      <c r="BE124" s="197">
        <f t="shared" si="4"/>
        <v>0</v>
      </c>
      <c r="BF124" s="197">
        <f t="shared" si="5"/>
        <v>0</v>
      </c>
      <c r="BG124" s="197">
        <f t="shared" si="6"/>
        <v>0</v>
      </c>
      <c r="BH124" s="197">
        <f t="shared" si="7"/>
        <v>0</v>
      </c>
      <c r="BI124" s="197">
        <f t="shared" si="8"/>
        <v>0</v>
      </c>
      <c r="BJ124" s="16" t="s">
        <v>81</v>
      </c>
      <c r="BK124" s="197">
        <f t="shared" si="9"/>
        <v>0</v>
      </c>
      <c r="BL124" s="16" t="s">
        <v>169</v>
      </c>
      <c r="BM124" s="196" t="s">
        <v>567</v>
      </c>
    </row>
    <row r="125" spans="1:65" s="2" customFormat="1" ht="16.5" customHeight="1">
      <c r="A125" s="33"/>
      <c r="B125" s="34"/>
      <c r="C125" s="221" t="s">
        <v>149</v>
      </c>
      <c r="D125" s="221" t="s">
        <v>197</v>
      </c>
      <c r="E125" s="222" t="s">
        <v>568</v>
      </c>
      <c r="F125" s="223" t="s">
        <v>569</v>
      </c>
      <c r="G125" s="224" t="s">
        <v>356</v>
      </c>
      <c r="H125" s="225">
        <v>1</v>
      </c>
      <c r="I125" s="226"/>
      <c r="J125" s="227">
        <f t="shared" si="0"/>
        <v>0</v>
      </c>
      <c r="K125" s="223" t="s">
        <v>1</v>
      </c>
      <c r="L125" s="228"/>
      <c r="M125" s="229" t="s">
        <v>1</v>
      </c>
      <c r="N125" s="230" t="s">
        <v>38</v>
      </c>
      <c r="O125" s="70"/>
      <c r="P125" s="194">
        <f t="shared" si="1"/>
        <v>0</v>
      </c>
      <c r="Q125" s="194">
        <v>0</v>
      </c>
      <c r="R125" s="194">
        <f t="shared" si="2"/>
        <v>0</v>
      </c>
      <c r="S125" s="194">
        <v>0</v>
      </c>
      <c r="T125" s="195">
        <f t="shared" si="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6" t="s">
        <v>205</v>
      </c>
      <c r="AT125" s="196" t="s">
        <v>197</v>
      </c>
      <c r="AU125" s="196" t="s">
        <v>83</v>
      </c>
      <c r="AY125" s="16" t="s">
        <v>129</v>
      </c>
      <c r="BE125" s="197">
        <f t="shared" si="4"/>
        <v>0</v>
      </c>
      <c r="BF125" s="197">
        <f t="shared" si="5"/>
        <v>0</v>
      </c>
      <c r="BG125" s="197">
        <f t="shared" si="6"/>
        <v>0</v>
      </c>
      <c r="BH125" s="197">
        <f t="shared" si="7"/>
        <v>0</v>
      </c>
      <c r="BI125" s="197">
        <f t="shared" si="8"/>
        <v>0</v>
      </c>
      <c r="BJ125" s="16" t="s">
        <v>81</v>
      </c>
      <c r="BK125" s="197">
        <f t="shared" si="9"/>
        <v>0</v>
      </c>
      <c r="BL125" s="16" t="s">
        <v>169</v>
      </c>
      <c r="BM125" s="196" t="s">
        <v>570</v>
      </c>
    </row>
    <row r="126" spans="1:65" s="2" customFormat="1" ht="16.5" customHeight="1">
      <c r="A126" s="33"/>
      <c r="B126" s="34"/>
      <c r="C126" s="221" t="s">
        <v>144</v>
      </c>
      <c r="D126" s="221" t="s">
        <v>197</v>
      </c>
      <c r="E126" s="222" t="s">
        <v>571</v>
      </c>
      <c r="F126" s="223" t="s">
        <v>572</v>
      </c>
      <c r="G126" s="224" t="s">
        <v>143</v>
      </c>
      <c r="H126" s="225">
        <v>190</v>
      </c>
      <c r="I126" s="226"/>
      <c r="J126" s="227">
        <f t="shared" si="0"/>
        <v>0</v>
      </c>
      <c r="K126" s="223" t="s">
        <v>1</v>
      </c>
      <c r="L126" s="228"/>
      <c r="M126" s="229" t="s">
        <v>1</v>
      </c>
      <c r="N126" s="230" t="s">
        <v>38</v>
      </c>
      <c r="O126" s="70"/>
      <c r="P126" s="194">
        <f t="shared" si="1"/>
        <v>0</v>
      </c>
      <c r="Q126" s="194">
        <v>0</v>
      </c>
      <c r="R126" s="194">
        <f t="shared" si="2"/>
        <v>0</v>
      </c>
      <c r="S126" s="194">
        <v>0</v>
      </c>
      <c r="T126" s="195">
        <f t="shared" si="3"/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205</v>
      </c>
      <c r="AT126" s="196" t="s">
        <v>197</v>
      </c>
      <c r="AU126" s="196" t="s">
        <v>83</v>
      </c>
      <c r="AY126" s="16" t="s">
        <v>129</v>
      </c>
      <c r="BE126" s="197">
        <f t="shared" si="4"/>
        <v>0</v>
      </c>
      <c r="BF126" s="197">
        <f t="shared" si="5"/>
        <v>0</v>
      </c>
      <c r="BG126" s="197">
        <f t="shared" si="6"/>
        <v>0</v>
      </c>
      <c r="BH126" s="197">
        <f t="shared" si="7"/>
        <v>0</v>
      </c>
      <c r="BI126" s="197">
        <f t="shared" si="8"/>
        <v>0</v>
      </c>
      <c r="BJ126" s="16" t="s">
        <v>81</v>
      </c>
      <c r="BK126" s="197">
        <f t="shared" si="9"/>
        <v>0</v>
      </c>
      <c r="BL126" s="16" t="s">
        <v>169</v>
      </c>
      <c r="BM126" s="196" t="s">
        <v>573</v>
      </c>
    </row>
    <row r="127" spans="1:65" s="2" customFormat="1" ht="16.5" customHeight="1">
      <c r="A127" s="33"/>
      <c r="B127" s="34"/>
      <c r="C127" s="221" t="s">
        <v>162</v>
      </c>
      <c r="D127" s="221" t="s">
        <v>197</v>
      </c>
      <c r="E127" s="222" t="s">
        <v>574</v>
      </c>
      <c r="F127" s="223" t="s">
        <v>575</v>
      </c>
      <c r="G127" s="224" t="s">
        <v>143</v>
      </c>
      <c r="H127" s="225">
        <v>55</v>
      </c>
      <c r="I127" s="226"/>
      <c r="J127" s="227">
        <f t="shared" si="0"/>
        <v>0</v>
      </c>
      <c r="K127" s="223" t="s">
        <v>1</v>
      </c>
      <c r="L127" s="228"/>
      <c r="M127" s="229" t="s">
        <v>1</v>
      </c>
      <c r="N127" s="230" t="s">
        <v>38</v>
      </c>
      <c r="O127" s="70"/>
      <c r="P127" s="194">
        <f t="shared" si="1"/>
        <v>0</v>
      </c>
      <c r="Q127" s="194">
        <v>0</v>
      </c>
      <c r="R127" s="194">
        <f t="shared" si="2"/>
        <v>0</v>
      </c>
      <c r="S127" s="194">
        <v>0</v>
      </c>
      <c r="T127" s="195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205</v>
      </c>
      <c r="AT127" s="196" t="s">
        <v>197</v>
      </c>
      <c r="AU127" s="196" t="s">
        <v>83</v>
      </c>
      <c r="AY127" s="16" t="s">
        <v>129</v>
      </c>
      <c r="BE127" s="197">
        <f t="shared" si="4"/>
        <v>0</v>
      </c>
      <c r="BF127" s="197">
        <f t="shared" si="5"/>
        <v>0</v>
      </c>
      <c r="BG127" s="197">
        <f t="shared" si="6"/>
        <v>0</v>
      </c>
      <c r="BH127" s="197">
        <f t="shared" si="7"/>
        <v>0</v>
      </c>
      <c r="BI127" s="197">
        <f t="shared" si="8"/>
        <v>0</v>
      </c>
      <c r="BJ127" s="16" t="s">
        <v>81</v>
      </c>
      <c r="BK127" s="197">
        <f t="shared" si="9"/>
        <v>0</v>
      </c>
      <c r="BL127" s="16" t="s">
        <v>169</v>
      </c>
      <c r="BM127" s="196" t="s">
        <v>576</v>
      </c>
    </row>
    <row r="128" spans="1:65" s="2" customFormat="1" ht="16.5" customHeight="1">
      <c r="A128" s="33"/>
      <c r="B128" s="34"/>
      <c r="C128" s="221" t="s">
        <v>147</v>
      </c>
      <c r="D128" s="221" t="s">
        <v>197</v>
      </c>
      <c r="E128" s="222" t="s">
        <v>577</v>
      </c>
      <c r="F128" s="223" t="s">
        <v>578</v>
      </c>
      <c r="G128" s="224" t="s">
        <v>143</v>
      </c>
      <c r="H128" s="225">
        <v>185</v>
      </c>
      <c r="I128" s="226"/>
      <c r="J128" s="227">
        <f t="shared" si="0"/>
        <v>0</v>
      </c>
      <c r="K128" s="223" t="s">
        <v>1</v>
      </c>
      <c r="L128" s="228"/>
      <c r="M128" s="229" t="s">
        <v>1</v>
      </c>
      <c r="N128" s="230" t="s">
        <v>38</v>
      </c>
      <c r="O128" s="70"/>
      <c r="P128" s="194">
        <f t="shared" si="1"/>
        <v>0</v>
      </c>
      <c r="Q128" s="194">
        <v>0</v>
      </c>
      <c r="R128" s="194">
        <f t="shared" si="2"/>
        <v>0</v>
      </c>
      <c r="S128" s="194">
        <v>0</v>
      </c>
      <c r="T128" s="195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205</v>
      </c>
      <c r="AT128" s="196" t="s">
        <v>197</v>
      </c>
      <c r="AU128" s="196" t="s">
        <v>83</v>
      </c>
      <c r="AY128" s="16" t="s">
        <v>129</v>
      </c>
      <c r="BE128" s="197">
        <f t="shared" si="4"/>
        <v>0</v>
      </c>
      <c r="BF128" s="197">
        <f t="shared" si="5"/>
        <v>0</v>
      </c>
      <c r="BG128" s="197">
        <f t="shared" si="6"/>
        <v>0</v>
      </c>
      <c r="BH128" s="197">
        <f t="shared" si="7"/>
        <v>0</v>
      </c>
      <c r="BI128" s="197">
        <f t="shared" si="8"/>
        <v>0</v>
      </c>
      <c r="BJ128" s="16" t="s">
        <v>81</v>
      </c>
      <c r="BK128" s="197">
        <f t="shared" si="9"/>
        <v>0</v>
      </c>
      <c r="BL128" s="16" t="s">
        <v>169</v>
      </c>
      <c r="BM128" s="196" t="s">
        <v>579</v>
      </c>
    </row>
    <row r="129" spans="1:65" s="2" customFormat="1" ht="16.5" customHeight="1">
      <c r="A129" s="33"/>
      <c r="B129" s="34"/>
      <c r="C129" s="221" t="s">
        <v>171</v>
      </c>
      <c r="D129" s="221" t="s">
        <v>197</v>
      </c>
      <c r="E129" s="222" t="s">
        <v>580</v>
      </c>
      <c r="F129" s="223" t="s">
        <v>581</v>
      </c>
      <c r="G129" s="224" t="s">
        <v>143</v>
      </c>
      <c r="H129" s="225">
        <v>20</v>
      </c>
      <c r="I129" s="226"/>
      <c r="J129" s="227">
        <f t="shared" si="0"/>
        <v>0</v>
      </c>
      <c r="K129" s="223" t="s">
        <v>1</v>
      </c>
      <c r="L129" s="228"/>
      <c r="M129" s="229" t="s">
        <v>1</v>
      </c>
      <c r="N129" s="230" t="s">
        <v>38</v>
      </c>
      <c r="O129" s="70"/>
      <c r="P129" s="194">
        <f t="shared" si="1"/>
        <v>0</v>
      </c>
      <c r="Q129" s="194">
        <v>0</v>
      </c>
      <c r="R129" s="194">
        <f t="shared" si="2"/>
        <v>0</v>
      </c>
      <c r="S129" s="194">
        <v>0</v>
      </c>
      <c r="T129" s="195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205</v>
      </c>
      <c r="AT129" s="196" t="s">
        <v>197</v>
      </c>
      <c r="AU129" s="196" t="s">
        <v>83</v>
      </c>
      <c r="AY129" s="16" t="s">
        <v>129</v>
      </c>
      <c r="BE129" s="197">
        <f t="shared" si="4"/>
        <v>0</v>
      </c>
      <c r="BF129" s="197">
        <f t="shared" si="5"/>
        <v>0</v>
      </c>
      <c r="BG129" s="197">
        <f t="shared" si="6"/>
        <v>0</v>
      </c>
      <c r="BH129" s="197">
        <f t="shared" si="7"/>
        <v>0</v>
      </c>
      <c r="BI129" s="197">
        <f t="shared" si="8"/>
        <v>0</v>
      </c>
      <c r="BJ129" s="16" t="s">
        <v>81</v>
      </c>
      <c r="BK129" s="197">
        <f t="shared" si="9"/>
        <v>0</v>
      </c>
      <c r="BL129" s="16" t="s">
        <v>169</v>
      </c>
      <c r="BM129" s="196" t="s">
        <v>582</v>
      </c>
    </row>
    <row r="130" spans="1:65" s="2" customFormat="1" ht="16.5" customHeight="1">
      <c r="A130" s="33"/>
      <c r="B130" s="34"/>
      <c r="C130" s="221" t="s">
        <v>153</v>
      </c>
      <c r="D130" s="221" t="s">
        <v>197</v>
      </c>
      <c r="E130" s="222" t="s">
        <v>583</v>
      </c>
      <c r="F130" s="223" t="s">
        <v>584</v>
      </c>
      <c r="G130" s="224" t="s">
        <v>143</v>
      </c>
      <c r="H130" s="225">
        <v>180</v>
      </c>
      <c r="I130" s="226"/>
      <c r="J130" s="227">
        <f t="shared" si="0"/>
        <v>0</v>
      </c>
      <c r="K130" s="223" t="s">
        <v>1</v>
      </c>
      <c r="L130" s="228"/>
      <c r="M130" s="229" t="s">
        <v>1</v>
      </c>
      <c r="N130" s="230" t="s">
        <v>38</v>
      </c>
      <c r="O130" s="70"/>
      <c r="P130" s="194">
        <f t="shared" si="1"/>
        <v>0</v>
      </c>
      <c r="Q130" s="194">
        <v>0</v>
      </c>
      <c r="R130" s="194">
        <f t="shared" si="2"/>
        <v>0</v>
      </c>
      <c r="S130" s="194">
        <v>0</v>
      </c>
      <c r="T130" s="195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205</v>
      </c>
      <c r="AT130" s="196" t="s">
        <v>197</v>
      </c>
      <c r="AU130" s="196" t="s">
        <v>83</v>
      </c>
      <c r="AY130" s="16" t="s">
        <v>129</v>
      </c>
      <c r="BE130" s="197">
        <f t="shared" si="4"/>
        <v>0</v>
      </c>
      <c r="BF130" s="197">
        <f t="shared" si="5"/>
        <v>0</v>
      </c>
      <c r="BG130" s="197">
        <f t="shared" si="6"/>
        <v>0</v>
      </c>
      <c r="BH130" s="197">
        <f t="shared" si="7"/>
        <v>0</v>
      </c>
      <c r="BI130" s="197">
        <f t="shared" si="8"/>
        <v>0</v>
      </c>
      <c r="BJ130" s="16" t="s">
        <v>81</v>
      </c>
      <c r="BK130" s="197">
        <f t="shared" si="9"/>
        <v>0</v>
      </c>
      <c r="BL130" s="16" t="s">
        <v>169</v>
      </c>
      <c r="BM130" s="196" t="s">
        <v>585</v>
      </c>
    </row>
    <row r="131" spans="1:65" s="2" customFormat="1" ht="16.5" customHeight="1">
      <c r="A131" s="33"/>
      <c r="B131" s="34"/>
      <c r="C131" s="221" t="s">
        <v>178</v>
      </c>
      <c r="D131" s="221" t="s">
        <v>197</v>
      </c>
      <c r="E131" s="222" t="s">
        <v>586</v>
      </c>
      <c r="F131" s="223" t="s">
        <v>587</v>
      </c>
      <c r="G131" s="224" t="s">
        <v>143</v>
      </c>
      <c r="H131" s="225">
        <v>45</v>
      </c>
      <c r="I131" s="226"/>
      <c r="J131" s="227">
        <f t="shared" si="0"/>
        <v>0</v>
      </c>
      <c r="K131" s="223" t="s">
        <v>1</v>
      </c>
      <c r="L131" s="228"/>
      <c r="M131" s="229" t="s">
        <v>1</v>
      </c>
      <c r="N131" s="230" t="s">
        <v>38</v>
      </c>
      <c r="O131" s="70"/>
      <c r="P131" s="194">
        <f t="shared" si="1"/>
        <v>0</v>
      </c>
      <c r="Q131" s="194">
        <v>0</v>
      </c>
      <c r="R131" s="194">
        <f t="shared" si="2"/>
        <v>0</v>
      </c>
      <c r="S131" s="194">
        <v>0</v>
      </c>
      <c r="T131" s="195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205</v>
      </c>
      <c r="AT131" s="196" t="s">
        <v>197</v>
      </c>
      <c r="AU131" s="196" t="s">
        <v>83</v>
      </c>
      <c r="AY131" s="16" t="s">
        <v>129</v>
      </c>
      <c r="BE131" s="197">
        <f t="shared" si="4"/>
        <v>0</v>
      </c>
      <c r="BF131" s="197">
        <f t="shared" si="5"/>
        <v>0</v>
      </c>
      <c r="BG131" s="197">
        <f t="shared" si="6"/>
        <v>0</v>
      </c>
      <c r="BH131" s="197">
        <f t="shared" si="7"/>
        <v>0</v>
      </c>
      <c r="BI131" s="197">
        <f t="shared" si="8"/>
        <v>0</v>
      </c>
      <c r="BJ131" s="16" t="s">
        <v>81</v>
      </c>
      <c r="BK131" s="197">
        <f t="shared" si="9"/>
        <v>0</v>
      </c>
      <c r="BL131" s="16" t="s">
        <v>169</v>
      </c>
      <c r="BM131" s="196" t="s">
        <v>588</v>
      </c>
    </row>
    <row r="132" spans="1:65" s="2" customFormat="1" ht="16.5" customHeight="1">
      <c r="A132" s="33"/>
      <c r="B132" s="34"/>
      <c r="C132" s="221" t="s">
        <v>159</v>
      </c>
      <c r="D132" s="221" t="s">
        <v>197</v>
      </c>
      <c r="E132" s="222" t="s">
        <v>589</v>
      </c>
      <c r="F132" s="223" t="s">
        <v>590</v>
      </c>
      <c r="G132" s="224" t="s">
        <v>134</v>
      </c>
      <c r="H132" s="225">
        <v>20</v>
      </c>
      <c r="I132" s="226"/>
      <c r="J132" s="227">
        <f t="shared" si="0"/>
        <v>0</v>
      </c>
      <c r="K132" s="223" t="s">
        <v>1</v>
      </c>
      <c r="L132" s="228"/>
      <c r="M132" s="229" t="s">
        <v>1</v>
      </c>
      <c r="N132" s="230" t="s">
        <v>38</v>
      </c>
      <c r="O132" s="70"/>
      <c r="P132" s="194">
        <f t="shared" si="1"/>
        <v>0</v>
      </c>
      <c r="Q132" s="194">
        <v>0</v>
      </c>
      <c r="R132" s="194">
        <f t="shared" si="2"/>
        <v>0</v>
      </c>
      <c r="S132" s="194">
        <v>0</v>
      </c>
      <c r="T132" s="195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6" t="s">
        <v>205</v>
      </c>
      <c r="AT132" s="196" t="s">
        <v>197</v>
      </c>
      <c r="AU132" s="196" t="s">
        <v>83</v>
      </c>
      <c r="AY132" s="16" t="s">
        <v>129</v>
      </c>
      <c r="BE132" s="197">
        <f t="shared" si="4"/>
        <v>0</v>
      </c>
      <c r="BF132" s="197">
        <f t="shared" si="5"/>
        <v>0</v>
      </c>
      <c r="BG132" s="197">
        <f t="shared" si="6"/>
        <v>0</v>
      </c>
      <c r="BH132" s="197">
        <f t="shared" si="7"/>
        <v>0</v>
      </c>
      <c r="BI132" s="197">
        <f t="shared" si="8"/>
        <v>0</v>
      </c>
      <c r="BJ132" s="16" t="s">
        <v>81</v>
      </c>
      <c r="BK132" s="197">
        <f t="shared" si="9"/>
        <v>0</v>
      </c>
      <c r="BL132" s="16" t="s">
        <v>169</v>
      </c>
      <c r="BM132" s="196" t="s">
        <v>591</v>
      </c>
    </row>
    <row r="133" spans="1:65" s="2" customFormat="1" ht="16.5" customHeight="1">
      <c r="A133" s="33"/>
      <c r="B133" s="34"/>
      <c r="C133" s="221" t="s">
        <v>189</v>
      </c>
      <c r="D133" s="221" t="s">
        <v>197</v>
      </c>
      <c r="E133" s="222" t="s">
        <v>592</v>
      </c>
      <c r="F133" s="223" t="s">
        <v>593</v>
      </c>
      <c r="G133" s="224" t="s">
        <v>478</v>
      </c>
      <c r="H133" s="225">
        <v>9</v>
      </c>
      <c r="I133" s="226"/>
      <c r="J133" s="227">
        <f t="shared" si="0"/>
        <v>0</v>
      </c>
      <c r="K133" s="223" t="s">
        <v>1</v>
      </c>
      <c r="L133" s="228"/>
      <c r="M133" s="229" t="s">
        <v>1</v>
      </c>
      <c r="N133" s="230" t="s">
        <v>38</v>
      </c>
      <c r="O133" s="70"/>
      <c r="P133" s="194">
        <f t="shared" si="1"/>
        <v>0</v>
      </c>
      <c r="Q133" s="194">
        <v>0</v>
      </c>
      <c r="R133" s="194">
        <f t="shared" si="2"/>
        <v>0</v>
      </c>
      <c r="S133" s="194">
        <v>0</v>
      </c>
      <c r="T133" s="195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205</v>
      </c>
      <c r="AT133" s="196" t="s">
        <v>197</v>
      </c>
      <c r="AU133" s="196" t="s">
        <v>83</v>
      </c>
      <c r="AY133" s="16" t="s">
        <v>129</v>
      </c>
      <c r="BE133" s="197">
        <f t="shared" si="4"/>
        <v>0</v>
      </c>
      <c r="BF133" s="197">
        <f t="shared" si="5"/>
        <v>0</v>
      </c>
      <c r="BG133" s="197">
        <f t="shared" si="6"/>
        <v>0</v>
      </c>
      <c r="BH133" s="197">
        <f t="shared" si="7"/>
        <v>0</v>
      </c>
      <c r="BI133" s="197">
        <f t="shared" si="8"/>
        <v>0</v>
      </c>
      <c r="BJ133" s="16" t="s">
        <v>81</v>
      </c>
      <c r="BK133" s="197">
        <f t="shared" si="9"/>
        <v>0</v>
      </c>
      <c r="BL133" s="16" t="s">
        <v>169</v>
      </c>
      <c r="BM133" s="196" t="s">
        <v>594</v>
      </c>
    </row>
    <row r="134" spans="1:65" s="2" customFormat="1" ht="16.5" customHeight="1">
      <c r="A134" s="33"/>
      <c r="B134" s="34"/>
      <c r="C134" s="185" t="s">
        <v>165</v>
      </c>
      <c r="D134" s="185" t="s">
        <v>131</v>
      </c>
      <c r="E134" s="186" t="s">
        <v>595</v>
      </c>
      <c r="F134" s="187" t="s">
        <v>596</v>
      </c>
      <c r="G134" s="188" t="s">
        <v>478</v>
      </c>
      <c r="H134" s="189">
        <v>9</v>
      </c>
      <c r="I134" s="190"/>
      <c r="J134" s="191">
        <f t="shared" si="0"/>
        <v>0</v>
      </c>
      <c r="K134" s="187" t="s">
        <v>1</v>
      </c>
      <c r="L134" s="38"/>
      <c r="M134" s="192" t="s">
        <v>1</v>
      </c>
      <c r="N134" s="193" t="s">
        <v>38</v>
      </c>
      <c r="O134" s="70"/>
      <c r="P134" s="194">
        <f t="shared" si="1"/>
        <v>0</v>
      </c>
      <c r="Q134" s="194">
        <v>0</v>
      </c>
      <c r="R134" s="194">
        <f t="shared" si="2"/>
        <v>0</v>
      </c>
      <c r="S134" s="194">
        <v>0</v>
      </c>
      <c r="T134" s="195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6" t="s">
        <v>169</v>
      </c>
      <c r="AT134" s="196" t="s">
        <v>131</v>
      </c>
      <c r="AU134" s="196" t="s">
        <v>83</v>
      </c>
      <c r="AY134" s="16" t="s">
        <v>129</v>
      </c>
      <c r="BE134" s="197">
        <f t="shared" si="4"/>
        <v>0</v>
      </c>
      <c r="BF134" s="197">
        <f t="shared" si="5"/>
        <v>0</v>
      </c>
      <c r="BG134" s="197">
        <f t="shared" si="6"/>
        <v>0</v>
      </c>
      <c r="BH134" s="197">
        <f t="shared" si="7"/>
        <v>0</v>
      </c>
      <c r="BI134" s="197">
        <f t="shared" si="8"/>
        <v>0</v>
      </c>
      <c r="BJ134" s="16" t="s">
        <v>81</v>
      </c>
      <c r="BK134" s="197">
        <f t="shared" si="9"/>
        <v>0</v>
      </c>
      <c r="BL134" s="16" t="s">
        <v>169</v>
      </c>
      <c r="BM134" s="196" t="s">
        <v>597</v>
      </c>
    </row>
    <row r="135" spans="1:65" s="2" customFormat="1" ht="16.5" customHeight="1">
      <c r="A135" s="33"/>
      <c r="B135" s="34"/>
      <c r="C135" s="185" t="s">
        <v>8</v>
      </c>
      <c r="D135" s="185" t="s">
        <v>131</v>
      </c>
      <c r="E135" s="186" t="s">
        <v>598</v>
      </c>
      <c r="F135" s="187" t="s">
        <v>599</v>
      </c>
      <c r="G135" s="188" t="s">
        <v>152</v>
      </c>
      <c r="H135" s="189">
        <v>75</v>
      </c>
      <c r="I135" s="190"/>
      <c r="J135" s="191">
        <f t="shared" si="0"/>
        <v>0</v>
      </c>
      <c r="K135" s="187" t="s">
        <v>1</v>
      </c>
      <c r="L135" s="38"/>
      <c r="M135" s="192" t="s">
        <v>1</v>
      </c>
      <c r="N135" s="193" t="s">
        <v>38</v>
      </c>
      <c r="O135" s="70"/>
      <c r="P135" s="194">
        <f t="shared" si="1"/>
        <v>0</v>
      </c>
      <c r="Q135" s="194">
        <v>0</v>
      </c>
      <c r="R135" s="194">
        <f t="shared" si="2"/>
        <v>0</v>
      </c>
      <c r="S135" s="194">
        <v>0</v>
      </c>
      <c r="T135" s="195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169</v>
      </c>
      <c r="AT135" s="196" t="s">
        <v>131</v>
      </c>
      <c r="AU135" s="196" t="s">
        <v>83</v>
      </c>
      <c r="AY135" s="16" t="s">
        <v>129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6" t="s">
        <v>81</v>
      </c>
      <c r="BK135" s="197">
        <f t="shared" si="9"/>
        <v>0</v>
      </c>
      <c r="BL135" s="16" t="s">
        <v>169</v>
      </c>
      <c r="BM135" s="196" t="s">
        <v>600</v>
      </c>
    </row>
    <row r="136" spans="1:65" s="2" customFormat="1" ht="16.5" customHeight="1">
      <c r="A136" s="33"/>
      <c r="B136" s="34"/>
      <c r="C136" s="185" t="s">
        <v>169</v>
      </c>
      <c r="D136" s="185" t="s">
        <v>131</v>
      </c>
      <c r="E136" s="186" t="s">
        <v>601</v>
      </c>
      <c r="F136" s="187" t="s">
        <v>602</v>
      </c>
      <c r="G136" s="188" t="s">
        <v>152</v>
      </c>
      <c r="H136" s="189">
        <v>3</v>
      </c>
      <c r="I136" s="190"/>
      <c r="J136" s="191">
        <f t="shared" si="0"/>
        <v>0</v>
      </c>
      <c r="K136" s="187" t="s">
        <v>1</v>
      </c>
      <c r="L136" s="38"/>
      <c r="M136" s="192" t="s">
        <v>1</v>
      </c>
      <c r="N136" s="193" t="s">
        <v>38</v>
      </c>
      <c r="O136" s="70"/>
      <c r="P136" s="194">
        <f t="shared" si="1"/>
        <v>0</v>
      </c>
      <c r="Q136" s="194">
        <v>0</v>
      </c>
      <c r="R136" s="194">
        <f t="shared" si="2"/>
        <v>0</v>
      </c>
      <c r="S136" s="194">
        <v>0</v>
      </c>
      <c r="T136" s="195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169</v>
      </c>
      <c r="AT136" s="196" t="s">
        <v>131</v>
      </c>
      <c r="AU136" s="196" t="s">
        <v>83</v>
      </c>
      <c r="AY136" s="16" t="s">
        <v>129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6" t="s">
        <v>81</v>
      </c>
      <c r="BK136" s="197">
        <f t="shared" si="9"/>
        <v>0</v>
      </c>
      <c r="BL136" s="16" t="s">
        <v>169</v>
      </c>
      <c r="BM136" s="196" t="s">
        <v>603</v>
      </c>
    </row>
    <row r="137" spans="1:65" s="2" customFormat="1" ht="16.5" customHeight="1">
      <c r="A137" s="33"/>
      <c r="B137" s="34"/>
      <c r="C137" s="185" t="s">
        <v>207</v>
      </c>
      <c r="D137" s="185" t="s">
        <v>131</v>
      </c>
      <c r="E137" s="186" t="s">
        <v>604</v>
      </c>
      <c r="F137" s="187" t="s">
        <v>605</v>
      </c>
      <c r="G137" s="188" t="s">
        <v>143</v>
      </c>
      <c r="H137" s="189">
        <v>330</v>
      </c>
      <c r="I137" s="190"/>
      <c r="J137" s="191">
        <f t="shared" si="0"/>
        <v>0</v>
      </c>
      <c r="K137" s="187" t="s">
        <v>1</v>
      </c>
      <c r="L137" s="38"/>
      <c r="M137" s="192" t="s">
        <v>1</v>
      </c>
      <c r="N137" s="193" t="s">
        <v>38</v>
      </c>
      <c r="O137" s="70"/>
      <c r="P137" s="194">
        <f t="shared" si="1"/>
        <v>0</v>
      </c>
      <c r="Q137" s="194">
        <v>0</v>
      </c>
      <c r="R137" s="194">
        <f t="shared" si="2"/>
        <v>0</v>
      </c>
      <c r="S137" s="194">
        <v>0</v>
      </c>
      <c r="T137" s="195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6" t="s">
        <v>169</v>
      </c>
      <c r="AT137" s="196" t="s">
        <v>131</v>
      </c>
      <c r="AU137" s="196" t="s">
        <v>83</v>
      </c>
      <c r="AY137" s="16" t="s">
        <v>129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6" t="s">
        <v>81</v>
      </c>
      <c r="BK137" s="197">
        <f t="shared" si="9"/>
        <v>0</v>
      </c>
      <c r="BL137" s="16" t="s">
        <v>169</v>
      </c>
      <c r="BM137" s="196" t="s">
        <v>606</v>
      </c>
    </row>
    <row r="138" spans="1:65" s="2" customFormat="1" ht="16.5" customHeight="1">
      <c r="A138" s="33"/>
      <c r="B138" s="34"/>
      <c r="C138" s="185" t="s">
        <v>174</v>
      </c>
      <c r="D138" s="185" t="s">
        <v>131</v>
      </c>
      <c r="E138" s="186" t="s">
        <v>607</v>
      </c>
      <c r="F138" s="187" t="s">
        <v>608</v>
      </c>
      <c r="G138" s="188" t="s">
        <v>152</v>
      </c>
      <c r="H138" s="189">
        <v>45</v>
      </c>
      <c r="I138" s="190"/>
      <c r="J138" s="191">
        <f t="shared" si="0"/>
        <v>0</v>
      </c>
      <c r="K138" s="187" t="s">
        <v>1</v>
      </c>
      <c r="L138" s="38"/>
      <c r="M138" s="192" t="s">
        <v>1</v>
      </c>
      <c r="N138" s="193" t="s">
        <v>38</v>
      </c>
      <c r="O138" s="70"/>
      <c r="P138" s="194">
        <f t="shared" si="1"/>
        <v>0</v>
      </c>
      <c r="Q138" s="194">
        <v>0</v>
      </c>
      <c r="R138" s="194">
        <f t="shared" si="2"/>
        <v>0</v>
      </c>
      <c r="S138" s="194">
        <v>0</v>
      </c>
      <c r="T138" s="195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169</v>
      </c>
      <c r="AT138" s="196" t="s">
        <v>131</v>
      </c>
      <c r="AU138" s="196" t="s">
        <v>83</v>
      </c>
      <c r="AY138" s="16" t="s">
        <v>129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6" t="s">
        <v>81</v>
      </c>
      <c r="BK138" s="197">
        <f t="shared" si="9"/>
        <v>0</v>
      </c>
      <c r="BL138" s="16" t="s">
        <v>169</v>
      </c>
      <c r="BM138" s="196" t="s">
        <v>609</v>
      </c>
    </row>
    <row r="139" spans="1:65" s="2" customFormat="1" ht="16.5" customHeight="1">
      <c r="A139" s="33"/>
      <c r="B139" s="34"/>
      <c r="C139" s="185" t="s">
        <v>217</v>
      </c>
      <c r="D139" s="185" t="s">
        <v>131</v>
      </c>
      <c r="E139" s="186" t="s">
        <v>610</v>
      </c>
      <c r="F139" s="187" t="s">
        <v>611</v>
      </c>
      <c r="G139" s="188" t="s">
        <v>152</v>
      </c>
      <c r="H139" s="189">
        <v>30</v>
      </c>
      <c r="I139" s="190"/>
      <c r="J139" s="191">
        <f t="shared" si="0"/>
        <v>0</v>
      </c>
      <c r="K139" s="187" t="s">
        <v>1</v>
      </c>
      <c r="L139" s="38"/>
      <c r="M139" s="192" t="s">
        <v>1</v>
      </c>
      <c r="N139" s="193" t="s">
        <v>38</v>
      </c>
      <c r="O139" s="70"/>
      <c r="P139" s="194">
        <f t="shared" si="1"/>
        <v>0</v>
      </c>
      <c r="Q139" s="194">
        <v>0</v>
      </c>
      <c r="R139" s="194">
        <f t="shared" si="2"/>
        <v>0</v>
      </c>
      <c r="S139" s="194">
        <v>0</v>
      </c>
      <c r="T139" s="195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6" t="s">
        <v>169</v>
      </c>
      <c r="AT139" s="196" t="s">
        <v>131</v>
      </c>
      <c r="AU139" s="196" t="s">
        <v>83</v>
      </c>
      <c r="AY139" s="16" t="s">
        <v>129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6" t="s">
        <v>81</v>
      </c>
      <c r="BK139" s="197">
        <f t="shared" si="9"/>
        <v>0</v>
      </c>
      <c r="BL139" s="16" t="s">
        <v>169</v>
      </c>
      <c r="BM139" s="196" t="s">
        <v>612</v>
      </c>
    </row>
    <row r="140" spans="1:65" s="2" customFormat="1" ht="16.5" customHeight="1">
      <c r="A140" s="33"/>
      <c r="B140" s="34"/>
      <c r="C140" s="185" t="s">
        <v>177</v>
      </c>
      <c r="D140" s="185" t="s">
        <v>131</v>
      </c>
      <c r="E140" s="186" t="s">
        <v>613</v>
      </c>
      <c r="F140" s="187" t="s">
        <v>614</v>
      </c>
      <c r="G140" s="188" t="s">
        <v>152</v>
      </c>
      <c r="H140" s="189">
        <v>30</v>
      </c>
      <c r="I140" s="190"/>
      <c r="J140" s="191">
        <f t="shared" si="0"/>
        <v>0</v>
      </c>
      <c r="K140" s="187" t="s">
        <v>1</v>
      </c>
      <c r="L140" s="38"/>
      <c r="M140" s="192" t="s">
        <v>1</v>
      </c>
      <c r="N140" s="193" t="s">
        <v>38</v>
      </c>
      <c r="O140" s="70"/>
      <c r="P140" s="194">
        <f t="shared" si="1"/>
        <v>0</v>
      </c>
      <c r="Q140" s="194">
        <v>0</v>
      </c>
      <c r="R140" s="194">
        <f t="shared" si="2"/>
        <v>0</v>
      </c>
      <c r="S140" s="194">
        <v>0</v>
      </c>
      <c r="T140" s="195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169</v>
      </c>
      <c r="AT140" s="196" t="s">
        <v>131</v>
      </c>
      <c r="AU140" s="196" t="s">
        <v>83</v>
      </c>
      <c r="AY140" s="16" t="s">
        <v>129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6" t="s">
        <v>81</v>
      </c>
      <c r="BK140" s="197">
        <f t="shared" si="9"/>
        <v>0</v>
      </c>
      <c r="BL140" s="16" t="s">
        <v>169</v>
      </c>
      <c r="BM140" s="196" t="s">
        <v>615</v>
      </c>
    </row>
    <row r="141" spans="1:65" s="2" customFormat="1" ht="16.5" customHeight="1">
      <c r="A141" s="33"/>
      <c r="B141" s="34"/>
      <c r="C141" s="185" t="s">
        <v>7</v>
      </c>
      <c r="D141" s="185" t="s">
        <v>131</v>
      </c>
      <c r="E141" s="186" t="s">
        <v>616</v>
      </c>
      <c r="F141" s="187" t="s">
        <v>617</v>
      </c>
      <c r="G141" s="188" t="s">
        <v>618</v>
      </c>
      <c r="H141" s="189">
        <v>30</v>
      </c>
      <c r="I141" s="190"/>
      <c r="J141" s="191">
        <f t="shared" si="0"/>
        <v>0</v>
      </c>
      <c r="K141" s="187" t="s">
        <v>1</v>
      </c>
      <c r="L141" s="38"/>
      <c r="M141" s="192" t="s">
        <v>1</v>
      </c>
      <c r="N141" s="193" t="s">
        <v>38</v>
      </c>
      <c r="O141" s="70"/>
      <c r="P141" s="194">
        <f t="shared" si="1"/>
        <v>0</v>
      </c>
      <c r="Q141" s="194">
        <v>0</v>
      </c>
      <c r="R141" s="194">
        <f t="shared" si="2"/>
        <v>0</v>
      </c>
      <c r="S141" s="194">
        <v>0</v>
      </c>
      <c r="T141" s="195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6" t="s">
        <v>169</v>
      </c>
      <c r="AT141" s="196" t="s">
        <v>131</v>
      </c>
      <c r="AU141" s="196" t="s">
        <v>83</v>
      </c>
      <c r="AY141" s="16" t="s">
        <v>129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6" t="s">
        <v>81</v>
      </c>
      <c r="BK141" s="197">
        <f t="shared" si="9"/>
        <v>0</v>
      </c>
      <c r="BL141" s="16" t="s">
        <v>169</v>
      </c>
      <c r="BM141" s="196" t="s">
        <v>619</v>
      </c>
    </row>
    <row r="142" spans="1:65" s="2" customFormat="1" ht="16.5" customHeight="1">
      <c r="A142" s="33"/>
      <c r="B142" s="34"/>
      <c r="C142" s="185" t="s">
        <v>182</v>
      </c>
      <c r="D142" s="185" t="s">
        <v>131</v>
      </c>
      <c r="E142" s="186" t="s">
        <v>620</v>
      </c>
      <c r="F142" s="187" t="s">
        <v>621</v>
      </c>
      <c r="G142" s="188" t="s">
        <v>152</v>
      </c>
      <c r="H142" s="189">
        <v>30</v>
      </c>
      <c r="I142" s="190"/>
      <c r="J142" s="191">
        <f t="shared" si="0"/>
        <v>0</v>
      </c>
      <c r="K142" s="187" t="s">
        <v>1</v>
      </c>
      <c r="L142" s="38"/>
      <c r="M142" s="192" t="s">
        <v>1</v>
      </c>
      <c r="N142" s="193" t="s">
        <v>38</v>
      </c>
      <c r="O142" s="70"/>
      <c r="P142" s="194">
        <f t="shared" si="1"/>
        <v>0</v>
      </c>
      <c r="Q142" s="194">
        <v>0</v>
      </c>
      <c r="R142" s="194">
        <f t="shared" si="2"/>
        <v>0</v>
      </c>
      <c r="S142" s="194">
        <v>0</v>
      </c>
      <c r="T142" s="195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169</v>
      </c>
      <c r="AT142" s="196" t="s">
        <v>131</v>
      </c>
      <c r="AU142" s="196" t="s">
        <v>83</v>
      </c>
      <c r="AY142" s="16" t="s">
        <v>129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6" t="s">
        <v>81</v>
      </c>
      <c r="BK142" s="197">
        <f t="shared" si="9"/>
        <v>0</v>
      </c>
      <c r="BL142" s="16" t="s">
        <v>169</v>
      </c>
      <c r="BM142" s="196" t="s">
        <v>622</v>
      </c>
    </row>
    <row r="143" spans="1:65" s="2" customFormat="1" ht="16.5" customHeight="1">
      <c r="A143" s="33"/>
      <c r="B143" s="34"/>
      <c r="C143" s="185" t="s">
        <v>231</v>
      </c>
      <c r="D143" s="185" t="s">
        <v>131</v>
      </c>
      <c r="E143" s="186" t="s">
        <v>623</v>
      </c>
      <c r="F143" s="187" t="s">
        <v>624</v>
      </c>
      <c r="G143" s="188" t="s">
        <v>152</v>
      </c>
      <c r="H143" s="189">
        <v>30</v>
      </c>
      <c r="I143" s="190"/>
      <c r="J143" s="191">
        <f t="shared" si="0"/>
        <v>0</v>
      </c>
      <c r="K143" s="187" t="s">
        <v>1</v>
      </c>
      <c r="L143" s="38"/>
      <c r="M143" s="192" t="s">
        <v>1</v>
      </c>
      <c r="N143" s="193" t="s">
        <v>38</v>
      </c>
      <c r="O143" s="70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6" t="s">
        <v>169</v>
      </c>
      <c r="AT143" s="196" t="s">
        <v>131</v>
      </c>
      <c r="AU143" s="196" t="s">
        <v>83</v>
      </c>
      <c r="AY143" s="16" t="s">
        <v>129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6" t="s">
        <v>81</v>
      </c>
      <c r="BK143" s="197">
        <f t="shared" si="9"/>
        <v>0</v>
      </c>
      <c r="BL143" s="16" t="s">
        <v>169</v>
      </c>
      <c r="BM143" s="196" t="s">
        <v>625</v>
      </c>
    </row>
    <row r="144" spans="1:65" s="2" customFormat="1" ht="16.5" customHeight="1">
      <c r="A144" s="33"/>
      <c r="B144" s="34"/>
      <c r="C144" s="185" t="s">
        <v>186</v>
      </c>
      <c r="D144" s="185" t="s">
        <v>131</v>
      </c>
      <c r="E144" s="186" t="s">
        <v>626</v>
      </c>
      <c r="F144" s="187" t="s">
        <v>627</v>
      </c>
      <c r="G144" s="188" t="s">
        <v>356</v>
      </c>
      <c r="H144" s="189">
        <v>1</v>
      </c>
      <c r="I144" s="190"/>
      <c r="J144" s="191">
        <f t="shared" si="0"/>
        <v>0</v>
      </c>
      <c r="K144" s="187" t="s">
        <v>1</v>
      </c>
      <c r="L144" s="38"/>
      <c r="M144" s="192" t="s">
        <v>1</v>
      </c>
      <c r="N144" s="193" t="s">
        <v>38</v>
      </c>
      <c r="O144" s="70"/>
      <c r="P144" s="194">
        <f t="shared" si="1"/>
        <v>0</v>
      </c>
      <c r="Q144" s="194">
        <v>0</v>
      </c>
      <c r="R144" s="194">
        <f t="shared" si="2"/>
        <v>0</v>
      </c>
      <c r="S144" s="194">
        <v>0</v>
      </c>
      <c r="T144" s="195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169</v>
      </c>
      <c r="AT144" s="196" t="s">
        <v>131</v>
      </c>
      <c r="AU144" s="196" t="s">
        <v>83</v>
      </c>
      <c r="AY144" s="16" t="s">
        <v>129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6" t="s">
        <v>81</v>
      </c>
      <c r="BK144" s="197">
        <f t="shared" si="9"/>
        <v>0</v>
      </c>
      <c r="BL144" s="16" t="s">
        <v>169</v>
      </c>
      <c r="BM144" s="196" t="s">
        <v>628</v>
      </c>
    </row>
    <row r="145" spans="1:65" s="2" customFormat="1" ht="16.5" customHeight="1">
      <c r="A145" s="33"/>
      <c r="B145" s="34"/>
      <c r="C145" s="185" t="s">
        <v>240</v>
      </c>
      <c r="D145" s="185" t="s">
        <v>131</v>
      </c>
      <c r="E145" s="186" t="s">
        <v>629</v>
      </c>
      <c r="F145" s="187" t="s">
        <v>630</v>
      </c>
      <c r="G145" s="188" t="s">
        <v>478</v>
      </c>
      <c r="H145" s="189">
        <v>9</v>
      </c>
      <c r="I145" s="190"/>
      <c r="J145" s="191">
        <f t="shared" si="0"/>
        <v>0</v>
      </c>
      <c r="K145" s="187" t="s">
        <v>1</v>
      </c>
      <c r="L145" s="38"/>
      <c r="M145" s="192" t="s">
        <v>1</v>
      </c>
      <c r="N145" s="193" t="s">
        <v>38</v>
      </c>
      <c r="O145" s="70"/>
      <c r="P145" s="194">
        <f t="shared" si="1"/>
        <v>0</v>
      </c>
      <c r="Q145" s="194">
        <v>0</v>
      </c>
      <c r="R145" s="194">
        <f t="shared" si="2"/>
        <v>0</v>
      </c>
      <c r="S145" s="194">
        <v>0</v>
      </c>
      <c r="T145" s="195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6" t="s">
        <v>169</v>
      </c>
      <c r="AT145" s="196" t="s">
        <v>131</v>
      </c>
      <c r="AU145" s="196" t="s">
        <v>83</v>
      </c>
      <c r="AY145" s="16" t="s">
        <v>129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6" t="s">
        <v>81</v>
      </c>
      <c r="BK145" s="197">
        <f t="shared" si="9"/>
        <v>0</v>
      </c>
      <c r="BL145" s="16" t="s">
        <v>169</v>
      </c>
      <c r="BM145" s="196" t="s">
        <v>631</v>
      </c>
    </row>
    <row r="146" spans="1:65" s="2" customFormat="1" ht="16.5" customHeight="1">
      <c r="A146" s="33"/>
      <c r="B146" s="34"/>
      <c r="C146" s="185" t="s">
        <v>192</v>
      </c>
      <c r="D146" s="185" t="s">
        <v>131</v>
      </c>
      <c r="E146" s="186" t="s">
        <v>632</v>
      </c>
      <c r="F146" s="187" t="s">
        <v>633</v>
      </c>
      <c r="G146" s="188" t="s">
        <v>143</v>
      </c>
      <c r="H146" s="189">
        <v>225</v>
      </c>
      <c r="I146" s="190"/>
      <c r="J146" s="191">
        <f t="shared" si="0"/>
        <v>0</v>
      </c>
      <c r="K146" s="187" t="s">
        <v>1</v>
      </c>
      <c r="L146" s="38"/>
      <c r="M146" s="192" t="s">
        <v>1</v>
      </c>
      <c r="N146" s="193" t="s">
        <v>38</v>
      </c>
      <c r="O146" s="70"/>
      <c r="P146" s="194">
        <f t="shared" si="1"/>
        <v>0</v>
      </c>
      <c r="Q146" s="194">
        <v>0</v>
      </c>
      <c r="R146" s="194">
        <f t="shared" si="2"/>
        <v>0</v>
      </c>
      <c r="S146" s="194">
        <v>0</v>
      </c>
      <c r="T146" s="195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6" t="s">
        <v>169</v>
      </c>
      <c r="AT146" s="196" t="s">
        <v>131</v>
      </c>
      <c r="AU146" s="196" t="s">
        <v>83</v>
      </c>
      <c r="AY146" s="16" t="s">
        <v>129</v>
      </c>
      <c r="BE146" s="197">
        <f t="shared" si="4"/>
        <v>0</v>
      </c>
      <c r="BF146" s="197">
        <f t="shared" si="5"/>
        <v>0</v>
      </c>
      <c r="BG146" s="197">
        <f t="shared" si="6"/>
        <v>0</v>
      </c>
      <c r="BH146" s="197">
        <f t="shared" si="7"/>
        <v>0</v>
      </c>
      <c r="BI146" s="197">
        <f t="shared" si="8"/>
        <v>0</v>
      </c>
      <c r="BJ146" s="16" t="s">
        <v>81</v>
      </c>
      <c r="BK146" s="197">
        <f t="shared" si="9"/>
        <v>0</v>
      </c>
      <c r="BL146" s="16" t="s">
        <v>169</v>
      </c>
      <c r="BM146" s="196" t="s">
        <v>634</v>
      </c>
    </row>
    <row r="147" spans="1:65" s="2" customFormat="1" ht="16.5" customHeight="1">
      <c r="A147" s="33"/>
      <c r="B147" s="34"/>
      <c r="C147" s="185" t="s">
        <v>249</v>
      </c>
      <c r="D147" s="185" t="s">
        <v>131</v>
      </c>
      <c r="E147" s="186" t="s">
        <v>635</v>
      </c>
      <c r="F147" s="187" t="s">
        <v>636</v>
      </c>
      <c r="G147" s="188" t="s">
        <v>143</v>
      </c>
      <c r="H147" s="189">
        <v>245</v>
      </c>
      <c r="I147" s="190"/>
      <c r="J147" s="191">
        <f t="shared" si="0"/>
        <v>0</v>
      </c>
      <c r="K147" s="187" t="s">
        <v>1</v>
      </c>
      <c r="L147" s="38"/>
      <c r="M147" s="192" t="s">
        <v>1</v>
      </c>
      <c r="N147" s="193" t="s">
        <v>38</v>
      </c>
      <c r="O147" s="70"/>
      <c r="P147" s="194">
        <f t="shared" si="1"/>
        <v>0</v>
      </c>
      <c r="Q147" s="194">
        <v>0</v>
      </c>
      <c r="R147" s="194">
        <f t="shared" si="2"/>
        <v>0</v>
      </c>
      <c r="S147" s="194">
        <v>0</v>
      </c>
      <c r="T147" s="195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6" t="s">
        <v>169</v>
      </c>
      <c r="AT147" s="196" t="s">
        <v>131</v>
      </c>
      <c r="AU147" s="196" t="s">
        <v>83</v>
      </c>
      <c r="AY147" s="16" t="s">
        <v>129</v>
      </c>
      <c r="BE147" s="197">
        <f t="shared" si="4"/>
        <v>0</v>
      </c>
      <c r="BF147" s="197">
        <f t="shared" si="5"/>
        <v>0</v>
      </c>
      <c r="BG147" s="197">
        <f t="shared" si="6"/>
        <v>0</v>
      </c>
      <c r="BH147" s="197">
        <f t="shared" si="7"/>
        <v>0</v>
      </c>
      <c r="BI147" s="197">
        <f t="shared" si="8"/>
        <v>0</v>
      </c>
      <c r="BJ147" s="16" t="s">
        <v>81</v>
      </c>
      <c r="BK147" s="197">
        <f t="shared" si="9"/>
        <v>0</v>
      </c>
      <c r="BL147" s="16" t="s">
        <v>169</v>
      </c>
      <c r="BM147" s="196" t="s">
        <v>637</v>
      </c>
    </row>
    <row r="148" spans="1:65" s="2" customFormat="1" ht="16.5" customHeight="1">
      <c r="A148" s="33"/>
      <c r="B148" s="34"/>
      <c r="C148" s="185" t="s">
        <v>196</v>
      </c>
      <c r="D148" s="185" t="s">
        <v>131</v>
      </c>
      <c r="E148" s="186" t="s">
        <v>638</v>
      </c>
      <c r="F148" s="187" t="s">
        <v>639</v>
      </c>
      <c r="G148" s="188" t="s">
        <v>143</v>
      </c>
      <c r="H148" s="189">
        <v>20</v>
      </c>
      <c r="I148" s="190"/>
      <c r="J148" s="191">
        <f t="shared" si="0"/>
        <v>0</v>
      </c>
      <c r="K148" s="187" t="s">
        <v>1</v>
      </c>
      <c r="L148" s="38"/>
      <c r="M148" s="192" t="s">
        <v>1</v>
      </c>
      <c r="N148" s="193" t="s">
        <v>38</v>
      </c>
      <c r="O148" s="70"/>
      <c r="P148" s="194">
        <f t="shared" si="1"/>
        <v>0</v>
      </c>
      <c r="Q148" s="194">
        <v>0</v>
      </c>
      <c r="R148" s="194">
        <f t="shared" si="2"/>
        <v>0</v>
      </c>
      <c r="S148" s="194">
        <v>0</v>
      </c>
      <c r="T148" s="195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6" t="s">
        <v>169</v>
      </c>
      <c r="AT148" s="196" t="s">
        <v>131</v>
      </c>
      <c r="AU148" s="196" t="s">
        <v>83</v>
      </c>
      <c r="AY148" s="16" t="s">
        <v>129</v>
      </c>
      <c r="BE148" s="197">
        <f t="shared" si="4"/>
        <v>0</v>
      </c>
      <c r="BF148" s="197">
        <f t="shared" si="5"/>
        <v>0</v>
      </c>
      <c r="BG148" s="197">
        <f t="shared" si="6"/>
        <v>0</v>
      </c>
      <c r="BH148" s="197">
        <f t="shared" si="7"/>
        <v>0</v>
      </c>
      <c r="BI148" s="197">
        <f t="shared" si="8"/>
        <v>0</v>
      </c>
      <c r="BJ148" s="16" t="s">
        <v>81</v>
      </c>
      <c r="BK148" s="197">
        <f t="shared" si="9"/>
        <v>0</v>
      </c>
      <c r="BL148" s="16" t="s">
        <v>169</v>
      </c>
      <c r="BM148" s="196" t="s">
        <v>640</v>
      </c>
    </row>
    <row r="149" spans="1:65" s="2" customFormat="1" ht="16.5" customHeight="1">
      <c r="A149" s="33"/>
      <c r="B149" s="34"/>
      <c r="C149" s="185" t="s">
        <v>259</v>
      </c>
      <c r="D149" s="185" t="s">
        <v>131</v>
      </c>
      <c r="E149" s="186" t="s">
        <v>641</v>
      </c>
      <c r="F149" s="187" t="s">
        <v>642</v>
      </c>
      <c r="G149" s="188" t="s">
        <v>143</v>
      </c>
      <c r="H149" s="189">
        <v>185</v>
      </c>
      <c r="I149" s="190"/>
      <c r="J149" s="191">
        <f t="shared" si="0"/>
        <v>0</v>
      </c>
      <c r="K149" s="187" t="s">
        <v>1</v>
      </c>
      <c r="L149" s="38"/>
      <c r="M149" s="192" t="s">
        <v>1</v>
      </c>
      <c r="N149" s="193" t="s">
        <v>38</v>
      </c>
      <c r="O149" s="70"/>
      <c r="P149" s="194">
        <f t="shared" si="1"/>
        <v>0</v>
      </c>
      <c r="Q149" s="194">
        <v>0</v>
      </c>
      <c r="R149" s="194">
        <f t="shared" si="2"/>
        <v>0</v>
      </c>
      <c r="S149" s="194">
        <v>0</v>
      </c>
      <c r="T149" s="195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6" t="s">
        <v>169</v>
      </c>
      <c r="AT149" s="196" t="s">
        <v>131</v>
      </c>
      <c r="AU149" s="196" t="s">
        <v>83</v>
      </c>
      <c r="AY149" s="16" t="s">
        <v>129</v>
      </c>
      <c r="BE149" s="197">
        <f t="shared" si="4"/>
        <v>0</v>
      </c>
      <c r="BF149" s="197">
        <f t="shared" si="5"/>
        <v>0</v>
      </c>
      <c r="BG149" s="197">
        <f t="shared" si="6"/>
        <v>0</v>
      </c>
      <c r="BH149" s="197">
        <f t="shared" si="7"/>
        <v>0</v>
      </c>
      <c r="BI149" s="197">
        <f t="shared" si="8"/>
        <v>0</v>
      </c>
      <c r="BJ149" s="16" t="s">
        <v>81</v>
      </c>
      <c r="BK149" s="197">
        <f t="shared" si="9"/>
        <v>0</v>
      </c>
      <c r="BL149" s="16" t="s">
        <v>169</v>
      </c>
      <c r="BM149" s="196" t="s">
        <v>643</v>
      </c>
    </row>
    <row r="150" spans="1:65" s="2" customFormat="1" ht="16.5" customHeight="1">
      <c r="A150" s="33"/>
      <c r="B150" s="34"/>
      <c r="C150" s="185" t="s">
        <v>201</v>
      </c>
      <c r="D150" s="185" t="s">
        <v>131</v>
      </c>
      <c r="E150" s="186" t="s">
        <v>644</v>
      </c>
      <c r="F150" s="187" t="s">
        <v>645</v>
      </c>
      <c r="G150" s="188" t="s">
        <v>646</v>
      </c>
      <c r="H150" s="189">
        <v>50</v>
      </c>
      <c r="I150" s="190"/>
      <c r="J150" s="191">
        <f t="shared" si="0"/>
        <v>0</v>
      </c>
      <c r="K150" s="187" t="s">
        <v>1</v>
      </c>
      <c r="L150" s="38"/>
      <c r="M150" s="192" t="s">
        <v>1</v>
      </c>
      <c r="N150" s="193" t="s">
        <v>38</v>
      </c>
      <c r="O150" s="70"/>
      <c r="P150" s="194">
        <f t="shared" si="1"/>
        <v>0</v>
      </c>
      <c r="Q150" s="194">
        <v>0</v>
      </c>
      <c r="R150" s="194">
        <f t="shared" si="2"/>
        <v>0</v>
      </c>
      <c r="S150" s="194">
        <v>0</v>
      </c>
      <c r="T150" s="195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6" t="s">
        <v>169</v>
      </c>
      <c r="AT150" s="196" t="s">
        <v>131</v>
      </c>
      <c r="AU150" s="196" t="s">
        <v>83</v>
      </c>
      <c r="AY150" s="16" t="s">
        <v>129</v>
      </c>
      <c r="BE150" s="197">
        <f t="shared" si="4"/>
        <v>0</v>
      </c>
      <c r="BF150" s="197">
        <f t="shared" si="5"/>
        <v>0</v>
      </c>
      <c r="BG150" s="197">
        <f t="shared" si="6"/>
        <v>0</v>
      </c>
      <c r="BH150" s="197">
        <f t="shared" si="7"/>
        <v>0</v>
      </c>
      <c r="BI150" s="197">
        <f t="shared" si="8"/>
        <v>0</v>
      </c>
      <c r="BJ150" s="16" t="s">
        <v>81</v>
      </c>
      <c r="BK150" s="197">
        <f t="shared" si="9"/>
        <v>0</v>
      </c>
      <c r="BL150" s="16" t="s">
        <v>169</v>
      </c>
      <c r="BM150" s="196" t="s">
        <v>647</v>
      </c>
    </row>
    <row r="151" spans="1:65" s="2" customFormat="1" ht="16.5" customHeight="1">
      <c r="A151" s="33"/>
      <c r="B151" s="34"/>
      <c r="C151" s="185" t="s">
        <v>267</v>
      </c>
      <c r="D151" s="185" t="s">
        <v>131</v>
      </c>
      <c r="E151" s="186" t="s">
        <v>648</v>
      </c>
      <c r="F151" s="187" t="s">
        <v>649</v>
      </c>
      <c r="G151" s="188" t="s">
        <v>646</v>
      </c>
      <c r="H151" s="189">
        <v>32</v>
      </c>
      <c r="I151" s="190"/>
      <c r="J151" s="191">
        <f t="shared" si="0"/>
        <v>0</v>
      </c>
      <c r="K151" s="187" t="s">
        <v>1</v>
      </c>
      <c r="L151" s="38"/>
      <c r="M151" s="192" t="s">
        <v>1</v>
      </c>
      <c r="N151" s="193" t="s">
        <v>38</v>
      </c>
      <c r="O151" s="70"/>
      <c r="P151" s="194">
        <f t="shared" si="1"/>
        <v>0</v>
      </c>
      <c r="Q151" s="194">
        <v>0</v>
      </c>
      <c r="R151" s="194">
        <f t="shared" si="2"/>
        <v>0</v>
      </c>
      <c r="S151" s="194">
        <v>0</v>
      </c>
      <c r="T151" s="195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6" t="s">
        <v>169</v>
      </c>
      <c r="AT151" s="196" t="s">
        <v>131</v>
      </c>
      <c r="AU151" s="196" t="s">
        <v>83</v>
      </c>
      <c r="AY151" s="16" t="s">
        <v>129</v>
      </c>
      <c r="BE151" s="197">
        <f t="shared" si="4"/>
        <v>0</v>
      </c>
      <c r="BF151" s="197">
        <f t="shared" si="5"/>
        <v>0</v>
      </c>
      <c r="BG151" s="197">
        <f t="shared" si="6"/>
        <v>0</v>
      </c>
      <c r="BH151" s="197">
        <f t="shared" si="7"/>
        <v>0</v>
      </c>
      <c r="BI151" s="197">
        <f t="shared" si="8"/>
        <v>0</v>
      </c>
      <c r="BJ151" s="16" t="s">
        <v>81</v>
      </c>
      <c r="BK151" s="197">
        <f t="shared" si="9"/>
        <v>0</v>
      </c>
      <c r="BL151" s="16" t="s">
        <v>169</v>
      </c>
      <c r="BM151" s="196" t="s">
        <v>650</v>
      </c>
    </row>
    <row r="152" spans="1:65" s="2" customFormat="1" ht="16.5" customHeight="1">
      <c r="A152" s="33"/>
      <c r="B152" s="34"/>
      <c r="C152" s="185" t="s">
        <v>205</v>
      </c>
      <c r="D152" s="185" t="s">
        <v>131</v>
      </c>
      <c r="E152" s="186" t="s">
        <v>651</v>
      </c>
      <c r="F152" s="187" t="s">
        <v>652</v>
      </c>
      <c r="G152" s="188" t="s">
        <v>646</v>
      </c>
      <c r="H152" s="189">
        <v>12</v>
      </c>
      <c r="I152" s="190"/>
      <c r="J152" s="191">
        <f t="shared" si="0"/>
        <v>0</v>
      </c>
      <c r="K152" s="187" t="s">
        <v>1</v>
      </c>
      <c r="L152" s="38"/>
      <c r="M152" s="192" t="s">
        <v>1</v>
      </c>
      <c r="N152" s="193" t="s">
        <v>38</v>
      </c>
      <c r="O152" s="70"/>
      <c r="P152" s="194">
        <f t="shared" si="1"/>
        <v>0</v>
      </c>
      <c r="Q152" s="194">
        <v>0</v>
      </c>
      <c r="R152" s="194">
        <f t="shared" si="2"/>
        <v>0</v>
      </c>
      <c r="S152" s="194">
        <v>0</v>
      </c>
      <c r="T152" s="195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6" t="s">
        <v>169</v>
      </c>
      <c r="AT152" s="196" t="s">
        <v>131</v>
      </c>
      <c r="AU152" s="196" t="s">
        <v>83</v>
      </c>
      <c r="AY152" s="16" t="s">
        <v>129</v>
      </c>
      <c r="BE152" s="197">
        <f t="shared" si="4"/>
        <v>0</v>
      </c>
      <c r="BF152" s="197">
        <f t="shared" si="5"/>
        <v>0</v>
      </c>
      <c r="BG152" s="197">
        <f t="shared" si="6"/>
        <v>0</v>
      </c>
      <c r="BH152" s="197">
        <f t="shared" si="7"/>
        <v>0</v>
      </c>
      <c r="BI152" s="197">
        <f t="shared" si="8"/>
        <v>0</v>
      </c>
      <c r="BJ152" s="16" t="s">
        <v>81</v>
      </c>
      <c r="BK152" s="197">
        <f t="shared" si="9"/>
        <v>0</v>
      </c>
      <c r="BL152" s="16" t="s">
        <v>169</v>
      </c>
      <c r="BM152" s="196" t="s">
        <v>653</v>
      </c>
    </row>
    <row r="153" spans="1:65" s="2" customFormat="1" ht="16.5" customHeight="1">
      <c r="A153" s="33"/>
      <c r="B153" s="34"/>
      <c r="C153" s="185" t="s">
        <v>274</v>
      </c>
      <c r="D153" s="185" t="s">
        <v>131</v>
      </c>
      <c r="E153" s="186" t="s">
        <v>654</v>
      </c>
      <c r="F153" s="187" t="s">
        <v>655</v>
      </c>
      <c r="G153" s="188" t="s">
        <v>356</v>
      </c>
      <c r="H153" s="189">
        <v>1</v>
      </c>
      <c r="I153" s="190"/>
      <c r="J153" s="191">
        <f t="shared" si="0"/>
        <v>0</v>
      </c>
      <c r="K153" s="187" t="s">
        <v>1</v>
      </c>
      <c r="L153" s="38"/>
      <c r="M153" s="192" t="s">
        <v>1</v>
      </c>
      <c r="N153" s="193" t="s">
        <v>38</v>
      </c>
      <c r="O153" s="70"/>
      <c r="P153" s="194">
        <f t="shared" si="1"/>
        <v>0</v>
      </c>
      <c r="Q153" s="194">
        <v>0</v>
      </c>
      <c r="R153" s="194">
        <f t="shared" si="2"/>
        <v>0</v>
      </c>
      <c r="S153" s="194">
        <v>0</v>
      </c>
      <c r="T153" s="195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6" t="s">
        <v>169</v>
      </c>
      <c r="AT153" s="196" t="s">
        <v>131</v>
      </c>
      <c r="AU153" s="196" t="s">
        <v>83</v>
      </c>
      <c r="AY153" s="16" t="s">
        <v>129</v>
      </c>
      <c r="BE153" s="197">
        <f t="shared" si="4"/>
        <v>0</v>
      </c>
      <c r="BF153" s="197">
        <f t="shared" si="5"/>
        <v>0</v>
      </c>
      <c r="BG153" s="197">
        <f t="shared" si="6"/>
        <v>0</v>
      </c>
      <c r="BH153" s="197">
        <f t="shared" si="7"/>
        <v>0</v>
      </c>
      <c r="BI153" s="197">
        <f t="shared" si="8"/>
        <v>0</v>
      </c>
      <c r="BJ153" s="16" t="s">
        <v>81</v>
      </c>
      <c r="BK153" s="197">
        <f t="shared" si="9"/>
        <v>0</v>
      </c>
      <c r="BL153" s="16" t="s">
        <v>169</v>
      </c>
      <c r="BM153" s="196" t="s">
        <v>656</v>
      </c>
    </row>
    <row r="154" spans="1:65" s="2" customFormat="1" ht="16.5" customHeight="1">
      <c r="A154" s="33"/>
      <c r="B154" s="34"/>
      <c r="C154" s="185" t="s">
        <v>210</v>
      </c>
      <c r="D154" s="185" t="s">
        <v>131</v>
      </c>
      <c r="E154" s="186" t="s">
        <v>657</v>
      </c>
      <c r="F154" s="187" t="s">
        <v>658</v>
      </c>
      <c r="G154" s="188" t="s">
        <v>356</v>
      </c>
      <c r="H154" s="189">
        <v>1</v>
      </c>
      <c r="I154" s="190"/>
      <c r="J154" s="191">
        <f t="shared" si="0"/>
        <v>0</v>
      </c>
      <c r="K154" s="187" t="s">
        <v>1</v>
      </c>
      <c r="L154" s="38"/>
      <c r="M154" s="192" t="s">
        <v>1</v>
      </c>
      <c r="N154" s="193" t="s">
        <v>38</v>
      </c>
      <c r="O154" s="70"/>
      <c r="P154" s="194">
        <f t="shared" si="1"/>
        <v>0</v>
      </c>
      <c r="Q154" s="194">
        <v>0</v>
      </c>
      <c r="R154" s="194">
        <f t="shared" si="2"/>
        <v>0</v>
      </c>
      <c r="S154" s="194">
        <v>0</v>
      </c>
      <c r="T154" s="195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6" t="s">
        <v>169</v>
      </c>
      <c r="AT154" s="196" t="s">
        <v>131</v>
      </c>
      <c r="AU154" s="196" t="s">
        <v>83</v>
      </c>
      <c r="AY154" s="16" t="s">
        <v>129</v>
      </c>
      <c r="BE154" s="197">
        <f t="shared" si="4"/>
        <v>0</v>
      </c>
      <c r="BF154" s="197">
        <f t="shared" si="5"/>
        <v>0</v>
      </c>
      <c r="BG154" s="197">
        <f t="shared" si="6"/>
        <v>0</v>
      </c>
      <c r="BH154" s="197">
        <f t="shared" si="7"/>
        <v>0</v>
      </c>
      <c r="BI154" s="197">
        <f t="shared" si="8"/>
        <v>0</v>
      </c>
      <c r="BJ154" s="16" t="s">
        <v>81</v>
      </c>
      <c r="BK154" s="197">
        <f t="shared" si="9"/>
        <v>0</v>
      </c>
      <c r="BL154" s="16" t="s">
        <v>169</v>
      </c>
      <c r="BM154" s="196" t="s">
        <v>659</v>
      </c>
    </row>
    <row r="155" spans="1:65" s="2" customFormat="1" ht="16.5" customHeight="1">
      <c r="A155" s="33"/>
      <c r="B155" s="34"/>
      <c r="C155" s="185" t="s">
        <v>281</v>
      </c>
      <c r="D155" s="185" t="s">
        <v>131</v>
      </c>
      <c r="E155" s="186" t="s">
        <v>660</v>
      </c>
      <c r="F155" s="187" t="s">
        <v>661</v>
      </c>
      <c r="G155" s="188" t="s">
        <v>646</v>
      </c>
      <c r="H155" s="189">
        <v>5</v>
      </c>
      <c r="I155" s="190"/>
      <c r="J155" s="191">
        <f t="shared" si="0"/>
        <v>0</v>
      </c>
      <c r="K155" s="187" t="s">
        <v>1</v>
      </c>
      <c r="L155" s="38"/>
      <c r="M155" s="192" t="s">
        <v>1</v>
      </c>
      <c r="N155" s="193" t="s">
        <v>38</v>
      </c>
      <c r="O155" s="70"/>
      <c r="P155" s="194">
        <f t="shared" si="1"/>
        <v>0</v>
      </c>
      <c r="Q155" s="194">
        <v>0</v>
      </c>
      <c r="R155" s="194">
        <f t="shared" si="2"/>
        <v>0</v>
      </c>
      <c r="S155" s="194">
        <v>0</v>
      </c>
      <c r="T155" s="195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6" t="s">
        <v>169</v>
      </c>
      <c r="AT155" s="196" t="s">
        <v>131</v>
      </c>
      <c r="AU155" s="196" t="s">
        <v>83</v>
      </c>
      <c r="AY155" s="16" t="s">
        <v>129</v>
      </c>
      <c r="BE155" s="197">
        <f t="shared" si="4"/>
        <v>0</v>
      </c>
      <c r="BF155" s="197">
        <f t="shared" si="5"/>
        <v>0</v>
      </c>
      <c r="BG155" s="197">
        <f t="shared" si="6"/>
        <v>0</v>
      </c>
      <c r="BH155" s="197">
        <f t="shared" si="7"/>
        <v>0</v>
      </c>
      <c r="BI155" s="197">
        <f t="shared" si="8"/>
        <v>0</v>
      </c>
      <c r="BJ155" s="16" t="s">
        <v>81</v>
      </c>
      <c r="BK155" s="197">
        <f t="shared" si="9"/>
        <v>0</v>
      </c>
      <c r="BL155" s="16" t="s">
        <v>169</v>
      </c>
      <c r="BM155" s="196" t="s">
        <v>662</v>
      </c>
    </row>
    <row r="156" spans="1:65" s="2" customFormat="1" ht="16.5" customHeight="1">
      <c r="A156" s="33"/>
      <c r="B156" s="34"/>
      <c r="C156" s="185" t="s">
        <v>215</v>
      </c>
      <c r="D156" s="185" t="s">
        <v>131</v>
      </c>
      <c r="E156" s="186" t="s">
        <v>663</v>
      </c>
      <c r="F156" s="187" t="s">
        <v>664</v>
      </c>
      <c r="G156" s="188" t="s">
        <v>646</v>
      </c>
      <c r="H156" s="189">
        <v>5</v>
      </c>
      <c r="I156" s="190"/>
      <c r="J156" s="191">
        <f t="shared" si="0"/>
        <v>0</v>
      </c>
      <c r="K156" s="187" t="s">
        <v>1</v>
      </c>
      <c r="L156" s="38"/>
      <c r="M156" s="192" t="s">
        <v>1</v>
      </c>
      <c r="N156" s="193" t="s">
        <v>38</v>
      </c>
      <c r="O156" s="70"/>
      <c r="P156" s="194">
        <f t="shared" si="1"/>
        <v>0</v>
      </c>
      <c r="Q156" s="194">
        <v>0</v>
      </c>
      <c r="R156" s="194">
        <f t="shared" si="2"/>
        <v>0</v>
      </c>
      <c r="S156" s="194">
        <v>0</v>
      </c>
      <c r="T156" s="195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6" t="s">
        <v>169</v>
      </c>
      <c r="AT156" s="196" t="s">
        <v>131</v>
      </c>
      <c r="AU156" s="196" t="s">
        <v>83</v>
      </c>
      <c r="AY156" s="16" t="s">
        <v>129</v>
      </c>
      <c r="BE156" s="197">
        <f t="shared" si="4"/>
        <v>0</v>
      </c>
      <c r="BF156" s="197">
        <f t="shared" si="5"/>
        <v>0</v>
      </c>
      <c r="BG156" s="197">
        <f t="shared" si="6"/>
        <v>0</v>
      </c>
      <c r="BH156" s="197">
        <f t="shared" si="7"/>
        <v>0</v>
      </c>
      <c r="BI156" s="197">
        <f t="shared" si="8"/>
        <v>0</v>
      </c>
      <c r="BJ156" s="16" t="s">
        <v>81</v>
      </c>
      <c r="BK156" s="197">
        <f t="shared" si="9"/>
        <v>0</v>
      </c>
      <c r="BL156" s="16" t="s">
        <v>169</v>
      </c>
      <c r="BM156" s="196" t="s">
        <v>665</v>
      </c>
    </row>
    <row r="157" spans="1:65" s="2" customFormat="1" ht="16.5" customHeight="1">
      <c r="A157" s="33"/>
      <c r="B157" s="34"/>
      <c r="C157" s="185" t="s">
        <v>289</v>
      </c>
      <c r="D157" s="185" t="s">
        <v>131</v>
      </c>
      <c r="E157" s="186" t="s">
        <v>666</v>
      </c>
      <c r="F157" s="187" t="s">
        <v>667</v>
      </c>
      <c r="G157" s="188" t="s">
        <v>356</v>
      </c>
      <c r="H157" s="189">
        <v>1</v>
      </c>
      <c r="I157" s="190"/>
      <c r="J157" s="191">
        <f t="shared" si="0"/>
        <v>0</v>
      </c>
      <c r="K157" s="187" t="s">
        <v>1</v>
      </c>
      <c r="L157" s="38"/>
      <c r="M157" s="231" t="s">
        <v>1</v>
      </c>
      <c r="N157" s="232" t="s">
        <v>38</v>
      </c>
      <c r="O157" s="233"/>
      <c r="P157" s="234">
        <f t="shared" si="1"/>
        <v>0</v>
      </c>
      <c r="Q157" s="234">
        <v>0</v>
      </c>
      <c r="R157" s="234">
        <f t="shared" si="2"/>
        <v>0</v>
      </c>
      <c r="S157" s="234">
        <v>0</v>
      </c>
      <c r="T157" s="235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6" t="s">
        <v>169</v>
      </c>
      <c r="AT157" s="196" t="s">
        <v>131</v>
      </c>
      <c r="AU157" s="196" t="s">
        <v>83</v>
      </c>
      <c r="AY157" s="16" t="s">
        <v>129</v>
      </c>
      <c r="BE157" s="197">
        <f t="shared" si="4"/>
        <v>0</v>
      </c>
      <c r="BF157" s="197">
        <f t="shared" si="5"/>
        <v>0</v>
      </c>
      <c r="BG157" s="197">
        <f t="shared" si="6"/>
        <v>0</v>
      </c>
      <c r="BH157" s="197">
        <f t="shared" si="7"/>
        <v>0</v>
      </c>
      <c r="BI157" s="197">
        <f t="shared" si="8"/>
        <v>0</v>
      </c>
      <c r="BJ157" s="16" t="s">
        <v>81</v>
      </c>
      <c r="BK157" s="197">
        <f t="shared" si="9"/>
        <v>0</v>
      </c>
      <c r="BL157" s="16" t="s">
        <v>169</v>
      </c>
      <c r="BM157" s="196" t="s">
        <v>668</v>
      </c>
    </row>
    <row r="158" spans="1:31" s="2" customFormat="1" ht="7" customHeight="1">
      <c r="A158" s="33"/>
      <c r="B158" s="53"/>
      <c r="C158" s="54"/>
      <c r="D158" s="54"/>
      <c r="E158" s="54"/>
      <c r="F158" s="54"/>
      <c r="G158" s="54"/>
      <c r="H158" s="54"/>
      <c r="I158" s="54"/>
      <c r="J158" s="54"/>
      <c r="K158" s="54"/>
      <c r="L158" s="38"/>
      <c r="M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</sheetData>
  <sheetProtection formatColumns="0" formatRows="0" autoFilter="0"/>
  <autoFilter ref="C117:K15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Monika Volfová</cp:lastModifiedBy>
  <dcterms:created xsi:type="dcterms:W3CDTF">2021-01-11T12:13:31Z</dcterms:created>
  <dcterms:modified xsi:type="dcterms:W3CDTF">2021-01-19T07:43:51Z</dcterms:modified>
  <cp:category/>
  <cp:version/>
  <cp:contentType/>
  <cp:contentStatus/>
</cp:coreProperties>
</file>