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2300" windowHeight="6870"/>
  </bookViews>
  <sheets>
    <sheet name="EFEKT 2020 - Horní Slavkov" sheetId="1" r:id="rId1"/>
  </sheets>
  <definedNames>
    <definedName name="_xlnm.Print_Area" localSheetId="0">'EFEKT 2020 - Horní Slavkov'!$B$1:$L$58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H40" i="1" l="1"/>
  <c r="J43" i="1"/>
  <c r="J44" i="1"/>
  <c r="J45" i="1"/>
  <c r="G43" i="1"/>
  <c r="G44" i="1"/>
  <c r="G45" i="1"/>
  <c r="H42" i="1"/>
  <c r="K42" i="1" s="1"/>
  <c r="L42" i="1" s="1"/>
  <c r="D34" i="1"/>
  <c r="G34" i="1" s="1"/>
  <c r="J34" i="1" s="1"/>
  <c r="L34" i="1" s="1"/>
  <c r="L44" i="1" l="1"/>
  <c r="L43" i="1"/>
  <c r="L45" i="1"/>
  <c r="G21" i="1"/>
  <c r="J21" i="1" s="1"/>
  <c r="L21" i="1" s="1"/>
  <c r="H31" i="1" l="1"/>
  <c r="K31" i="1" s="1"/>
  <c r="L31" i="1" s="1"/>
  <c r="H32" i="1"/>
  <c r="K32" i="1" s="1"/>
  <c r="L32" i="1" s="1"/>
  <c r="H20" i="1"/>
  <c r="K20" i="1" s="1"/>
  <c r="L20" i="1" s="1"/>
  <c r="G22" i="1"/>
  <c r="J22" i="1" s="1"/>
  <c r="L22" i="1" s="1"/>
  <c r="H19" i="1"/>
  <c r="K19" i="1" s="1"/>
  <c r="L19" i="1" s="1"/>
  <c r="G18" i="1"/>
  <c r="J18" i="1" s="1"/>
  <c r="L18" i="1" s="1"/>
  <c r="G17" i="1"/>
  <c r="J17" i="1" s="1"/>
  <c r="L17" i="1" s="1"/>
  <c r="H14" i="1"/>
  <c r="K14" i="1" s="1"/>
  <c r="L14" i="1" s="1"/>
  <c r="J46" i="1" l="1"/>
  <c r="G46" i="1"/>
  <c r="L46" i="1" l="1"/>
  <c r="H16" i="1" l="1"/>
  <c r="K16" i="1" s="1"/>
  <c r="L16" i="1" s="1"/>
  <c r="H15" i="1"/>
  <c r="K15" i="1" l="1"/>
  <c r="G35" i="1"/>
  <c r="J35" i="1" s="1"/>
  <c r="L35" i="1" s="1"/>
  <c r="L15" i="1" l="1"/>
  <c r="H29" i="1"/>
  <c r="H30" i="1"/>
  <c r="K30" i="1" s="1"/>
  <c r="L30" i="1" s="1"/>
  <c r="K29" i="1" l="1"/>
  <c r="H33" i="1"/>
  <c r="K33" i="1" s="1"/>
  <c r="L33" i="1" s="1"/>
  <c r="L29" i="1" l="1"/>
  <c r="G10" i="1" l="1"/>
  <c r="J10" i="1" s="1"/>
  <c r="L10" i="1" s="1"/>
  <c r="G11" i="1"/>
  <c r="J11" i="1" s="1"/>
  <c r="L11" i="1" s="1"/>
  <c r="G12" i="1"/>
  <c r="J12" i="1" s="1"/>
  <c r="L12" i="1" s="1"/>
  <c r="G13" i="1"/>
  <c r="J13" i="1" s="1"/>
  <c r="L13" i="1" s="1"/>
  <c r="G23" i="1"/>
  <c r="J23" i="1" s="1"/>
  <c r="L23" i="1" s="1"/>
  <c r="D38" i="1" l="1"/>
  <c r="G28" i="1" l="1"/>
  <c r="G38" i="1" l="1"/>
  <c r="J38" i="1" s="1"/>
  <c r="L38" i="1" s="1"/>
  <c r="H41" i="1"/>
  <c r="G39" i="1"/>
  <c r="J39" i="1" s="1"/>
  <c r="L39" i="1" s="1"/>
  <c r="K41" i="1" l="1"/>
  <c r="J28" i="1"/>
  <c r="L28" i="1" s="1"/>
  <c r="G27" i="1"/>
  <c r="L41" i="1" l="1"/>
  <c r="J27" i="1"/>
  <c r="G8" i="1"/>
  <c r="J8" i="1" s="1"/>
  <c r="L8" i="1" s="1"/>
  <c r="G9" i="1"/>
  <c r="J9" i="1" s="1"/>
  <c r="L9" i="1" s="1"/>
  <c r="L27" i="1" l="1"/>
  <c r="C54" i="1"/>
  <c r="G7" i="1"/>
  <c r="G47" i="1" l="1"/>
  <c r="F51" i="1" s="1"/>
  <c r="J7" i="1"/>
  <c r="J47" i="1" s="1"/>
  <c r="H51" i="1" l="1"/>
  <c r="G51" i="1" s="1"/>
  <c r="L7" i="1"/>
  <c r="C47" i="1"/>
  <c r="F50" i="1" s="1"/>
  <c r="E51" i="1" s="1"/>
  <c r="K40" i="1"/>
  <c r="L40" i="1" s="1"/>
  <c r="L47" i="1" s="1"/>
  <c r="K47" i="1"/>
  <c r="H47" i="1"/>
  <c r="F52" i="1" s="1"/>
  <c r="H52" i="1" l="1"/>
  <c r="G52" i="1" s="1"/>
  <c r="E52" i="1"/>
  <c r="H50" i="1"/>
  <c r="G50" i="1" s="1"/>
</calcChain>
</file>

<file path=xl/sharedStrings.xml><?xml version="1.0" encoding="utf-8"?>
<sst xmlns="http://schemas.openxmlformats.org/spreadsheetml/2006/main" count="215" uniqueCount="113">
  <si>
    <t>Číslo</t>
  </si>
  <si>
    <t>Položka</t>
  </si>
  <si>
    <t>Množství</t>
  </si>
  <si>
    <t>MJ</t>
  </si>
  <si>
    <t>Výdaje v Kč bez DPH</t>
  </si>
  <si>
    <t>Kč/MJ</t>
  </si>
  <si>
    <t>Způsobilé</t>
  </si>
  <si>
    <t>Nezpůsobilé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</si>
  <si>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</si>
  <si>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</si>
  <si>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</si>
  <si>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</si>
  <si>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</si>
  <si>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</si>
  <si>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</si>
  <si>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</si>
  <si>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</si>
  <si>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</si>
  <si>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1.8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</si>
  <si>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</si>
  <si>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</si>
  <si>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</si>
  <si>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</si>
  <si>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</si>
  <si>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</si>
  <si>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</si>
  <si>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</si>
  <si>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</si>
  <si>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3.4</t>
  </si>
  <si>
    <t>hod</t>
  </si>
  <si>
    <t>Suma</t>
  </si>
  <si>
    <t>Dne:</t>
  </si>
  <si>
    <t>Zpracoval:</t>
  </si>
  <si>
    <t>Demontáž svítidla</t>
  </si>
  <si>
    <t>Montáž svítidla</t>
  </si>
  <si>
    <t>Pronájem montážní plošiny (hod.)</t>
  </si>
  <si>
    <t>Ekologická likvidace demontovaného materiálu</t>
  </si>
  <si>
    <t>Revizní zpráva RVO</t>
  </si>
  <si>
    <t>odvoz a likvidace demont. svítidel</t>
  </si>
  <si>
    <t>DPH 21%</t>
  </si>
  <si>
    <t>Výdaje v Kč s DPH</t>
  </si>
  <si>
    <t>2.3</t>
  </si>
  <si>
    <t>1.9</t>
  </si>
  <si>
    <t>1.6</t>
  </si>
  <si>
    <t>1.10</t>
  </si>
  <si>
    <t>1.11</t>
  </si>
  <si>
    <t>1.12</t>
  </si>
  <si>
    <t>1.13</t>
  </si>
  <si>
    <t>1.14</t>
  </si>
  <si>
    <t>1.15</t>
  </si>
  <si>
    <t>1.16</t>
  </si>
  <si>
    <t>1.17</t>
  </si>
  <si>
    <t>vypnutí hlavního vedení vč.zajištění+vyzkouš+označení</t>
  </si>
  <si>
    <t>Ing. Ondřej Dolejší</t>
  </si>
  <si>
    <t>2.4</t>
  </si>
  <si>
    <t>2.5</t>
  </si>
  <si>
    <t>Demontáž výložníku</t>
  </si>
  <si>
    <t>Montáž výložníku</t>
  </si>
  <si>
    <t>2.6</t>
  </si>
  <si>
    <t>Kabel CYKY 3x1,5</t>
  </si>
  <si>
    <t>m</t>
  </si>
  <si>
    <t>Sada propichovacích svorek</t>
  </si>
  <si>
    <t>Pojistkový modul do svítidla</t>
  </si>
  <si>
    <t>Pojistka</t>
  </si>
  <si>
    <t>Montáž řízení do rozvaděče</t>
  </si>
  <si>
    <t>Investor (zadavatel):</t>
  </si>
  <si>
    <t>IČO:</t>
  </si>
  <si>
    <t>Zhotovitel:</t>
  </si>
  <si>
    <t>bez DPH</t>
  </si>
  <si>
    <t>Certifikované měření osvětlenosti a jasů</t>
  </si>
  <si>
    <t>3.6</t>
  </si>
  <si>
    <t>3.8</t>
  </si>
  <si>
    <t>Rekapitulace</t>
  </si>
  <si>
    <t>podíl</t>
  </si>
  <si>
    <t>DPH (21%)</t>
  </si>
  <si>
    <t>s DPH</t>
  </si>
  <si>
    <t>4.</t>
  </si>
  <si>
    <t>Celkové výdaje</t>
  </si>
  <si>
    <t>5.</t>
  </si>
  <si>
    <t>z toho způsobilé výdaje</t>
  </si>
  <si>
    <t>6.</t>
  </si>
  <si>
    <t>z toho nezpůsobilé výdaje</t>
  </si>
  <si>
    <t>Projekt : Výměna svítidel veřejného osvětlení v Horním Slavkově</t>
  </si>
  <si>
    <t>Město Horní slavkov</t>
  </si>
  <si>
    <t>Typ 1 silniční svítidlo 16 LED WIDE 1, 15,1 W, 2 700 K, CLO</t>
  </si>
  <si>
    <t>Typ 2 silniční svítidlo 16 LED SCL, 15,1 W, 2 700 K, CLO</t>
  </si>
  <si>
    <t>Typ 3 silniční svítidlo 16 LED WIDE 1, 26,8 W, 2 700 K, CLO</t>
  </si>
  <si>
    <t>Typ 4 silniční svítidlo 16 LED SCL, 26,8 W, 2 700 K, CLO</t>
  </si>
  <si>
    <t>Typ 5 silniční svítidlo 16LED WIDE 1, 38,9 W, 2 700 K, CLO</t>
  </si>
  <si>
    <t>Typ 6 silniční svítidlo 24 LED WIDE 1, 47,3 W, 2 700 K, CLO</t>
  </si>
  <si>
    <t>Stožár bezpaticový třístupňový 7 m</t>
  </si>
  <si>
    <t>Výložník jednoramenný lomený 1 m</t>
  </si>
  <si>
    <t>Výložník třmenový 1 m</t>
  </si>
  <si>
    <t>Stožárová svorkovnice</t>
  </si>
  <si>
    <t>2.7</t>
  </si>
  <si>
    <t>2.8</t>
  </si>
  <si>
    <t>Demontáž stožáru</t>
  </si>
  <si>
    <t>Montáž stožáru</t>
  </si>
  <si>
    <t>Řídící jednotka včetně antény</t>
  </si>
  <si>
    <t>00259322</t>
  </si>
  <si>
    <t>Řídicí jednotka (Gateway včetně licence)</t>
  </si>
  <si>
    <t>2.9</t>
  </si>
  <si>
    <t>Naprogramování svítidla</t>
  </si>
  <si>
    <t>Licence pro řídicí systém (licence pro webové rozhraní)</t>
  </si>
  <si>
    <t>Poplatek za aktualizace gateway (5 year period)</t>
  </si>
  <si>
    <t>Poplatek za cloud (5 year period)</t>
  </si>
  <si>
    <t>Poplatek za GSM modul (5 year period)</t>
  </si>
  <si>
    <t>3.10</t>
  </si>
  <si>
    <t>3.12</t>
  </si>
  <si>
    <t>3.14</t>
  </si>
  <si>
    <t>3.22</t>
  </si>
  <si>
    <t>Výměna a doplnění 197 ks stávajících svítidel veřejného osvětlení za nová LED svítidla, doplnění řídicího systému do deseti rozvaděčů</t>
  </si>
  <si>
    <t>Typ 7 Historizující silniční svítidlo 24 LED T_, 58,4 W, 2 700 K, CLO, RAL 9005/9011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</si>
</sst>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2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3" xfId="1" applyFont="1" applyBorder="1"/>
    <xf numFmtId="0" fontId="0" fillId="0" borderId="0" xfId="3" applyFont="1" applyAlignment="1">
      <alignment wrapText="1"/>
    </xf>
    <xf numFmtId="0" fontId="10" fillId="0" borderId="0" xfId="2" applyFont="1" applyAlignment="1">
      <alignment wrapText="1"/>
    </xf>
    <xf numFmtId="14" fontId="10" fillId="0" borderId="4" xfId="2" applyNumberFormat="1" applyFont="1" applyBorder="1" applyAlignment="1">
      <alignment horizontal="left" wrapText="1"/>
    </xf>
    <xf numFmtId="0" fontId="0" fillId="0" borderId="4" xfId="2" applyFont="1" applyBorder="1" applyAlignment="1">
      <alignment horizontal="center"/>
    </xf>
    <xf numFmtId="44" fontId="0" fillId="0" borderId="4" xfId="1" applyFont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49" fontId="0" fillId="0" borderId="2" xfId="2" applyNumberFormat="1" applyFont="1" applyBorder="1" applyAlignment="1">
      <alignment horizontal="center" vertical="center"/>
    </xf>
    <xf numFmtId="49" fontId="0" fillId="0" borderId="4" xfId="2" applyNumberFormat="1" applyFont="1" applyBorder="1" applyAlignment="1">
      <alignment horizontal="center" vertical="center"/>
    </xf>
    <xf numFmtId="44" fontId="9" fillId="2" borderId="2" xfId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/>
    </xf>
    <xf numFmtId="0" fontId="8" fillId="2" borderId="2" xfId="2" applyFont="1" applyFill="1" applyBorder="1"/>
    <xf numFmtId="0" fontId="0" fillId="2" borderId="2" xfId="2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" xfId="1" applyFont="1" applyFill="1" applyBorder="1" applyAlignment="1">
      <alignment horizontal="center"/>
    </xf>
    <xf numFmtId="0" fontId="0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44" fontId="8" fillId="2" borderId="2" xfId="2" applyNumberFormat="1" applyFont="1" applyFill="1" applyBorder="1"/>
    <xf numFmtId="44" fontId="8" fillId="2" borderId="2" xfId="1" applyFont="1" applyFill="1" applyBorder="1"/>
    <xf numFmtId="44" fontId="0" fillId="0" borderId="4" xfId="1" applyFont="1" applyBorder="1" applyAlignment="1">
      <alignment horizontal="left"/>
    </xf>
    <xf numFmtId="44" fontId="0" fillId="0" borderId="0" xfId="1" applyFont="1" applyAlignment="1">
      <alignment horizontal="left"/>
    </xf>
    <xf numFmtId="2" fontId="0" fillId="0" borderId="1" xfId="2" applyNumberFormat="1" applyFont="1" applyBorder="1" applyAlignment="1">
      <alignment horizontal="center" vertical="center"/>
    </xf>
    <xf numFmtId="0" fontId="8" fillId="0" borderId="0" xfId="2" applyFont="1"/>
    <xf numFmtId="0" fontId="8" fillId="0" borderId="2" xfId="0" applyFont="1" applyBorder="1" applyAlignment="1">
      <alignment horizontal="center" wrapText="1"/>
    </xf>
    <xf numFmtId="44" fontId="9" fillId="0" borderId="2" xfId="1" applyFont="1" applyBorder="1" applyAlignment="1">
      <alignment horizontal="center" vertical="center" wrapText="1"/>
    </xf>
    <xf numFmtId="44" fontId="8" fillId="0" borderId="2" xfId="2" applyNumberFormat="1" applyFont="1" applyBorder="1"/>
    <xf numFmtId="0" fontId="0" fillId="3" borderId="0" xfId="0" applyFill="1"/>
    <xf numFmtId="0" fontId="0" fillId="0" borderId="2" xfId="2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4" fillId="0" borderId="0" xfId="8" applyFont="1"/>
    <xf numFmtId="0" fontId="15" fillId="0" borderId="0" xfId="0" applyFont="1" applyAlignment="1">
      <alignment horizontal="left" vertical="center"/>
    </xf>
    <xf numFmtId="0" fontId="4" fillId="0" borderId="0" xfId="8" applyFont="1"/>
    <xf numFmtId="0" fontId="4" fillId="0" borderId="0" xfId="0" applyFont="1"/>
    <xf numFmtId="0" fontId="4" fillId="4" borderId="0" xfId="8" applyFont="1" applyFill="1" applyProtection="1">
      <protection locked="0"/>
    </xf>
    <xf numFmtId="0" fontId="0" fillId="0" borderId="0" xfId="0"/>
    <xf numFmtId="0" fontId="13" fillId="2" borderId="2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left"/>
    </xf>
    <xf numFmtId="0" fontId="13" fillId="2" borderId="2" xfId="2" applyFont="1" applyFill="1" applyBorder="1" applyAlignment="1">
      <alignment horizontal="center"/>
    </xf>
    <xf numFmtId="44" fontId="13" fillId="2" borderId="2" xfId="1" applyFont="1" applyFill="1" applyBorder="1" applyAlignment="1">
      <alignment horizontal="center"/>
    </xf>
    <xf numFmtId="49" fontId="16" fillId="0" borderId="2" xfId="2" applyNumberFormat="1" applyFont="1" applyBorder="1" applyAlignment="1">
      <alignment horizontal="center" vertical="center"/>
    </xf>
    <xf numFmtId="0" fontId="17" fillId="0" borderId="2" xfId="3" applyFont="1" applyBorder="1" applyAlignment="1">
      <alignment wrapText="1"/>
    </xf>
    <xf numFmtId="0" fontId="16" fillId="0" borderId="2" xfId="2" applyFont="1" applyBorder="1" applyAlignment="1">
      <alignment horizontal="center"/>
    </xf>
    <xf numFmtId="44" fontId="16" fillId="0" borderId="2" xfId="1" applyFont="1" applyBorder="1"/>
    <xf numFmtId="44" fontId="16" fillId="0" borderId="2" xfId="1" applyFont="1" applyBorder="1" applyAlignment="1">
      <alignment horizontal="center"/>
    </xf>
    <xf numFmtId="10" fontId="17" fillId="0" borderId="2" xfId="10" applyNumberFormat="1" applyFont="1" applyBorder="1" applyAlignment="1">
      <alignment wrapText="1"/>
    </xf>
    <xf numFmtId="44" fontId="17" fillId="0" borderId="2" xfId="1" applyFont="1" applyBorder="1" applyAlignment="1">
      <alignment wrapText="1"/>
    </xf>
    <xf numFmtId="0" fontId="0" fillId="0" borderId="0" xfId="0" applyFill="1"/>
    <xf numFmtId="0" fontId="0" fillId="0" borderId="2" xfId="2" applyFont="1" applyFill="1" applyBorder="1"/>
    <xf numFmtId="44" fontId="0" fillId="0" borderId="2" xfId="1" applyFont="1" applyFill="1" applyBorder="1" applyAlignment="1">
      <alignment horizontal="center"/>
    </xf>
    <xf numFmtId="0" fontId="3" fillId="0" borderId="0" xfId="8" applyFont="1"/>
    <xf numFmtId="44" fontId="0" fillId="0" borderId="1" xfId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4" fontId="0" fillId="0" borderId="2" xfId="1" applyNumberFormat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9" fontId="2" fillId="0" borderId="0" xfId="8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4" fontId="0" fillId="4" borderId="1" xfId="1" applyFont="1" applyFill="1" applyBorder="1"/>
    <xf numFmtId="44" fontId="0" fillId="4" borderId="2" xfId="1" applyFont="1" applyFill="1" applyBorder="1"/>
    <xf numFmtId="44" fontId="0" fillId="4" borderId="2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0" fontId="4" fillId="0" borderId="0" xfId="8" applyFont="1" applyAlignment="1">
      <alignment horizontal="left"/>
    </xf>
    <xf numFmtId="0" fontId="14" fillId="4" borderId="0" xfId="8" applyFont="1" applyFill="1" applyAlignment="1" applyProtection="1">
      <alignment horizontal="center"/>
      <protection locked="0"/>
    </xf>
    <xf numFmtId="0" fontId="1" fillId="0" borderId="0" xfId="8" applyFont="1" applyAlignment="1">
      <alignment horizontal="left" vertical="top" wrapText="1"/>
    </xf>
    <xf numFmtId="0" fontId="4" fillId="0" borderId="0" xfId="8" applyFont="1" applyAlignment="1">
      <alignment horizontal="left" vertical="top" wrapText="1"/>
    </xf>
    <xf numFmtId="0" fontId="4" fillId="0" borderId="3" xfId="8" applyFont="1" applyBorder="1" applyAlignment="1">
      <alignment horizontal="left" vertical="top" wrapText="1"/>
    </xf>
    <xf numFmtId="44" fontId="0" fillId="0" borderId="4" xfId="1" applyFont="1" applyBorder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</cellXfs>
  <cellStyles count="11">
    <cellStyle name="Měna" xfId="1" builtinId="4"/>
    <cellStyle name="Měna 2" xfId="9"/>
    <cellStyle name="Měna 3" xfId="4"/>
    <cellStyle name="Normální" xfId="0" builtinId="0"/>
    <cellStyle name="Normální 17" xfId="2"/>
    <cellStyle name="Normální 17 2" xfId="5"/>
    <cellStyle name="Normální 18" xfId="3"/>
    <cellStyle name="Normální 18 2" xfId="6"/>
    <cellStyle name="Normální 2" xfId="8"/>
    <cellStyle name="Pivot Table Value" xfId="7"/>
    <cellStyle name="Procenta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topLeftCell="A4" zoomScale="85" zoomScaleNormal="85" zoomScaleSheetLayoutView="85" workbookViewId="0">
      <selection activeCell="F16" sqref="F16"/>
    </sheetView>
  </sheetViews>
  <sheetFormatPr defaultRowHeight="15" x14ac:dyDescent="0.25"/>
  <cols>
    <col min="1" max="1" width="3.140625" customWidth="1"/>
    <col min="2" max="2" width="5.7109375" style="13" bestFit="1" customWidth="1"/>
    <col min="3" max="3" width="81.5703125" customWidth="1"/>
    <col min="4" max="8" width="19.28515625" customWidth="1"/>
    <col min="9" max="9" width="4.140625" customWidth="1"/>
    <col min="10" max="12" width="19.28515625" customWidth="1"/>
  </cols>
  <sheetData>
    <row r="1" spans="1:12" x14ac:dyDescent="0.25">
      <c r="B1" s="43" t="s">
        <v>82</v>
      </c>
      <c r="C1" s="41"/>
      <c r="D1" s="75" t="s">
        <v>65</v>
      </c>
      <c r="E1" s="75"/>
      <c r="F1" s="62" t="s">
        <v>83</v>
      </c>
      <c r="G1" s="42"/>
      <c r="H1" s="42"/>
      <c r="I1" s="44" t="s">
        <v>66</v>
      </c>
      <c r="J1" s="67" t="s">
        <v>99</v>
      </c>
      <c r="K1" s="45"/>
      <c r="L1" s="68"/>
    </row>
    <row r="2" spans="1:12" x14ac:dyDescent="0.25">
      <c r="A2" s="34"/>
      <c r="B2" s="77" t="s">
        <v>111</v>
      </c>
      <c r="C2" s="78"/>
      <c r="D2" s="75" t="s">
        <v>67</v>
      </c>
      <c r="E2" s="75"/>
      <c r="F2" s="76"/>
      <c r="G2" s="76"/>
      <c r="H2" s="76"/>
      <c r="I2" s="44" t="s">
        <v>66</v>
      </c>
      <c r="J2" s="46"/>
      <c r="K2" s="45"/>
      <c r="L2" s="45"/>
    </row>
    <row r="3" spans="1:12" ht="15" customHeight="1" x14ac:dyDescent="0.25">
      <c r="A3" s="34"/>
      <c r="B3" s="79"/>
      <c r="C3" s="79"/>
      <c r="D3" s="40"/>
      <c r="E3" s="40"/>
      <c r="F3" s="40"/>
      <c r="G3" s="40"/>
      <c r="H3" s="40"/>
      <c r="I3" s="40"/>
      <c r="J3" s="40"/>
      <c r="K3" s="40"/>
      <c r="L3" s="40"/>
    </row>
    <row r="4" spans="1:12" ht="15" customHeight="1" x14ac:dyDescent="0.25">
      <c r="A4" s="34"/>
      <c r="B4" s="83" t="s">
        <v>0</v>
      </c>
      <c r="C4" s="84" t="s">
        <v>1</v>
      </c>
      <c r="D4" s="84" t="s">
        <v>2</v>
      </c>
      <c r="E4" s="84" t="s">
        <v>3</v>
      </c>
      <c r="F4" s="81" t="s">
        <v>4</v>
      </c>
      <c r="G4" s="81"/>
      <c r="H4" s="81"/>
      <c r="I4" s="31"/>
      <c r="J4" s="81" t="s">
        <v>40</v>
      </c>
      <c r="K4" s="81"/>
      <c r="L4" s="82" t="s">
        <v>39</v>
      </c>
    </row>
    <row r="5" spans="1:12" x14ac:dyDescent="0.25">
      <c r="A5" s="34"/>
      <c r="B5" s="83"/>
      <c r="C5" s="84"/>
      <c r="D5" s="84"/>
      <c r="E5" s="84"/>
      <c r="F5" s="17" t="s">
        <v>5</v>
      </c>
      <c r="G5" s="17" t="s">
        <v>6</v>
      </c>
      <c r="H5" s="17" t="s">
        <v>7</v>
      </c>
      <c r="I5" s="32"/>
      <c r="J5" s="17" t="s">
        <v>6</v>
      </c>
      <c r="K5" s="17" t="s">
        <v>7</v>
      </c>
      <c r="L5" s="82"/>
    </row>
    <row r="6" spans="1:12" x14ac:dyDescent="0.25">
      <c r="A6" s="34"/>
      <c r="B6" s="18" t="s">
        <v>8</v>
      </c>
      <c r="C6" s="19" t="s">
        <v>9</v>
      </c>
      <c r="D6" s="20"/>
      <c r="E6" s="20"/>
      <c r="F6" s="21"/>
      <c r="G6" s="22"/>
      <c r="H6" s="22"/>
      <c r="I6" s="2"/>
      <c r="J6" s="22"/>
      <c r="K6" s="22"/>
      <c r="L6" s="82"/>
    </row>
    <row r="7" spans="1:12" x14ac:dyDescent="0.25">
      <c r="A7" s="34"/>
      <c r="B7" s="29" t="s">
        <v>10</v>
      </c>
      <c r="C7" s="36" t="s">
        <v>84</v>
      </c>
      <c r="D7" s="37">
        <v>64</v>
      </c>
      <c r="E7" s="38" t="s">
        <v>11</v>
      </c>
      <c r="F7" s="71"/>
      <c r="G7" s="63">
        <f>D7*F7</f>
        <v>0</v>
      </c>
      <c r="H7" s="63" t="s">
        <v>12</v>
      </c>
      <c r="I7" s="63"/>
      <c r="J7" s="63">
        <f>G7*1.21</f>
        <v>0</v>
      </c>
      <c r="K7" s="63" t="s">
        <v>12</v>
      </c>
      <c r="L7" s="61">
        <f>J7-G7</f>
        <v>0</v>
      </c>
    </row>
    <row r="8" spans="1:12" x14ac:dyDescent="0.25">
      <c r="A8" s="34"/>
      <c r="B8" s="29" t="s">
        <v>13</v>
      </c>
      <c r="C8" s="36" t="s">
        <v>85</v>
      </c>
      <c r="D8" s="39">
        <v>49</v>
      </c>
      <c r="E8" s="35" t="s">
        <v>11</v>
      </c>
      <c r="F8" s="71"/>
      <c r="G8" s="61">
        <f t="shared" ref="G8:G23" si="0">D8*F8</f>
        <v>0</v>
      </c>
      <c r="H8" s="61" t="s">
        <v>12</v>
      </c>
      <c r="I8" s="61"/>
      <c r="J8" s="61">
        <f t="shared" ref="J8:J23" si="1">G8*1.21</f>
        <v>0</v>
      </c>
      <c r="K8" s="61" t="s">
        <v>12</v>
      </c>
      <c r="L8" s="61">
        <f t="shared" ref="L8" si="2">J8-G8</f>
        <v>0</v>
      </c>
    </row>
    <row r="9" spans="1:12" x14ac:dyDescent="0.25">
      <c r="A9" s="34"/>
      <c r="B9" s="29" t="s">
        <v>14</v>
      </c>
      <c r="C9" s="36" t="s">
        <v>86</v>
      </c>
      <c r="D9" s="39">
        <v>3</v>
      </c>
      <c r="E9" s="35" t="s">
        <v>11</v>
      </c>
      <c r="F9" s="71"/>
      <c r="G9" s="61">
        <f t="shared" si="0"/>
        <v>0</v>
      </c>
      <c r="H9" s="61" t="s">
        <v>12</v>
      </c>
      <c r="I9" s="61"/>
      <c r="J9" s="61">
        <f t="shared" si="1"/>
        <v>0</v>
      </c>
      <c r="K9" s="61" t="s">
        <v>12</v>
      </c>
      <c r="L9" s="61">
        <f>J9-G9</f>
        <v>0</v>
      </c>
    </row>
    <row r="10" spans="1:12" x14ac:dyDescent="0.25">
      <c r="A10" s="34"/>
      <c r="B10" s="29" t="s">
        <v>15</v>
      </c>
      <c r="C10" s="36" t="s">
        <v>87</v>
      </c>
      <c r="D10" s="39">
        <v>35</v>
      </c>
      <c r="E10" s="35" t="s">
        <v>11</v>
      </c>
      <c r="F10" s="71"/>
      <c r="G10" s="61">
        <f t="shared" si="0"/>
        <v>0</v>
      </c>
      <c r="H10" s="61" t="s">
        <v>12</v>
      </c>
      <c r="I10" s="61"/>
      <c r="J10" s="61">
        <f t="shared" si="1"/>
        <v>0</v>
      </c>
      <c r="K10" s="61" t="s">
        <v>12</v>
      </c>
      <c r="L10" s="61">
        <f t="shared" ref="L10:L23" si="3">J10-G10</f>
        <v>0</v>
      </c>
    </row>
    <row r="11" spans="1:12" ht="14.45" customHeight="1" x14ac:dyDescent="0.25">
      <c r="A11" s="34"/>
      <c r="B11" s="29" t="s">
        <v>16</v>
      </c>
      <c r="C11" s="36" t="s">
        <v>88</v>
      </c>
      <c r="D11" s="39">
        <v>19</v>
      </c>
      <c r="E11" s="35" t="s">
        <v>11</v>
      </c>
      <c r="F11" s="71"/>
      <c r="G11" s="61">
        <f t="shared" si="0"/>
        <v>0</v>
      </c>
      <c r="H11" s="61" t="s">
        <v>12</v>
      </c>
      <c r="I11" s="61"/>
      <c r="J11" s="61">
        <f t="shared" si="1"/>
        <v>0</v>
      </c>
      <c r="K11" s="61" t="s">
        <v>12</v>
      </c>
      <c r="L11" s="61">
        <f t="shared" si="3"/>
        <v>0</v>
      </c>
    </row>
    <row r="12" spans="1:12" x14ac:dyDescent="0.25">
      <c r="A12" s="34"/>
      <c r="B12" s="29" t="s">
        <v>43</v>
      </c>
      <c r="C12" s="36" t="s">
        <v>89</v>
      </c>
      <c r="D12" s="39">
        <v>7</v>
      </c>
      <c r="E12" s="35" t="s">
        <v>11</v>
      </c>
      <c r="F12" s="71"/>
      <c r="G12" s="61">
        <f t="shared" si="0"/>
        <v>0</v>
      </c>
      <c r="H12" s="61" t="s">
        <v>12</v>
      </c>
      <c r="I12" s="61"/>
      <c r="J12" s="61">
        <f t="shared" si="1"/>
        <v>0</v>
      </c>
      <c r="K12" s="61" t="s">
        <v>12</v>
      </c>
      <c r="L12" s="61">
        <f t="shared" si="3"/>
        <v>0</v>
      </c>
    </row>
    <row r="13" spans="1:12" x14ac:dyDescent="0.25">
      <c r="A13" s="34"/>
      <c r="B13" s="29" t="s">
        <v>17</v>
      </c>
      <c r="C13" s="36" t="s">
        <v>112</v>
      </c>
      <c r="D13" s="39">
        <v>20</v>
      </c>
      <c r="E13" s="35" t="s">
        <v>11</v>
      </c>
      <c r="F13" s="71"/>
      <c r="G13" s="61">
        <f t="shared" si="0"/>
        <v>0</v>
      </c>
      <c r="H13" s="61" t="s">
        <v>12</v>
      </c>
      <c r="I13" s="61"/>
      <c r="J13" s="61">
        <f t="shared" si="1"/>
        <v>0</v>
      </c>
      <c r="K13" s="61" t="s">
        <v>12</v>
      </c>
      <c r="L13" s="61">
        <f t="shared" si="3"/>
        <v>0</v>
      </c>
    </row>
    <row r="14" spans="1:12" x14ac:dyDescent="0.25">
      <c r="A14" s="34"/>
      <c r="B14" s="29" t="s">
        <v>18</v>
      </c>
      <c r="C14" s="36" t="s">
        <v>90</v>
      </c>
      <c r="D14" s="39">
        <v>5</v>
      </c>
      <c r="E14" s="35" t="s">
        <v>11</v>
      </c>
      <c r="F14" s="71"/>
      <c r="G14" s="2" t="s">
        <v>12</v>
      </c>
      <c r="H14" s="2">
        <f>D14*F14</f>
        <v>0</v>
      </c>
      <c r="I14" s="2"/>
      <c r="J14" s="2" t="s">
        <v>12</v>
      </c>
      <c r="K14" s="2">
        <f>H14*1.21</f>
        <v>0</v>
      </c>
      <c r="L14" s="2">
        <f>K14-H14</f>
        <v>0</v>
      </c>
    </row>
    <row r="15" spans="1:12" x14ac:dyDescent="0.25">
      <c r="A15" s="34"/>
      <c r="B15" s="29" t="s">
        <v>42</v>
      </c>
      <c r="C15" s="36" t="s">
        <v>91</v>
      </c>
      <c r="D15" s="39">
        <v>5</v>
      </c>
      <c r="E15" s="1" t="s">
        <v>11</v>
      </c>
      <c r="F15" s="71"/>
      <c r="G15" s="2" t="s">
        <v>12</v>
      </c>
      <c r="H15" s="2">
        <f>F15*D15</f>
        <v>0</v>
      </c>
      <c r="I15" s="2"/>
      <c r="J15" s="2" t="s">
        <v>12</v>
      </c>
      <c r="K15" s="2">
        <f>H15*1.21</f>
        <v>0</v>
      </c>
      <c r="L15" s="2">
        <f>K15-H15</f>
        <v>0</v>
      </c>
    </row>
    <row r="16" spans="1:12" x14ac:dyDescent="0.25">
      <c r="A16" s="34"/>
      <c r="B16" s="29" t="s">
        <v>44</v>
      </c>
      <c r="C16" s="36" t="s">
        <v>92</v>
      </c>
      <c r="D16" s="39">
        <v>28</v>
      </c>
      <c r="E16" s="1" t="s">
        <v>11</v>
      </c>
      <c r="F16" s="71"/>
      <c r="G16" s="2" t="s">
        <v>12</v>
      </c>
      <c r="H16" s="2">
        <f t="shared" ref="H16:H20" si="4">F16*D16</f>
        <v>0</v>
      </c>
      <c r="I16" s="2"/>
      <c r="J16" s="2" t="s">
        <v>12</v>
      </c>
      <c r="K16" s="2">
        <f t="shared" ref="K16:K20" si="5">H16*1.21</f>
        <v>0</v>
      </c>
      <c r="L16" s="2">
        <f>K16-H16</f>
        <v>0</v>
      </c>
    </row>
    <row r="17" spans="1:12" x14ac:dyDescent="0.25">
      <c r="A17" s="34"/>
      <c r="B17" s="29" t="s">
        <v>45</v>
      </c>
      <c r="C17" s="36" t="s">
        <v>61</v>
      </c>
      <c r="D17" s="39">
        <v>14</v>
      </c>
      <c r="E17" s="1" t="s">
        <v>11</v>
      </c>
      <c r="F17" s="71"/>
      <c r="G17" s="2">
        <f>F17*D17</f>
        <v>0</v>
      </c>
      <c r="H17" s="2"/>
      <c r="I17" s="2"/>
      <c r="J17" s="2">
        <f>G17*1.21</f>
        <v>0</v>
      </c>
      <c r="K17" s="2" t="s">
        <v>12</v>
      </c>
      <c r="L17" s="2">
        <f>J17-G17</f>
        <v>0</v>
      </c>
    </row>
    <row r="18" spans="1:12" x14ac:dyDescent="0.25">
      <c r="A18" s="34"/>
      <c r="B18" s="29" t="s">
        <v>46</v>
      </c>
      <c r="C18" s="36" t="s">
        <v>62</v>
      </c>
      <c r="D18" s="39">
        <v>14</v>
      </c>
      <c r="E18" s="1" t="s">
        <v>11</v>
      </c>
      <c r="F18" s="71"/>
      <c r="G18" s="2">
        <f>F18*D18</f>
        <v>0</v>
      </c>
      <c r="H18" s="2" t="s">
        <v>12</v>
      </c>
      <c r="I18" s="2"/>
      <c r="J18" s="2">
        <f>G18*1.21</f>
        <v>0</v>
      </c>
      <c r="K18" s="70" t="s">
        <v>12</v>
      </c>
      <c r="L18" s="2">
        <f>J18-G18</f>
        <v>0</v>
      </c>
    </row>
    <row r="19" spans="1:12" s="47" customFormat="1" x14ac:dyDescent="0.25">
      <c r="A19" s="34"/>
      <c r="B19" s="29" t="s">
        <v>47</v>
      </c>
      <c r="C19" s="36" t="s">
        <v>93</v>
      </c>
      <c r="D19" s="39">
        <v>5</v>
      </c>
      <c r="E19" s="1" t="s">
        <v>11</v>
      </c>
      <c r="F19" s="71"/>
      <c r="G19" s="61" t="s">
        <v>12</v>
      </c>
      <c r="H19" s="61">
        <f t="shared" si="4"/>
        <v>0</v>
      </c>
      <c r="I19" s="61"/>
      <c r="J19" s="61" t="s">
        <v>12</v>
      </c>
      <c r="K19" s="61">
        <f t="shared" ref="K19" si="6">H19*1.21</f>
        <v>0</v>
      </c>
      <c r="L19" s="61">
        <f>K19-H19</f>
        <v>0</v>
      </c>
    </row>
    <row r="20" spans="1:12" s="47" customFormat="1" x14ac:dyDescent="0.25">
      <c r="A20" s="34"/>
      <c r="B20" s="29" t="s">
        <v>48</v>
      </c>
      <c r="C20" s="36" t="s">
        <v>63</v>
      </c>
      <c r="D20" s="39">
        <v>5</v>
      </c>
      <c r="E20" s="1" t="s">
        <v>11</v>
      </c>
      <c r="F20" s="71"/>
      <c r="G20" s="61" t="s">
        <v>12</v>
      </c>
      <c r="H20" s="61">
        <f t="shared" si="4"/>
        <v>0</v>
      </c>
      <c r="I20" s="61"/>
      <c r="J20" s="61" t="s">
        <v>12</v>
      </c>
      <c r="K20" s="61">
        <f t="shared" si="5"/>
        <v>0</v>
      </c>
      <c r="L20" s="61">
        <f t="shared" ref="L20" si="7">K20-H20</f>
        <v>0</v>
      </c>
    </row>
    <row r="21" spans="1:12" s="47" customFormat="1" x14ac:dyDescent="0.25">
      <c r="A21" s="34"/>
      <c r="B21" s="29" t="s">
        <v>49</v>
      </c>
      <c r="C21" s="36" t="s">
        <v>100</v>
      </c>
      <c r="D21" s="39">
        <v>10</v>
      </c>
      <c r="E21" s="1" t="s">
        <v>11</v>
      </c>
      <c r="F21" s="71"/>
      <c r="G21" s="65">
        <f>F21*D21</f>
        <v>0</v>
      </c>
      <c r="H21" s="61" t="s">
        <v>12</v>
      </c>
      <c r="I21" s="61"/>
      <c r="J21" s="65">
        <f>G21*1.21</f>
        <v>0</v>
      </c>
      <c r="K21" s="64" t="s">
        <v>12</v>
      </c>
      <c r="L21" s="61">
        <f>J21-G21</f>
        <v>0</v>
      </c>
    </row>
    <row r="22" spans="1:12" s="47" customFormat="1" x14ac:dyDescent="0.25">
      <c r="A22" s="34"/>
      <c r="B22" s="29" t="s">
        <v>50</v>
      </c>
      <c r="C22" s="36" t="s">
        <v>98</v>
      </c>
      <c r="D22" s="39">
        <v>197</v>
      </c>
      <c r="E22" s="1" t="s">
        <v>11</v>
      </c>
      <c r="F22" s="71"/>
      <c r="G22" s="61">
        <f>F22*D22</f>
        <v>0</v>
      </c>
      <c r="H22" s="69" t="s">
        <v>12</v>
      </c>
      <c r="I22" s="61"/>
      <c r="J22" s="61">
        <f>G22*1.21</f>
        <v>0</v>
      </c>
      <c r="K22" s="66" t="s">
        <v>12</v>
      </c>
      <c r="L22" s="61">
        <f>J22-G22</f>
        <v>0</v>
      </c>
    </row>
    <row r="23" spans="1:12" x14ac:dyDescent="0.25">
      <c r="A23" s="34"/>
      <c r="B23" s="29" t="s">
        <v>51</v>
      </c>
      <c r="C23" s="36" t="s">
        <v>59</v>
      </c>
      <c r="D23" s="39">
        <v>1151</v>
      </c>
      <c r="E23" s="35" t="s">
        <v>60</v>
      </c>
      <c r="F23" s="71"/>
      <c r="G23" s="61">
        <f t="shared" si="0"/>
        <v>0</v>
      </c>
      <c r="H23" s="61" t="s">
        <v>12</v>
      </c>
      <c r="I23" s="61"/>
      <c r="J23" s="61">
        <f t="shared" si="1"/>
        <v>0</v>
      </c>
      <c r="K23" s="61" t="s">
        <v>12</v>
      </c>
      <c r="L23" s="61">
        <f t="shared" si="3"/>
        <v>0</v>
      </c>
    </row>
    <row r="24" spans="1:12" x14ac:dyDescent="0.25">
      <c r="A24" s="34"/>
    </row>
    <row r="25" spans="1:12" x14ac:dyDescent="0.25">
      <c r="A25" s="34"/>
      <c r="B25" s="14"/>
      <c r="C25" s="3"/>
      <c r="D25" s="4"/>
      <c r="E25" s="4"/>
      <c r="F25" s="5"/>
      <c r="G25" s="6"/>
      <c r="H25" s="6"/>
      <c r="I25" s="6"/>
      <c r="J25" s="6"/>
      <c r="K25" s="6"/>
      <c r="L25" s="6"/>
    </row>
    <row r="26" spans="1:12" x14ac:dyDescent="0.25">
      <c r="A26" s="34"/>
      <c r="B26" s="18" t="s">
        <v>20</v>
      </c>
      <c r="C26" s="19" t="s">
        <v>21</v>
      </c>
      <c r="D26" s="20"/>
      <c r="E26" s="20"/>
      <c r="F26" s="20"/>
      <c r="G26" s="22"/>
      <c r="H26" s="22"/>
      <c r="I26" s="2"/>
      <c r="J26" s="22"/>
      <c r="K26" s="22"/>
      <c r="L26" s="22"/>
    </row>
    <row r="27" spans="1:12" x14ac:dyDescent="0.25">
      <c r="A27" s="34"/>
      <c r="B27" s="15" t="s">
        <v>22</v>
      </c>
      <c r="C27" s="60" t="s">
        <v>33</v>
      </c>
      <c r="D27" s="35">
        <v>181</v>
      </c>
      <c r="E27" s="35" t="s">
        <v>11</v>
      </c>
      <c r="F27" s="72"/>
      <c r="G27" s="61">
        <f t="shared" ref="G27" si="8">D27*F27</f>
        <v>0</v>
      </c>
      <c r="H27" s="61" t="s">
        <v>12</v>
      </c>
      <c r="I27" s="61"/>
      <c r="J27" s="61">
        <f>G27*1.21</f>
        <v>0</v>
      </c>
      <c r="K27" s="61" t="s">
        <v>12</v>
      </c>
      <c r="L27" s="61">
        <f>J27-G27</f>
        <v>0</v>
      </c>
    </row>
    <row r="28" spans="1:12" x14ac:dyDescent="0.25">
      <c r="A28" s="34"/>
      <c r="B28" s="15" t="s">
        <v>23</v>
      </c>
      <c r="C28" s="60" t="s">
        <v>34</v>
      </c>
      <c r="D28" s="35">
        <f>SUM(D7:D13)</f>
        <v>197</v>
      </c>
      <c r="E28" s="1" t="s">
        <v>11</v>
      </c>
      <c r="F28" s="72"/>
      <c r="G28" s="2">
        <f>D28*F28</f>
        <v>0</v>
      </c>
      <c r="H28" s="2" t="s">
        <v>12</v>
      </c>
      <c r="I28" s="2"/>
      <c r="J28" s="2">
        <f>G28*1.21</f>
        <v>0</v>
      </c>
      <c r="K28" s="2" t="s">
        <v>12</v>
      </c>
      <c r="L28" s="2">
        <f>J28-G28</f>
        <v>0</v>
      </c>
    </row>
    <row r="29" spans="1:12" x14ac:dyDescent="0.25">
      <c r="A29" s="34"/>
      <c r="B29" s="15" t="s">
        <v>41</v>
      </c>
      <c r="C29" s="60" t="s">
        <v>56</v>
      </c>
      <c r="D29" s="35">
        <v>14</v>
      </c>
      <c r="E29" s="35" t="s">
        <v>11</v>
      </c>
      <c r="F29" s="72"/>
      <c r="G29" s="61" t="s">
        <v>12</v>
      </c>
      <c r="H29" s="61">
        <f t="shared" ref="H29:H32" si="9">F29*D29</f>
        <v>0</v>
      </c>
      <c r="I29" s="61"/>
      <c r="J29" s="61" t="s">
        <v>12</v>
      </c>
      <c r="K29" s="61">
        <f t="shared" ref="K29:K32" si="10">H29*1.21</f>
        <v>0</v>
      </c>
      <c r="L29" s="61">
        <f t="shared" ref="L29:L32" si="11">K29-H29</f>
        <v>0</v>
      </c>
    </row>
    <row r="30" spans="1:12" x14ac:dyDescent="0.25">
      <c r="A30" s="34"/>
      <c r="B30" s="15" t="s">
        <v>54</v>
      </c>
      <c r="C30" s="60" t="s">
        <v>57</v>
      </c>
      <c r="D30" s="35">
        <v>33</v>
      </c>
      <c r="E30" s="35" t="s">
        <v>11</v>
      </c>
      <c r="F30" s="72"/>
      <c r="G30" s="61" t="s">
        <v>12</v>
      </c>
      <c r="H30" s="61">
        <f t="shared" si="9"/>
        <v>0</v>
      </c>
      <c r="I30" s="61"/>
      <c r="J30" s="61" t="s">
        <v>12</v>
      </c>
      <c r="K30" s="61">
        <f t="shared" si="10"/>
        <v>0</v>
      </c>
      <c r="L30" s="61">
        <f t="shared" si="11"/>
        <v>0</v>
      </c>
    </row>
    <row r="31" spans="1:12" s="47" customFormat="1" x14ac:dyDescent="0.25">
      <c r="A31" s="34"/>
      <c r="B31" s="15" t="s">
        <v>55</v>
      </c>
      <c r="C31" s="60" t="s">
        <v>96</v>
      </c>
      <c r="D31" s="35">
        <v>3</v>
      </c>
      <c r="E31" s="35" t="s">
        <v>11</v>
      </c>
      <c r="F31" s="72"/>
      <c r="G31" s="61" t="s">
        <v>12</v>
      </c>
      <c r="H31" s="61">
        <f t="shared" si="9"/>
        <v>0</v>
      </c>
      <c r="I31" s="61"/>
      <c r="J31" s="61" t="s">
        <v>12</v>
      </c>
      <c r="K31" s="61">
        <f t="shared" si="10"/>
        <v>0</v>
      </c>
      <c r="L31" s="61">
        <f t="shared" si="11"/>
        <v>0</v>
      </c>
    </row>
    <row r="32" spans="1:12" s="47" customFormat="1" x14ac:dyDescent="0.25">
      <c r="A32" s="34"/>
      <c r="B32" s="15" t="s">
        <v>58</v>
      </c>
      <c r="C32" s="60" t="s">
        <v>97</v>
      </c>
      <c r="D32" s="35">
        <v>5</v>
      </c>
      <c r="E32" s="35" t="s">
        <v>11</v>
      </c>
      <c r="F32" s="72"/>
      <c r="G32" s="61" t="s">
        <v>12</v>
      </c>
      <c r="H32" s="61">
        <f t="shared" si="9"/>
        <v>0</v>
      </c>
      <c r="I32" s="61"/>
      <c r="J32" s="61" t="s">
        <v>12</v>
      </c>
      <c r="K32" s="61">
        <f t="shared" si="10"/>
        <v>0</v>
      </c>
      <c r="L32" s="61">
        <f t="shared" si="11"/>
        <v>0</v>
      </c>
    </row>
    <row r="33" spans="1:12" x14ac:dyDescent="0.25">
      <c r="A33" s="34"/>
      <c r="B33" s="15" t="s">
        <v>94</v>
      </c>
      <c r="C33" s="60" t="s">
        <v>52</v>
      </c>
      <c r="D33" s="35">
        <v>10</v>
      </c>
      <c r="E33" s="35" t="s">
        <v>11</v>
      </c>
      <c r="F33" s="72"/>
      <c r="G33" s="61" t="s">
        <v>12</v>
      </c>
      <c r="H33" s="61">
        <f>F33*D33</f>
        <v>0</v>
      </c>
      <c r="I33" s="61"/>
      <c r="J33" s="61" t="s">
        <v>12</v>
      </c>
      <c r="K33" s="61">
        <f>H33*1.21</f>
        <v>0</v>
      </c>
      <c r="L33" s="61">
        <f>K33-H33</f>
        <v>0</v>
      </c>
    </row>
    <row r="34" spans="1:12" s="47" customFormat="1" x14ac:dyDescent="0.25">
      <c r="A34" s="34"/>
      <c r="B34" s="15" t="s">
        <v>95</v>
      </c>
      <c r="C34" s="36" t="s">
        <v>102</v>
      </c>
      <c r="D34" s="39">
        <f>D39</f>
        <v>197</v>
      </c>
      <c r="E34" s="35" t="s">
        <v>11</v>
      </c>
      <c r="F34" s="72"/>
      <c r="G34" s="61">
        <f>D34*F34</f>
        <v>0</v>
      </c>
      <c r="H34" s="61" t="s">
        <v>12</v>
      </c>
      <c r="I34" s="61"/>
      <c r="J34" s="61">
        <f>G34*1.21</f>
        <v>0</v>
      </c>
      <c r="K34" s="61" t="s">
        <v>12</v>
      </c>
      <c r="L34" s="61">
        <f>J34-G34</f>
        <v>0</v>
      </c>
    </row>
    <row r="35" spans="1:12" x14ac:dyDescent="0.25">
      <c r="A35" s="34"/>
      <c r="B35" s="15" t="s">
        <v>101</v>
      </c>
      <c r="C35" s="36" t="s">
        <v>64</v>
      </c>
      <c r="D35" s="35">
        <v>10</v>
      </c>
      <c r="E35" s="35" t="s">
        <v>11</v>
      </c>
      <c r="F35" s="72"/>
      <c r="G35" s="61">
        <f>F35*D35</f>
        <v>0</v>
      </c>
      <c r="H35" s="61" t="s">
        <v>12</v>
      </c>
      <c r="I35" s="61"/>
      <c r="J35" s="61">
        <f>G35*1.21</f>
        <v>0</v>
      </c>
      <c r="K35" s="61" t="s">
        <v>12</v>
      </c>
      <c r="L35" s="61">
        <f>J35-G35</f>
        <v>0</v>
      </c>
    </row>
    <row r="36" spans="1:12" x14ac:dyDescent="0.25">
      <c r="A36" s="34"/>
      <c r="B36" s="14"/>
      <c r="C36" s="3"/>
      <c r="D36" s="4"/>
      <c r="E36" s="4"/>
      <c r="F36" s="7"/>
      <c r="G36" s="6"/>
      <c r="H36" s="6"/>
      <c r="I36" s="6"/>
      <c r="J36" s="6"/>
      <c r="K36" s="6"/>
      <c r="L36" s="6"/>
    </row>
    <row r="37" spans="1:12" x14ac:dyDescent="0.25">
      <c r="A37" s="34"/>
      <c r="B37" s="18" t="s">
        <v>24</v>
      </c>
      <c r="C37" s="19" t="s">
        <v>25</v>
      </c>
      <c r="D37" s="20"/>
      <c r="E37" s="20"/>
      <c r="F37" s="23"/>
      <c r="G37" s="22"/>
      <c r="H37" s="22"/>
      <c r="I37" s="2"/>
      <c r="J37" s="22"/>
      <c r="K37" s="22"/>
      <c r="L37" s="22"/>
    </row>
    <row r="38" spans="1:12" x14ac:dyDescent="0.25">
      <c r="A38" s="34"/>
      <c r="B38" s="1" t="s">
        <v>26</v>
      </c>
      <c r="C38" s="60" t="s">
        <v>35</v>
      </c>
      <c r="D38" s="35">
        <f>D28/2</f>
        <v>98.5</v>
      </c>
      <c r="E38" s="1" t="s">
        <v>29</v>
      </c>
      <c r="F38" s="73"/>
      <c r="G38" s="2">
        <f t="shared" ref="G38:G39" si="12">D38*F38</f>
        <v>0</v>
      </c>
      <c r="H38" s="2" t="s">
        <v>12</v>
      </c>
      <c r="I38" s="2"/>
      <c r="J38" s="2">
        <f t="shared" ref="J38:J39" si="13">G38*1.21</f>
        <v>0</v>
      </c>
      <c r="K38" s="2" t="s">
        <v>12</v>
      </c>
      <c r="L38" s="2">
        <f>J38-G38</f>
        <v>0</v>
      </c>
    </row>
    <row r="39" spans="1:12" x14ac:dyDescent="0.25">
      <c r="A39" s="34"/>
      <c r="B39" s="1" t="s">
        <v>27</v>
      </c>
      <c r="C39" s="60" t="s">
        <v>36</v>
      </c>
      <c r="D39" s="35">
        <v>197</v>
      </c>
      <c r="E39" s="1" t="s">
        <v>11</v>
      </c>
      <c r="F39" s="73"/>
      <c r="G39" s="2">
        <f t="shared" si="12"/>
        <v>0</v>
      </c>
      <c r="H39" s="2" t="s">
        <v>12</v>
      </c>
      <c r="I39" s="2"/>
      <c r="J39" s="2">
        <f t="shared" si="13"/>
        <v>0</v>
      </c>
      <c r="K39" s="2" t="s">
        <v>12</v>
      </c>
      <c r="L39" s="2">
        <f>J39-G39</f>
        <v>0</v>
      </c>
    </row>
    <row r="40" spans="1:12" s="59" customFormat="1" x14ac:dyDescent="0.25">
      <c r="B40" s="35" t="s">
        <v>28</v>
      </c>
      <c r="C40" s="60" t="s">
        <v>37</v>
      </c>
      <c r="D40" s="35">
        <v>10</v>
      </c>
      <c r="E40" s="35" t="s">
        <v>11</v>
      </c>
      <c r="F40" s="73"/>
      <c r="G40" s="61" t="s">
        <v>12</v>
      </c>
      <c r="H40" s="61">
        <f>D40*F40</f>
        <v>0</v>
      </c>
      <c r="I40" s="61"/>
      <c r="J40" s="61" t="s">
        <v>12</v>
      </c>
      <c r="K40" s="61">
        <f>H40*1.21</f>
        <v>0</v>
      </c>
      <c r="L40" s="61">
        <f>K40-H40</f>
        <v>0</v>
      </c>
    </row>
    <row r="41" spans="1:12" x14ac:dyDescent="0.25">
      <c r="A41" s="34"/>
      <c r="B41" s="1" t="s">
        <v>70</v>
      </c>
      <c r="C41" s="60" t="s">
        <v>38</v>
      </c>
      <c r="D41" s="35">
        <v>1</v>
      </c>
      <c r="E41" s="1" t="s">
        <v>19</v>
      </c>
      <c r="F41" s="73"/>
      <c r="G41" s="2" t="s">
        <v>12</v>
      </c>
      <c r="H41" s="2">
        <f t="shared" ref="H41" si="14">D41*F41</f>
        <v>0</v>
      </c>
      <c r="I41" s="2"/>
      <c r="J41" s="2" t="s">
        <v>12</v>
      </c>
      <c r="K41" s="2">
        <f>H41*1.21</f>
        <v>0</v>
      </c>
      <c r="L41" s="2">
        <f>K41-H41</f>
        <v>0</v>
      </c>
    </row>
    <row r="42" spans="1:12" s="47" customFormat="1" x14ac:dyDescent="0.25">
      <c r="A42" s="34"/>
      <c r="B42" s="35" t="s">
        <v>71</v>
      </c>
      <c r="C42" s="60" t="s">
        <v>103</v>
      </c>
      <c r="D42" s="35">
        <v>1</v>
      </c>
      <c r="E42" s="1" t="s">
        <v>19</v>
      </c>
      <c r="F42" s="73"/>
      <c r="G42" s="2" t="s">
        <v>12</v>
      </c>
      <c r="H42" s="2">
        <f t="shared" ref="H42" si="15">D42*F42</f>
        <v>0</v>
      </c>
      <c r="I42" s="2"/>
      <c r="J42" s="2" t="s">
        <v>12</v>
      </c>
      <c r="K42" s="2">
        <f>H42*1.21</f>
        <v>0</v>
      </c>
      <c r="L42" s="2">
        <f>K42-H42</f>
        <v>0</v>
      </c>
    </row>
    <row r="43" spans="1:12" s="47" customFormat="1" x14ac:dyDescent="0.25">
      <c r="A43" s="34"/>
      <c r="B43" s="1" t="s">
        <v>107</v>
      </c>
      <c r="C43" s="60" t="s">
        <v>104</v>
      </c>
      <c r="D43" s="35">
        <v>1</v>
      </c>
      <c r="E43" s="1" t="s">
        <v>19</v>
      </c>
      <c r="F43" s="73"/>
      <c r="G43" s="61">
        <f t="shared" ref="G43:G45" si="16">F43*D43</f>
        <v>0</v>
      </c>
      <c r="H43" s="2" t="s">
        <v>12</v>
      </c>
      <c r="I43" s="2"/>
      <c r="J43" s="61">
        <f t="shared" ref="J43:J45" si="17">F43*1.21</f>
        <v>0</v>
      </c>
      <c r="K43" s="2" t="s">
        <v>12</v>
      </c>
      <c r="L43" s="61">
        <f t="shared" ref="L43:L45" si="18">J43-G43</f>
        <v>0</v>
      </c>
    </row>
    <row r="44" spans="1:12" s="47" customFormat="1" x14ac:dyDescent="0.25">
      <c r="A44" s="34"/>
      <c r="B44" s="35" t="s">
        <v>108</v>
      </c>
      <c r="C44" s="60" t="s">
        <v>106</v>
      </c>
      <c r="D44" s="35">
        <v>1</v>
      </c>
      <c r="E44" s="1" t="s">
        <v>19</v>
      </c>
      <c r="F44" s="74"/>
      <c r="G44" s="61">
        <f t="shared" si="16"/>
        <v>0</v>
      </c>
      <c r="H44" s="2" t="s">
        <v>12</v>
      </c>
      <c r="I44" s="2"/>
      <c r="J44" s="61">
        <f t="shared" si="17"/>
        <v>0</v>
      </c>
      <c r="K44" s="2" t="s">
        <v>12</v>
      </c>
      <c r="L44" s="61">
        <f t="shared" si="18"/>
        <v>0</v>
      </c>
    </row>
    <row r="45" spans="1:12" s="47" customFormat="1" x14ac:dyDescent="0.25">
      <c r="A45" s="34"/>
      <c r="B45" s="1" t="s">
        <v>109</v>
      </c>
      <c r="C45" s="60" t="s">
        <v>105</v>
      </c>
      <c r="D45" s="35">
        <v>1</v>
      </c>
      <c r="E45" s="1" t="s">
        <v>19</v>
      </c>
      <c r="F45" s="73"/>
      <c r="G45" s="61">
        <f t="shared" si="16"/>
        <v>0</v>
      </c>
      <c r="H45" s="2" t="s">
        <v>12</v>
      </c>
      <c r="I45" s="2"/>
      <c r="J45" s="61">
        <f t="shared" si="17"/>
        <v>0</v>
      </c>
      <c r="K45" s="2" t="s">
        <v>12</v>
      </c>
      <c r="L45" s="61">
        <f t="shared" si="18"/>
        <v>0</v>
      </c>
    </row>
    <row r="46" spans="1:12" s="59" customFormat="1" x14ac:dyDescent="0.25">
      <c r="B46" s="35" t="s">
        <v>110</v>
      </c>
      <c r="C46" s="60" t="s">
        <v>69</v>
      </c>
      <c r="D46" s="35">
        <v>1</v>
      </c>
      <c r="E46" s="35" t="s">
        <v>19</v>
      </c>
      <c r="F46" s="73"/>
      <c r="G46" s="61">
        <f t="shared" ref="G46" si="19">F46*D46</f>
        <v>0</v>
      </c>
      <c r="H46" s="61" t="s">
        <v>12</v>
      </c>
      <c r="I46" s="61"/>
      <c r="J46" s="61">
        <f t="shared" ref="J46" si="20">F46*1.21</f>
        <v>0</v>
      </c>
      <c r="K46" s="61" t="s">
        <v>12</v>
      </c>
      <c r="L46" s="61">
        <f>J46-G46</f>
        <v>0</v>
      </c>
    </row>
    <row r="47" spans="1:12" x14ac:dyDescent="0.25">
      <c r="A47" s="34"/>
      <c r="B47" s="24" t="s">
        <v>30</v>
      </c>
      <c r="C47" s="25">
        <f>SUM(G7:H46)</f>
        <v>0</v>
      </c>
      <c r="D47" s="19"/>
      <c r="E47" s="19"/>
      <c r="F47" s="26"/>
      <c r="G47" s="25">
        <f>SUM(G7:G46)</f>
        <v>0</v>
      </c>
      <c r="H47" s="25">
        <f>SUM(H7:H46)</f>
        <v>0</v>
      </c>
      <c r="I47" s="33"/>
      <c r="J47" s="25">
        <f>SUM(J7:J46)</f>
        <v>0</v>
      </c>
      <c r="K47" s="25">
        <f>SUM(K7:K46)</f>
        <v>0</v>
      </c>
      <c r="L47" s="25">
        <f>SUM(L7:L46)</f>
        <v>0</v>
      </c>
    </row>
    <row r="48" spans="1:12" x14ac:dyDescent="0.25">
      <c r="A48" s="34"/>
      <c r="B48" s="14"/>
      <c r="C48" s="8"/>
      <c r="D48" s="4"/>
      <c r="E48" s="4"/>
      <c r="F48" s="5"/>
      <c r="G48" s="6"/>
      <c r="H48" s="6"/>
      <c r="I48" s="6"/>
      <c r="J48" s="6"/>
      <c r="K48" s="6"/>
      <c r="L48" s="6"/>
    </row>
    <row r="49" spans="1:12" s="47" customFormat="1" x14ac:dyDescent="0.25">
      <c r="A49" s="34"/>
      <c r="B49" s="48"/>
      <c r="C49" s="49" t="s">
        <v>72</v>
      </c>
      <c r="D49" s="50"/>
      <c r="E49" s="50" t="s">
        <v>73</v>
      </c>
      <c r="F49" s="51" t="s">
        <v>68</v>
      </c>
      <c r="G49" s="50" t="s">
        <v>74</v>
      </c>
      <c r="H49" s="50" t="s">
        <v>75</v>
      </c>
      <c r="I49" s="6"/>
      <c r="J49" s="6"/>
      <c r="K49" s="6"/>
      <c r="L49" s="6"/>
    </row>
    <row r="50" spans="1:12" s="47" customFormat="1" x14ac:dyDescent="0.25">
      <c r="A50" s="34"/>
      <c r="B50" s="52" t="s">
        <v>76</v>
      </c>
      <c r="C50" s="53" t="s">
        <v>77</v>
      </c>
      <c r="D50" s="54"/>
      <c r="E50" s="54"/>
      <c r="F50" s="55">
        <f>C47</f>
        <v>0</v>
      </c>
      <c r="G50" s="56">
        <f>H50-F50</f>
        <v>0</v>
      </c>
      <c r="H50" s="56">
        <f>F50*1.21</f>
        <v>0</v>
      </c>
      <c r="I50" s="6"/>
      <c r="J50" s="6"/>
      <c r="K50" s="6"/>
      <c r="L50" s="6"/>
    </row>
    <row r="51" spans="1:12" s="47" customFormat="1" x14ac:dyDescent="0.25">
      <c r="A51" s="34"/>
      <c r="B51" s="52" t="s">
        <v>78</v>
      </c>
      <c r="C51" s="53" t="s">
        <v>79</v>
      </c>
      <c r="D51" s="53"/>
      <c r="E51" s="57" t="e">
        <f>F51/F50</f>
        <v>#DIV/0!</v>
      </c>
      <c r="F51" s="58">
        <f>G47</f>
        <v>0</v>
      </c>
      <c r="G51" s="56">
        <f>H51-F51</f>
        <v>0</v>
      </c>
      <c r="H51" s="56">
        <f>F51*1.21</f>
        <v>0</v>
      </c>
      <c r="I51" s="6"/>
      <c r="J51" s="6"/>
      <c r="K51" s="6"/>
      <c r="L51" s="6"/>
    </row>
    <row r="52" spans="1:12" s="47" customFormat="1" x14ac:dyDescent="0.25">
      <c r="A52" s="34"/>
      <c r="B52" s="52" t="s">
        <v>80</v>
      </c>
      <c r="C52" s="53" t="s">
        <v>81</v>
      </c>
      <c r="D52" s="53"/>
      <c r="E52" s="57" t="e">
        <f>F52/F50</f>
        <v>#DIV/0!</v>
      </c>
      <c r="F52" s="58">
        <f>H47</f>
        <v>0</v>
      </c>
      <c r="G52" s="56">
        <f>H52-F52</f>
        <v>0</v>
      </c>
      <c r="H52" s="56">
        <f>F52*1.21</f>
        <v>0</v>
      </c>
      <c r="I52" s="6"/>
      <c r="J52" s="6"/>
      <c r="K52" s="6"/>
      <c r="L52" s="6"/>
    </row>
    <row r="53" spans="1:12" x14ac:dyDescent="0.25">
      <c r="A53" s="34"/>
      <c r="B53" s="14"/>
      <c r="C53" s="9"/>
      <c r="D53" s="4"/>
      <c r="E53" s="4"/>
      <c r="F53" s="5"/>
      <c r="G53" s="6"/>
      <c r="H53" s="6"/>
      <c r="I53" s="30"/>
      <c r="J53" s="30"/>
      <c r="K53" s="30"/>
      <c r="L53" s="30"/>
    </row>
    <row r="54" spans="1:12" ht="15.75" thickBot="1" x14ac:dyDescent="0.3">
      <c r="A54" s="34"/>
      <c r="B54" s="16" t="s">
        <v>31</v>
      </c>
      <c r="C54" s="10">
        <f ca="1">TODAY()</f>
        <v>44256</v>
      </c>
      <c r="D54" s="11"/>
      <c r="E54" s="11"/>
      <c r="F54" s="12" t="s">
        <v>32</v>
      </c>
      <c r="G54" s="80" t="s">
        <v>53</v>
      </c>
      <c r="H54" s="80"/>
      <c r="I54" s="27"/>
      <c r="J54" s="80"/>
      <c r="K54" s="80"/>
      <c r="L54" s="30"/>
    </row>
    <row r="55" spans="1:12" x14ac:dyDescent="0.25">
      <c r="A55" s="34"/>
      <c r="I55" s="30"/>
      <c r="J55" s="30"/>
      <c r="K55" s="30"/>
      <c r="L55" s="30"/>
    </row>
    <row r="56" spans="1:12" x14ac:dyDescent="0.25">
      <c r="A56" s="34"/>
      <c r="I56" s="30"/>
      <c r="J56" s="30"/>
      <c r="K56" s="30"/>
      <c r="L56" s="30"/>
    </row>
    <row r="57" spans="1:12" x14ac:dyDescent="0.25">
      <c r="A57" s="34"/>
      <c r="I57" s="6"/>
      <c r="J57" s="6"/>
      <c r="K57" s="6"/>
      <c r="L57" s="6"/>
    </row>
    <row r="58" spans="1:12" x14ac:dyDescent="0.25">
      <c r="A58" s="34"/>
      <c r="L58" s="28"/>
    </row>
  </sheetData>
  <mergeCells count="13">
    <mergeCell ref="L4:L6"/>
    <mergeCell ref="B4:B5"/>
    <mergeCell ref="C4:C5"/>
    <mergeCell ref="D4:D5"/>
    <mergeCell ref="E4:E5"/>
    <mergeCell ref="F4:H4"/>
    <mergeCell ref="D1:E1"/>
    <mergeCell ref="D2:E2"/>
    <mergeCell ref="F2:H2"/>
    <mergeCell ref="B2:C3"/>
    <mergeCell ref="J54:K54"/>
    <mergeCell ref="J4:K4"/>
    <mergeCell ref="G54:H54"/>
  </mergeCells>
  <phoneticPr fontId="11" type="noConversion"/>
  <pageMargins left="0.7" right="0.7" top="0.75" bottom="0.75" header="0.3" footer="0.3"/>
  <pageSetup paperSize="9" scale="53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EFEKT 2020 - Horní Slavkov</vt:lpstr>
      <vt:lpstr>'EFEKT 2020 - Horní Slavkov'!Oblast_tisku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2021-03-01T15:49:27Z</dcterms:modified>
</cp:coreProperties>
</file>