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bookViews>
    <workbookView xWindow="36616" yWindow="63721" windowWidth="29040" windowHeight="15840" activeTab="0"/>
  </bookViews>
  <sheets>
    <sheet name="Rekapitulace stavby" sheetId="1" r:id="rId1"/>
    <sheet name="00 - VRN" sheetId="2" r:id="rId2"/>
    <sheet name="01 - 1.NP" sheetId="3" r:id="rId3"/>
    <sheet name="02 - 2.NP" sheetId="4" r:id="rId4"/>
    <sheet name="03 - 3.NP" sheetId="5" r:id="rId5"/>
    <sheet name="04 - TZB" sheetId="6" r:id="rId6"/>
    <sheet name="Pokyny pro vyplnění" sheetId="7" r:id="rId7"/>
  </sheets>
  <definedNames>
    <definedName name="_xlnm._FilterDatabase" localSheetId="1" hidden="1">'00 - VRN'!$C$82:$K$93</definedName>
    <definedName name="_xlnm._FilterDatabase" localSheetId="2" hidden="1">'01 - 1.NP'!$C$89:$K$377</definedName>
    <definedName name="_xlnm._FilterDatabase" localSheetId="3" hidden="1">'02 - 2.NP'!$C$90:$K$490</definedName>
    <definedName name="_xlnm._FilterDatabase" localSheetId="4" hidden="1">'03 - 3.NP'!$C$90:$K$490</definedName>
    <definedName name="_xlnm._FilterDatabase" localSheetId="5" hidden="1">'04 - TZB'!$C$88:$K$365</definedName>
    <definedName name="_xlnm.Print_Area" localSheetId="1">'00 - VRN'!$C$4:$J$39,'00 - VRN'!$C$45:$J$64,'00 - VRN'!$C$70:$K$93</definedName>
    <definedName name="_xlnm.Print_Area" localSheetId="2">'01 - 1.NP'!$C$4:$J$39,'01 - 1.NP'!$C$45:$J$71,'01 - 1.NP'!$C$77:$K$377</definedName>
    <definedName name="_xlnm.Print_Area" localSheetId="3">'02 - 2.NP'!$C$4:$J$39,'02 - 2.NP'!$C$45:$J$72,'02 - 2.NP'!$C$78:$K$490</definedName>
    <definedName name="_xlnm.Print_Area" localSheetId="4">'03 - 3.NP'!$C$4:$J$39,'03 - 3.NP'!$C$45:$J$72,'03 - 3.NP'!$C$78:$K$490</definedName>
    <definedName name="_xlnm.Print_Area" localSheetId="5">'04 - TZB'!$C$4:$J$39,'04 - TZB'!$C$45:$J$70,'04 - TZB'!$C$76:$K$365</definedName>
    <definedName name="_xlnm.Print_Area" localSheetId="6">'Pokyny pro vyplnění'!$B$2:$K$71,'Pokyny pro vyplnění'!$B$74:$K$118,'Pokyny pro vyplnění'!$B$121:$K$161,'Pokyny pro vyplnění'!$B$164:$K$218</definedName>
    <definedName name="_xlnm.Print_Area" localSheetId="0">'Rekapitulace stavby'!$D$4:$AO$36,'Rekapitulace stavby'!$C$42:$AQ$60</definedName>
    <definedName name="_xlnm.Print_Titles" localSheetId="0">'Rekapitulace stavby'!$52:$52</definedName>
    <definedName name="_xlnm.Print_Titles" localSheetId="1">'00 - VRN'!$82:$82</definedName>
    <definedName name="_xlnm.Print_Titles" localSheetId="2">'01 - 1.NP'!$89:$89</definedName>
    <definedName name="_xlnm.Print_Titles" localSheetId="3">'02 - 2.NP'!$90:$90</definedName>
    <definedName name="_xlnm.Print_Titles" localSheetId="4">'03 - 3.NP'!$90:$90</definedName>
    <definedName name="_xlnm.Print_Titles" localSheetId="5">'04 - TZB'!$88:$88</definedName>
  </definedNames>
  <calcPr calcId="191029"/>
</workbook>
</file>

<file path=xl/sharedStrings.xml><?xml version="1.0" encoding="utf-8"?>
<sst xmlns="http://schemas.openxmlformats.org/spreadsheetml/2006/main" count="14612" uniqueCount="1404">
  <si>
    <t>Export Komplet</t>
  </si>
  <si>
    <t>VZ</t>
  </si>
  <si>
    <t>2.0</t>
  </si>
  <si>
    <t>ZAMOK</t>
  </si>
  <si>
    <t>False</t>
  </si>
  <si>
    <t>{48cfe8af-c58a-43c3-bd9d-8905c7160eff}</t>
  </si>
  <si>
    <t>0,01</t>
  </si>
  <si>
    <t>21</t>
  </si>
  <si>
    <t>15</t>
  </si>
  <si>
    <t>REKAPITULACE STAVBY</t>
  </si>
  <si>
    <t>v ---  níže se nacházejí doplnkové a pomocné údaje k sestavám  --- v</t>
  </si>
  <si>
    <t>Návod na vyplnění</t>
  </si>
  <si>
    <t>0,001</t>
  </si>
  <si>
    <t>Kód:</t>
  </si>
  <si>
    <t>00</t>
  </si>
  <si>
    <t>Měnit lze pouze buňky se žlutým podbarvením!
1) v Rekapitulaci stavby vyplňte údaje o Uchazeči (přenesou se do ostatních sestav i v jiných listech)
2) na vybraných listech vyplňte v sestavě Soupis prací ceny u položek</t>
  </si>
  <si>
    <t>Stavba:</t>
  </si>
  <si>
    <t>Stavební úpravy WC - II. stupeň - ZŠ Horní Slavkov, Školní 786</t>
  </si>
  <si>
    <t>KSO:</t>
  </si>
  <si>
    <t/>
  </si>
  <si>
    <t>CC-CZ:</t>
  </si>
  <si>
    <t>Místo:</t>
  </si>
  <si>
    <t>ZŠ Horní Slavkov, Školní 786</t>
  </si>
  <si>
    <t>Datum:</t>
  </si>
  <si>
    <t>2. 3. 2021</t>
  </si>
  <si>
    <t>Zadavatel:</t>
  </si>
  <si>
    <t>IČ:</t>
  </si>
  <si>
    <t>Město Horní Slavkov</t>
  </si>
  <si>
    <t>DIČ:</t>
  </si>
  <si>
    <t>Uchazeč:</t>
  </si>
  <si>
    <t>Vyplň údaj</t>
  </si>
  <si>
    <t>Projektant:</t>
  </si>
  <si>
    <t>CENTRA STAV s.r.o.</t>
  </si>
  <si>
    <t>True</t>
  </si>
  <si>
    <t>Zpracovatel:</t>
  </si>
  <si>
    <t>Michal Kubelka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</si>
  <si>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</si>
  <si>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</si>
  <si>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</si>
  <si>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</si>
  <si>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</si>
  <si>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</si>
  <si>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</si>
  <si>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</si>
  <si>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</si>
  <si>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</si>
  <si>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</si>
  <si>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</si>
  <si>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</si>
  <si>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</si>
  <si>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</si>
  <si>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</si>
  <si>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</si>
  <si>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</si>
  <si>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</si>
  <si>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</si>
  <si>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</si>
  <si>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</si>
  <si>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</si>
  <si>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</si>
  <si>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</si>
  <si>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</si>
  <si>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</si>
  <si>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</si>
  <si>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</si>
  <si>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</si>
  <si>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</si>
  <si>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</si>
  <si>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</si>
  <si>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</si>
  <si>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</si>
  <si>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</si>
  <si>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</si>
  <si>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</si>
  <si>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</si>
  <si>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</si>
  <si>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</si>
  <si>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VRN</t>
  </si>
  <si>
    <t>STA</t>
  </si>
  <si>
    <t>1</t>
  </si>
  <si>
    <t>{0eb59b8e-72c2-4de6-9ebd-051888698c1d}</t>
  </si>
  <si>
    <t>2</t>
  </si>
  <si>
    <t>01</t>
  </si>
  <si>
    <t>1.NP</t>
  </si>
  <si>
    <t>{9a26b8e4-98e5-4fdc-beaa-4e8371dddb10}</t>
  </si>
  <si>
    <t>02</t>
  </si>
  <si>
    <t>2.NP</t>
  </si>
  <si>
    <t>{b6aae6c0-aa0a-45de-b6de-8b5e88e8ea90}</t>
  </si>
  <si>
    <t>03</t>
  </si>
  <si>
    <t>3.NP</t>
  </si>
  <si>
    <t>{c8bb7ddf-8a0b-466d-a2d2-31b6cdd4cd2b}</t>
  </si>
  <si>
    <t>04</t>
  </si>
  <si>
    <t>TZB</t>
  </si>
  <si>
    <t>{560ab4ae-b434-447a-a00e-9aabebb98736}</t>
  </si>
  <si>
    <t>KRYCÍ LIST SOUPISU PRACÍ</t>
  </si>
  <si>
    <t>Objekt:</t>
  </si>
  <si>
    <t>00 - VRN</t>
  </si>
  <si>
    <t>REKAPITULACE ČLENĚNÍ SOUPISU PRACÍ</t>
  </si>
  <si>
    <t>Kód dílu - Popis</t>
  </si>
  <si>
    <t>Cena celkem [CZK]</t>
  </si>
  <si>
    <t>-1</t>
  </si>
  <si>
    <t>VRN - Vedlejší rozpočtové náklady</t>
  </si>
  <si>
    <t xml:space="preserve">    VRN1 - Průzkumné, geodetické a projektové práce</t>
  </si>
  <si>
    <t xml:space="preserve">    VRN6 - Územní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</si>
  <si>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</si>
  <si>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</si>
  <si>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</si>
  <si>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</si>
  <si>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</si>
  <si>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</si>
  <si>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</si>
  <si>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</si>
  <si>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</si>
  <si>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</si>
  <si>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</si>
  <si>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</si>
  <si>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</si>
  <si>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</si>
  <si>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</si>
  <si>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</si>
  <si>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</si>
  <si>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VRN1</t>
  </si>
  <si>
    <t>Průzkumné, geodetické a projektové práce</t>
  </si>
  <si>
    <t>K</t>
  </si>
  <si>
    <t>013254000</t>
  </si>
  <si>
    <t>Dokumentace skutečného provedení stavby</t>
  </si>
  <si>
    <t>soubor</t>
  </si>
  <si>
    <t>CS ÚRS 2021 01</t>
  </si>
  <si>
    <t>1024</t>
  </si>
  <si>
    <t>-1321191989</t>
  </si>
  <si>
    <t>PSC</t>
  </si>
  <si>
    <t xml:space="preserve">Poznámka k souboru cen:
1. Více informací o volbě, obsahu a způsobu ocenění jednotlivých titulů viz Příloha 01 Průzkumné, geodetické a projektové práce.
</t>
  </si>
  <si>
    <t>VRN6</t>
  </si>
  <si>
    <t>Územní vlivy</t>
  </si>
  <si>
    <t>065002000</t>
  </si>
  <si>
    <t>Mimostaveništní doprava materiálů</t>
  </si>
  <si>
    <t>-598553967</t>
  </si>
  <si>
    <t xml:space="preserve">Poznámka k souboru cen:
1. Více informací o volbě, obsahu a způsobu ocenění jednotlivých titulů viz příslušné Přílohy 01 až 09.
</t>
  </si>
  <si>
    <t>VRN9</t>
  </si>
  <si>
    <t>Ostatní náklady</t>
  </si>
  <si>
    <t>3</t>
  </si>
  <si>
    <t>094002000</t>
  </si>
  <si>
    <t>Ostatní náklady související s výstavbou - náklady dle uvážení zhotovitele - např. průběžný úklid školy, likvidace odpadu vzniklého výstavbou, inženýrská činnost apod...</t>
  </si>
  <si>
    <t>1350312543</t>
  </si>
  <si>
    <t>01 - 1.NP</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</si>
  <si>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</si>
  <si>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</si>
  <si>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</si>
  <si>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</si>
  <si>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</si>
  <si>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</si>
  <si>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</si>
  <si>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</si>
  <si>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</si>
  <si>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</si>
  <si>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</si>
  <si>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HSV</t>
  </si>
  <si>
    <t>Práce a dodávky HSV</t>
  </si>
  <si>
    <t>6</t>
  </si>
  <si>
    <t>Úpravy povrchů, podlahy a osazování výplní</t>
  </si>
  <si>
    <t>629991011</t>
  </si>
  <si>
    <t>Zakrytí vnějších ploch před znečištěním včetně pozdějšího odkrytí výplní otvorů a svislých ploch fólií přilepenou lepící páskou</t>
  </si>
  <si>
    <t>m2</t>
  </si>
  <si>
    <t>4</t>
  </si>
  <si>
    <t>-865919227</t>
  </si>
  <si>
    <t xml:space="preserve">Poznámka k souboru cen:
1. V ceně -1012 nejsou započteny náklady na dodávku a montáž začišťovací lišty; tyto se oceňují cenou 622 14-3004 této části katalogu a materiálem ve specifikaci.
</t>
  </si>
  <si>
    <t>VV</t>
  </si>
  <si>
    <t>(1,2*2,4)*2</t>
  </si>
  <si>
    <t>611325111</t>
  </si>
  <si>
    <t>Vápenocementová omítka rýh hladká ve stropech, šířky rýhy do 150 mm</t>
  </si>
  <si>
    <t>-805398404</t>
  </si>
  <si>
    <t>Po vybourání příčky</t>
  </si>
  <si>
    <t>0,8*0,125</t>
  </si>
  <si>
    <t>611325411</t>
  </si>
  <si>
    <t>Oprava vápenocementové omítky vnitřních ploch hladké, tloušťky do 20 mm stropů, v rozsahu opravované plochy do 10%</t>
  </si>
  <si>
    <t>977224034</t>
  </si>
  <si>
    <t xml:space="preserve">Poznámka k souboru cen:
1. Pro ocenění opravy omítek plochy do 4 m2 se použijí ceny souboru cen 61. 32-52.. Vápenocementová omítka jednotlivých malých ploch.
</t>
  </si>
  <si>
    <t>1,45*1,3</t>
  </si>
  <si>
    <t>0,8*1,725</t>
  </si>
  <si>
    <t>0,8*1,4</t>
  </si>
  <si>
    <t>1,05*1,35</t>
  </si>
  <si>
    <t>3,3*2</t>
  </si>
  <si>
    <t>3*2</t>
  </si>
  <si>
    <t>1,05*0,3</t>
  </si>
  <si>
    <t>Součet</t>
  </si>
  <si>
    <t>611131121</t>
  </si>
  <si>
    <t>Podkladní a spojovací vrstva vnitřních omítaných ploch penetrace akrylát-silikonová nanášená ručně stropů</t>
  </si>
  <si>
    <t>1197232241</t>
  </si>
  <si>
    <t>Pod perlinku</t>
  </si>
  <si>
    <t>Mezisoučet</t>
  </si>
  <si>
    <t>Pod štuk</t>
  </si>
  <si>
    <t>18,818</t>
  </si>
  <si>
    <t>611142001</t>
  </si>
  <si>
    <t>Potažení vnitřních ploch pletivem v ploše nebo pruzích, na plném podkladu sklovláknitým vtlačením do tmelu stropů</t>
  </si>
  <si>
    <t>-618980009</t>
  </si>
  <si>
    <t xml:space="preserve">Poznámka k souboru cen:
1. V cenách -2001 jsou započteny i náklady na tmel.
</t>
  </si>
  <si>
    <t>611311131</t>
  </si>
  <si>
    <t>Potažení vnitřních ploch štukem tloušťky do 3 mm vodorovných konstrukcí stropů rovných</t>
  </si>
  <si>
    <t>-1250416356</t>
  </si>
  <si>
    <t>7</t>
  </si>
  <si>
    <t>619995001</t>
  </si>
  <si>
    <t>Začištění omítek (s dodáním hmot) kolem oken, dveří, podlah, obkladů apod.</t>
  </si>
  <si>
    <t>m</t>
  </si>
  <si>
    <t>-1701850455</t>
  </si>
  <si>
    <t xml:space="preserve">Poznámka k souboru cen:
1. Cenu -5001 lze použít pouze v případě provádění opravy nebo osazování nových oken, dveří, obkladů, podlah apod.; nelze ji použít v případech provádění opravy omítek nebo nové omítky v celé ploše.
</t>
  </si>
  <si>
    <t>Pod osazení zárubní ve stávajícím zdivu</t>
  </si>
  <si>
    <t>(0,6+1,97+1,97)*2</t>
  </si>
  <si>
    <t>(0,8+1,97+1,97)*6</t>
  </si>
  <si>
    <t>8</t>
  </si>
  <si>
    <t>612135001</t>
  </si>
  <si>
    <t>Vyrovnání nerovností podkladu vnitřních omítaných ploch maltou, tloušťky do 10 mm vápenocementovou stěn</t>
  </si>
  <si>
    <t>-350075105</t>
  </si>
  <si>
    <t xml:space="preserve">Poznámka k souboru cen:
1. V cenách nejsou započteny náklady na případné vkládání výztuže do vyrovnávací vrstvy; tyto se ocení cenami souboru cen 61.-14-20.. Potažení vnitřních ploch pletivem v části A04, katalogu 801-1 Budovy a haly - zděné a monolitické.
2. Ceny -5011 nelze použít, je-li předepsáno vkládání výztužné tkaniny; náklady se ocení cenami 61. 14-2001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</si>
  <si>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Pod nové obklady</t>
  </si>
  <si>
    <t>(1,3+1,3+3,3+3,3-0,9)*2</t>
  </si>
  <si>
    <t>1*1,6</t>
  </si>
  <si>
    <t>9</t>
  </si>
  <si>
    <t>612325111</t>
  </si>
  <si>
    <t>Vápenocementová omítka rýh hladká ve stěnách, šířky rýhy do 150 mm</t>
  </si>
  <si>
    <t>166936154</t>
  </si>
  <si>
    <t>(3,25*0,125)*2</t>
  </si>
  <si>
    <t>10</t>
  </si>
  <si>
    <t>612325411</t>
  </si>
  <si>
    <t>Oprava vápenocementové omítky vnitřních ploch hladké, tloušťky do 20 mm stěn, v rozsahu opravované plochy do 10%</t>
  </si>
  <si>
    <t>-1135166015</t>
  </si>
  <si>
    <t>(1,4+1,4+0,8+0,8+1,3+1,3+3,3+3,3+3,3+3,3+2+2+2+2+3,3+3,3+1,05+1,05)*3,25</t>
  </si>
  <si>
    <t>-(1,2*2,4)*2</t>
  </si>
  <si>
    <t>(1,2+2,4+2,4+1,2+2,4+2,4)*0,1</t>
  </si>
  <si>
    <t>-(0,7*2,02)*2</t>
  </si>
  <si>
    <t>-(0,9*2,02)*4</t>
  </si>
  <si>
    <t>11</t>
  </si>
  <si>
    <t>612131121</t>
  </si>
  <si>
    <t>Podkladní a spojovací vrstva vnitřních omítaných ploch penetrace akrylát-silikonová nanášená ručně stěn</t>
  </si>
  <si>
    <t>-20063138</t>
  </si>
  <si>
    <t>(1,4+1,4+0,8+0,8+3,3+3,3+1,05+1,05+2+2+2+2+3,3+3,3)*3,25</t>
  </si>
  <si>
    <t>-1*1,6</t>
  </si>
  <si>
    <t>(1,3+1,3+3,3+3,3)*1,2</t>
  </si>
  <si>
    <t>-(0,9*2,02)*3</t>
  </si>
  <si>
    <t>12</t>
  </si>
  <si>
    <t>612142001</t>
  </si>
  <si>
    <t>Potažení vnitřních ploch pletivem v ploše nebo pruzích, na plném podkladu sklovláknitým vtlačením do tmelu stěn</t>
  </si>
  <si>
    <t>-2004472573</t>
  </si>
  <si>
    <t>13</t>
  </si>
  <si>
    <t>622143003</t>
  </si>
  <si>
    <t>Montáž omítkových profilů plastových, pozinkovaných nebo dřevěných upevněných vtlačením do podkladní vrstvy nebo přibitím rohových s tkaninou</t>
  </si>
  <si>
    <t>-1926043678</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</si>
  <si>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</si>
  <si>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3,25+3,25+3,25+3,25+1,2+1,2+2,4+2,4+2,4+2,4</t>
  </si>
  <si>
    <t>14</t>
  </si>
  <si>
    <t>M</t>
  </si>
  <si>
    <t>59051486</t>
  </si>
  <si>
    <t>profil rohový PVC 15x15mm s výztužnou tkaninou š 100mm pro ETICS</t>
  </si>
  <si>
    <t>1900970676</t>
  </si>
  <si>
    <t>25*1,15 'Přepočtené koeficientem množství</t>
  </si>
  <si>
    <t>612311131</t>
  </si>
  <si>
    <t>Potažení vnitřních ploch štukem tloušťky do 3 mm svislých konstrukcí stěn</t>
  </si>
  <si>
    <t>1812503875</t>
  </si>
  <si>
    <t>16</t>
  </si>
  <si>
    <t>634112112</t>
  </si>
  <si>
    <t>Obvodová dilatace mezi stěnou a mazaninou nebo potěrem podlahovým páskem z pěnového PE tl. do 10 mm, výšky 100 mm</t>
  </si>
  <si>
    <t>-294733070</t>
  </si>
  <si>
    <t>1,3+1,3+3,3+3,3+3,3+3,3+2+2-0,9-0,9+0,125+0,125+0,125+0,125-0,9+0,125+0,125+3,6+3,6+0,7+0,7+2+2-0,9-0,7+0,125+0,125+1,4+1,4+0,8+0,8-0,7</t>
  </si>
  <si>
    <t>17</t>
  </si>
  <si>
    <t>632450134</t>
  </si>
  <si>
    <t>Potěr cementový vyrovnávací ze suchých směsí v ploše o průměrné (střední) tl. přes 40 do 50 mm</t>
  </si>
  <si>
    <t>1028017312</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</si>
  <si>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</si>
  <si>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50% plochy + po vybourání příčky</t>
  </si>
  <si>
    <t>19,233*0,5</t>
  </si>
  <si>
    <t>0,1*0,125</t>
  </si>
  <si>
    <t>18</t>
  </si>
  <si>
    <t>632451105</t>
  </si>
  <si>
    <t>Potěr cementový samonivelační ze suchých směsí tloušťky přes 10 do 15 mm vč. podkladní penetrace</t>
  </si>
  <si>
    <t>-1502501428</t>
  </si>
  <si>
    <t>1,3*1,45</t>
  </si>
  <si>
    <t>0,8*1,85</t>
  </si>
  <si>
    <t>2*3</t>
  </si>
  <si>
    <t>0,9*0,125</t>
  </si>
  <si>
    <t>0,7*0,15</t>
  </si>
  <si>
    <t>1,4*0,8</t>
  </si>
  <si>
    <t>19</t>
  </si>
  <si>
    <t>642944121</t>
  </si>
  <si>
    <t>Osazení ocelových dveřních zárubní lisovaných nebo z úhelníků dodatečně s vybetonováním prahu, plochy do 2,5 m2</t>
  </si>
  <si>
    <t>kus</t>
  </si>
  <si>
    <t>-802484212</t>
  </si>
  <si>
    <t xml:space="preserve">Poznámka k souboru cen:
1. V cenách nejsou započteny náklady na dodání zárubní, tyto se oceňují ve specifikaci.
</t>
  </si>
  <si>
    <t>20</t>
  </si>
  <si>
    <t>55331485</t>
  </si>
  <si>
    <t>zárubeň jednokřídlá ocelová pro zdění tl stěny 110-150mm rozměru 600/1970, 2100mm</t>
  </si>
  <si>
    <t>156944023</t>
  </si>
  <si>
    <t>55331487</t>
  </si>
  <si>
    <t>zárubeň jednokřídlá ocelová pro zdění tl stěny 110-150mm rozměru 800/1970, 2100mm</t>
  </si>
  <si>
    <t>-1050864768</t>
  </si>
  <si>
    <t>Ostatní konstrukce a práce, bourání</t>
  </si>
  <si>
    <t>22</t>
  </si>
  <si>
    <t>978059541</t>
  </si>
  <si>
    <t>Odsekání obkladů stěn včetně otlučení podkladní omítky až na zdivo z obkládaček vnitřních, z jakýchkoliv materiálů, plochy přes 1 m2</t>
  </si>
  <si>
    <t>1049153161</t>
  </si>
  <si>
    <t xml:space="preserve">Poznámka k souboru cen:
1. Odsekání soklíků se oceňuje cenami souboru cen 965 08.
</t>
  </si>
  <si>
    <t>(1,3+1,3+1,45+1,45+1,725+1,725+0,8+0,8-0,7-0,7-0,9+3,025+0,91+0,91+1,05+3,3-0,7+1,4+1,4+0,8+0,8-0,7)*1,6</t>
  </si>
  <si>
    <t>-1,2*0,85</t>
  </si>
  <si>
    <t>23</t>
  </si>
  <si>
    <t>965081213</t>
  </si>
  <si>
    <t>Bourání podlah z dlaždic bez podkladního lože nebo mazaniny, s jakoukoliv výplní spár keramických nebo xylolitových tl. do 10 mm, plochy přes 1 m2</t>
  </si>
  <si>
    <t>-217593874</t>
  </si>
  <si>
    <t>0,7*0,125</t>
  </si>
  <si>
    <t>24</t>
  </si>
  <si>
    <t>968072455</t>
  </si>
  <si>
    <t>Vybourání kovových rámů oken s křídly, dveřních zárubní, vrat, stěn, ostění nebo obkladů dveřních zárubní, plochy do 2 m2</t>
  </si>
  <si>
    <t>480197244</t>
  </si>
  <si>
    <t xml:space="preserve">Poznámka k souboru cen:
1. V cenách -2244 až -2559 jsou započteny i náklady na vyvěšení křídel.
2. Cenou -2641 se oceňuje i vybourání nosné ocelové konstrukce pro sádrokartonové příčky.
</t>
  </si>
  <si>
    <t>(0,6*1,97)*2</t>
  </si>
  <si>
    <t>(0,8*1,97)*3</t>
  </si>
  <si>
    <t>25</t>
  </si>
  <si>
    <t>962031133</t>
  </si>
  <si>
    <t>Bourání příček z cihel, tvárnic nebo příčkovek z cihel pálených, plných nebo dutých na maltu vápennou nebo vápenocementovou, tl. do 150 mm</t>
  </si>
  <si>
    <t>-1386070949</t>
  </si>
  <si>
    <t>0,8*3,25</t>
  </si>
  <si>
    <t>0,7*2,02</t>
  </si>
  <si>
    <t>26</t>
  </si>
  <si>
    <t>965045113</t>
  </si>
  <si>
    <t>Bourání potěrů tl. do 50 mm cementových nebo pískocementových, plochy přes 4 m2</t>
  </si>
  <si>
    <t>-824863829</t>
  </si>
  <si>
    <t>50% plochy</t>
  </si>
  <si>
    <t>27</t>
  </si>
  <si>
    <t>949101111</t>
  </si>
  <si>
    <t>Lešení pomocné pracovní pro objekty pozemních staveb pro zatížení do 150 kg/m2, o výšce lešeňové podlahy do 1,9 m</t>
  </si>
  <si>
    <t>307828105</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</si>
  <si>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</si>
  <si>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28</t>
  </si>
  <si>
    <t>952901111</t>
  </si>
  <si>
    <t>Vyčištění budov nebo objektů před předáním do užívání budov bytové nebo občanské výstavby, světlé výšky podlaží do 4 m</t>
  </si>
  <si>
    <t>1818906265</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</si>
  <si>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</si>
  <si>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997</t>
  </si>
  <si>
    <t>Přesun sutě</t>
  </si>
  <si>
    <t>29</t>
  </si>
  <si>
    <t>997013211</t>
  </si>
  <si>
    <t>Vnitrostaveništní doprava suti a vybouraných hmot vodorovně do 50 m svisle ručně pro budovy a haly výšky do 6 m</t>
  </si>
  <si>
    <t>t</t>
  </si>
  <si>
    <t>-1683590413</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</si>
  <si>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</si>
  <si>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30</t>
  </si>
  <si>
    <t>997002611</t>
  </si>
  <si>
    <t>Nakládání suti a vybouraných hmot na dopravní prostředek pro vodorovné přemístění</t>
  </si>
  <si>
    <t>-1395996775</t>
  </si>
  <si>
    <t xml:space="preserve">Poznámka k souboru cen:
1. Cena platí i pro překládání při lomené dopravě.
2. Cenu nelze použít při dopravě po železnici, po vodě nebo ručně.
</t>
  </si>
  <si>
    <t>31</t>
  </si>
  <si>
    <t>997013501</t>
  </si>
  <si>
    <t>Odvoz suti a vybouraných hmot na skládku nebo meziskládku se složením, na vzdálenost do 1 km</t>
  </si>
  <si>
    <t>-1996732583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</si>
  <si>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</si>
  <si>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32</t>
  </si>
  <si>
    <t>997013509</t>
  </si>
  <si>
    <t>Odvoz suti a vybouraných hmot na skládku nebo meziskládku se složením, na vzdálenost Příplatek k ceně za každý další i započatý 1 km přes 1 km</t>
  </si>
  <si>
    <t>-907739648</t>
  </si>
  <si>
    <t>5,433*25</t>
  </si>
  <si>
    <t>33</t>
  </si>
  <si>
    <t>997013631</t>
  </si>
  <si>
    <t>Poplatek za uložení stavebního odpadu na skládce (skládkovné) směsného stavebního a demoličního zatříděného do Katalogu odpadů pod kódem 17 09 04</t>
  </si>
  <si>
    <t>-883326105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</si>
  <si>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</si>
  <si>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</si>
  <si>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</si>
  <si>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34</t>
  </si>
  <si>
    <t>998018001</t>
  </si>
  <si>
    <t>Přesun hmot pro budovy občanské výstavby, bydlení, výrobu a služby ruční - bez užití mechanizace vodorovná dopravní vzdálenost do 100 m pro budovy s jakoukoliv nosnou konstrukcí výšky do 6 m</t>
  </si>
  <si>
    <t>-1772195647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</si>
  <si>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</si>
  <si>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</si>
  <si>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</si>
  <si>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766</t>
  </si>
  <si>
    <t>Konstrukce truhlářské</t>
  </si>
  <si>
    <t>35</t>
  </si>
  <si>
    <t>766691914</t>
  </si>
  <si>
    <t>Ostatní práce vyvěšení nebo zavěšení křídel s případným uložením a opětovným zavěšením po provedení stavebních změn dřevěných dveřních, plochy do 2 m2</t>
  </si>
  <si>
    <t>-1082714634</t>
  </si>
  <si>
    <t xml:space="preserve">Poznámka k souboru cen:
1. Ceny -1931 a -1932 lze užít jen pro křídlo mající současně obě jmenované funkce.
</t>
  </si>
  <si>
    <t>36</t>
  </si>
  <si>
    <t>766662811/R</t>
  </si>
  <si>
    <t>Demontáž dveřních konstrukcí k likvidaci prahů dveří jednokřídlových</t>
  </si>
  <si>
    <t>-1537481294</t>
  </si>
  <si>
    <t>37</t>
  </si>
  <si>
    <t>766660001</t>
  </si>
  <si>
    <t>Montáž dveřních křídel dřevěných nebo plastových otevíravých do ocelové zárubně povrchově upravených jednokřídlových, šířky do 800 mm</t>
  </si>
  <si>
    <t>1451506120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</si>
  <si>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-0382 jsou započtené i náklady na osazení kování, vodícího trnu, seřízení pojezdů na stěnu a následné vyrovnání a seřízení dveřních křídel.
4. V cenách montáže dveřních křídel nejsou započteny náklady na osazení:
a) zámku; tyto náklady se oceňují cenou 766 66-0728 této části katalogu,
b) štítku s klikou; tyto náklady se oceňují cenou 766 66-0729 této části katalogu.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</si>
  <si>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38</t>
  </si>
  <si>
    <t>61162084</t>
  </si>
  <si>
    <t>dveře jednokřídlé dřevotřískové povrch laminátový plné 600x1970-2100mm - výběr dle investora</t>
  </si>
  <si>
    <t>-232661412</t>
  </si>
  <si>
    <t>39</t>
  </si>
  <si>
    <t>61162086</t>
  </si>
  <si>
    <t>dveře jednokřídlé dřevotřískové povrch laminátový plné 800x1970-2100mm - výběr dle investora</t>
  </si>
  <si>
    <t>735385162</t>
  </si>
  <si>
    <t>40</t>
  </si>
  <si>
    <t>766660728</t>
  </si>
  <si>
    <t>Montáž dveřních doplňků dveřního kování interiérového zámku</t>
  </si>
  <si>
    <t>-588922421</t>
  </si>
  <si>
    <t>41</t>
  </si>
  <si>
    <t>54964150</t>
  </si>
  <si>
    <t>vložka zámková cylindrická oboustranná+4 klíče</t>
  </si>
  <si>
    <t>999294084</t>
  </si>
  <si>
    <t>42</t>
  </si>
  <si>
    <t>766660729</t>
  </si>
  <si>
    <t>Montáž dveřních doplňků dveřního kování interiérového štítku s klikou</t>
  </si>
  <si>
    <t>1428926193</t>
  </si>
  <si>
    <t>43</t>
  </si>
  <si>
    <t>54914610</t>
  </si>
  <si>
    <t>kování dveřní - výběr dle investora</t>
  </si>
  <si>
    <t>984220364</t>
  </si>
  <si>
    <t>44</t>
  </si>
  <si>
    <t>766-x1</t>
  </si>
  <si>
    <t>Výroba, dodávka a montáž skříně na čistící prostředky - spec. dle investora</t>
  </si>
  <si>
    <t>-1633525827</t>
  </si>
  <si>
    <t>45</t>
  </si>
  <si>
    <t>998766201</t>
  </si>
  <si>
    <t>Přesun hmot pro konstrukce truhlářské stanovený procentní sazbou (%) z ceny vodorovná dopravní vzdálenost do 50 m v objektech výšky do 6 m</t>
  </si>
  <si>
    <t>%</t>
  </si>
  <si>
    <t>-1521624139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</si>
  <si>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</si>
  <si>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</si>
  <si>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</si>
  <si>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46</t>
  </si>
  <si>
    <t>771121011</t>
  </si>
  <si>
    <t>Příprava podkladu před provedením dlažby nátěr penetrační na podlahu</t>
  </si>
  <si>
    <t>1505395172</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</si>
  <si>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</si>
  <si>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47</t>
  </si>
  <si>
    <t>771574223</t>
  </si>
  <si>
    <t>Montáž podlah z dlaždic keramických lepených flexibilním lepidlem maloformátových reliéfních nebo z dekorů přes 9 do 12 ks/m2</t>
  </si>
  <si>
    <t>-720432361</t>
  </si>
  <si>
    <t xml:space="preserve">Poznámka k souboru cen:
1. Položky jsou učeny pro všechy druhy povrchových úprav.
</t>
  </si>
  <si>
    <t>48</t>
  </si>
  <si>
    <t>59761434/R</t>
  </si>
  <si>
    <t>dlažba keramická slinutá reliéfní, neglazovaná, matná do interiéru i exteriéru pro vysoké mechanické namáhání přes 9 do 12ks/m2 - vzhled dle PD</t>
  </si>
  <si>
    <t>-197891965</t>
  </si>
  <si>
    <t>19,262*1,1 'Přepočtené koeficientem množství</t>
  </si>
  <si>
    <t>49</t>
  </si>
  <si>
    <t>771474112</t>
  </si>
  <si>
    <t>Montáž soklů z dlaždic keramických lepených flexibilním lepidlem rovných, výšky přes 65 do 90 mm</t>
  </si>
  <si>
    <t>1732334004</t>
  </si>
  <si>
    <t>3,3+3,3+1,3+1,3-0,9+2+2+3,3+3,3-0,9-0,9+3,6+3,6+0,7+0,7+2+2-0,9-0,7+1,4+1,4+0,8+0,8-0,7</t>
  </si>
  <si>
    <t>50</t>
  </si>
  <si>
    <t>59761281</t>
  </si>
  <si>
    <t>sokl s položlábkem-dlažba keramická slinutá hladká do interiéru i exteriéru 300x80mm - vzhled dle PD</t>
  </si>
  <si>
    <t>1176792036</t>
  </si>
  <si>
    <t>31,8*3,333</t>
  </si>
  <si>
    <t>105,989*1,1 'Přepočtené koeficientem množství</t>
  </si>
  <si>
    <t>51</t>
  </si>
  <si>
    <t>771591115</t>
  </si>
  <si>
    <t>Podlahy - dokončovací práce spárování silikonem</t>
  </si>
  <si>
    <t>981099768</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</si>
  <si>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</si>
  <si>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52</t>
  </si>
  <si>
    <t>998771201</t>
  </si>
  <si>
    <t>Přesun hmot pro podlahy z dlaždic stanovený procentní sazbou (%) z ceny vodorovná dopravní vzdálenost do 50 m v objektech výšky do 6 m</t>
  </si>
  <si>
    <t>1205103300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</si>
  <si>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</si>
  <si>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781</t>
  </si>
  <si>
    <t>Dokončovací práce - obklady</t>
  </si>
  <si>
    <t>53</t>
  </si>
  <si>
    <t>781121011</t>
  </si>
  <si>
    <t>Příprava podkladu před provedením obkladu nátěr penetrační na stěnu</t>
  </si>
  <si>
    <t>1342773146</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</si>
  <si>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</si>
  <si>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3,72+14,48</t>
  </si>
  <si>
    <t>54</t>
  </si>
  <si>
    <t>781474113</t>
  </si>
  <si>
    <t>Montáž obkladů vnitřních stěn z dlaždic keramických lepených flexibilním lepidlem maloformátových hladkých přes 12 do 19 ks/m2</t>
  </si>
  <si>
    <t>-1549113000</t>
  </si>
  <si>
    <t xml:space="preserve">Poznámka k souboru cen:
1. Položky jsou určeny pro všechny druhy povrchových úprav.
</t>
  </si>
  <si>
    <t>(1,3+1,3+3,3+3,3-0,9)*1,6</t>
  </si>
  <si>
    <t>1*1,2</t>
  </si>
  <si>
    <t>55</t>
  </si>
  <si>
    <t>59761071/R3</t>
  </si>
  <si>
    <t>obklad keramický hladký 200x400, matný, tmavě žlutá - vzhled dle PD</t>
  </si>
  <si>
    <t>1510967788</t>
  </si>
  <si>
    <t>(1,3+1,3+3,3+3,3-0,9)*1,2</t>
  </si>
  <si>
    <t>1*0,8</t>
  </si>
  <si>
    <t>10,76*1,1 'Přepočtené koeficientem množství</t>
  </si>
  <si>
    <t>56</t>
  </si>
  <si>
    <t>59761071/R4</t>
  </si>
  <si>
    <t>obklad keramický hladký 200x400, matný, světle béžovohnědá - vzhled dle PD</t>
  </si>
  <si>
    <t>-1969910914</t>
  </si>
  <si>
    <t>(1,3+1,3+3,3+3,3-0,9)*0,4</t>
  </si>
  <si>
    <t>1*0,4</t>
  </si>
  <si>
    <t>3,72*1,1 'Přepočtené koeficientem množství</t>
  </si>
  <si>
    <t>57</t>
  </si>
  <si>
    <t>781474115</t>
  </si>
  <si>
    <t>Montáž obkladů vnitřních stěn z dlaždic keramických lepených flexibilním lepidlem maloformátových hladkých přes 22 do 25 ks/m2</t>
  </si>
  <si>
    <t>544061563</t>
  </si>
  <si>
    <t>(1+1,3+1,3+3,3+3,3-0,9)*0,4</t>
  </si>
  <si>
    <t>58</t>
  </si>
  <si>
    <t>59761039/R1</t>
  </si>
  <si>
    <t>obklad keramický hladký 200x200, matný, tmavě žlutá - vzhled dle PD</t>
  </si>
  <si>
    <t>-359316490</t>
  </si>
  <si>
    <t>(1+1,3+1,3+3,3+3,3-0,9)*0,2</t>
  </si>
  <si>
    <t>1,86*1,1 'Přepočtené koeficientem množství</t>
  </si>
  <si>
    <t>59</t>
  </si>
  <si>
    <t>59761039/R2</t>
  </si>
  <si>
    <t>obklad keramický hladký 200x200, matný, světle béžovohnědá - vzhled dle PD</t>
  </si>
  <si>
    <t>443449713</t>
  </si>
  <si>
    <t>60</t>
  </si>
  <si>
    <t>781494111</t>
  </si>
  <si>
    <t>Obklad - dokončující práce profily ukončovací lepené flexibilním lepidlem rohové Al kartáčované</t>
  </si>
  <si>
    <t>715408186</t>
  </si>
  <si>
    <t xml:space="preserve">Poznámka k souboru cen:
1. Množství měrných jednotek u ceny -5185 se stanoví podle počtu řezaných obkladaček, nezávisle na jejich velikosti.
2. Položku -5185 lze použít při nuceném použití jiného nástroje než řezačky.
</t>
  </si>
  <si>
    <t>61</t>
  </si>
  <si>
    <t>781494511</t>
  </si>
  <si>
    <t>Obklad - dokončující práce profily ukončovací lepené flexibilním lepidlem ukončovací Al kartáčované</t>
  </si>
  <si>
    <t>-814997932</t>
  </si>
  <si>
    <t>1+1,6+1,6+3,3+3,3+1,3+1,3</t>
  </si>
  <si>
    <t>62</t>
  </si>
  <si>
    <t>781495115</t>
  </si>
  <si>
    <t>Obklad - dokončující práce ostatní práce spárování silikonem</t>
  </si>
  <si>
    <t>-134812261</t>
  </si>
  <si>
    <t>2,08*5</t>
  </si>
  <si>
    <t>63</t>
  </si>
  <si>
    <t>998781201</t>
  </si>
  <si>
    <t>Přesun hmot pro obklady keramické stanovený procentní sazbou (%) z ceny vodorovná dopravní vzdálenost do 50 m v objektech výšky do 6 m</t>
  </si>
  <si>
    <t>-1694788089</t>
  </si>
  <si>
    <t>783</t>
  </si>
  <si>
    <t>Dokončovací práce - nátěry</t>
  </si>
  <si>
    <t>64</t>
  </si>
  <si>
    <t>783806805</t>
  </si>
  <si>
    <t>Odstranění nátěrů z omítek opálením s obroušením</t>
  </si>
  <si>
    <t>344987046</t>
  </si>
  <si>
    <t>(0,3+1,05+0,65+0,3+0,3+3+0,15+0,15+3,3+1,05+0,65+2-0,9)*1,6</t>
  </si>
  <si>
    <t>65</t>
  </si>
  <si>
    <t>783315101</t>
  </si>
  <si>
    <t>Mezinátěr zámečnických konstrukcí jednonásobný syntetický standardní</t>
  </si>
  <si>
    <t>-469482443</t>
  </si>
  <si>
    <t>Zárubně</t>
  </si>
  <si>
    <t>(0,6+1,97+1,97)*0,25</t>
  </si>
  <si>
    <t>((0,8+1,97+1,97)*0,25)*3</t>
  </si>
  <si>
    <t>66</t>
  </si>
  <si>
    <t>783317101</t>
  </si>
  <si>
    <t>Krycí nátěr (email) zámečnických konstrukcí jednonásobný syntetický standardní</t>
  </si>
  <si>
    <t>1707211777</t>
  </si>
  <si>
    <t>67</t>
  </si>
  <si>
    <t>783-x1</t>
  </si>
  <si>
    <t>D+M+PH Dvojnásobný olejový nátěr stěn vč. podkladní penetrace</t>
  </si>
  <si>
    <t>-775974531</t>
  </si>
  <si>
    <t>(1,4+1,4+0,8+0,8+3,3+3,3+1,05+1,05+2+2+2+2+3,3+3,3-1)*1,6</t>
  </si>
  <si>
    <t>-(1,2*0,85)*2</t>
  </si>
  <si>
    <t>-(0,7*1,6)*2</t>
  </si>
  <si>
    <t>-(0,9*1,6)*3</t>
  </si>
  <si>
    <t>784</t>
  </si>
  <si>
    <t>Dokončovací práce - malby a tapety</t>
  </si>
  <si>
    <t>68</t>
  </si>
  <si>
    <t>784121001</t>
  </si>
  <si>
    <t>Oškrabání malby v místnostech výšky do 3,80 m</t>
  </si>
  <si>
    <t>2091919544</t>
  </si>
  <si>
    <t xml:space="preserve">Poznámka k souboru cen:
1. Cenami souboru cen se oceňuje jakýkoli počet současně škrabaných vrstev barvy.
</t>
  </si>
  <si>
    <t>Stropy</t>
  </si>
  <si>
    <t>Stěny</t>
  </si>
  <si>
    <t>(1,45+1,45+1,3+1,3-0,8+1,725+1,725+0,8+1,4+1,4+0,8+0,8+3,3+3,3+1,05+1,05+2+2+3,3+3,3+2+2)*1,65</t>
  </si>
  <si>
    <t>-(1,2*1,55)*2</t>
  </si>
  <si>
    <t>-(0,7*0,42)*2</t>
  </si>
  <si>
    <t>-(0,9*0,42)*4</t>
  </si>
  <si>
    <t>69</t>
  </si>
  <si>
    <t>784181121</t>
  </si>
  <si>
    <t>Penetrace podkladu jednonásobná hloubková akrylátová bezbarvá v místnostech výšky do 3,80 m</t>
  </si>
  <si>
    <t>1684967399</t>
  </si>
  <si>
    <t>Strop</t>
  </si>
  <si>
    <t>86,623-34,12</t>
  </si>
  <si>
    <t>70</t>
  </si>
  <si>
    <t>784211101</t>
  </si>
  <si>
    <t>Malby z malířských směsí otěruvzdorných za mokra dvojnásobné, bílé za mokra otěruvzdorné výborně v místnostech výšky do 3,80 m</t>
  </si>
  <si>
    <t>-245248089</t>
  </si>
  <si>
    <t>02 - 2.NP</t>
  </si>
  <si>
    <t xml:space="preserve">    3 - Svislé a kompletní konstrukce</t>
  </si>
  <si>
    <t>Svislé a kompletní konstrukce</t>
  </si>
  <si>
    <t>342272225</t>
  </si>
  <si>
    <t>Příčky z pórobetonových tvárnic hladkých na tenké maltové lože objemová hmotnost do 500 kg/m3, tloušťka příčky 100 mm</t>
  </si>
  <si>
    <t>869981072</t>
  </si>
  <si>
    <t>Příčky i dozdívky</t>
  </si>
  <si>
    <t>(1,35+1,35+1,35)*3,25</t>
  </si>
  <si>
    <t>(1,35+0,1+0,91+1,41+1,41+4,4-0,7)*1,15</t>
  </si>
  <si>
    <t>-(0,8*2,02)*4</t>
  </si>
  <si>
    <t>342272245</t>
  </si>
  <si>
    <t>Příčky z pórobetonových tvárnic hladkých na tenké maltové lože objemová hmotnost do 500 kg/m3, tloušťka příčky 150 mm</t>
  </si>
  <si>
    <t>527095280</t>
  </si>
  <si>
    <t>(1,05+0,1+1+0,1+1+0,1+1,05)*3,25</t>
  </si>
  <si>
    <t>346272216</t>
  </si>
  <si>
    <t>Přizdívky z pórobetonových tvárnic objemová hmotnost do 500 kg/m3, na tenké maltové lože, tloušťka přizdívky 50 mm</t>
  </si>
  <si>
    <t>331966398</t>
  </si>
  <si>
    <t>Obezdívka WC modulů</t>
  </si>
  <si>
    <t>(1,05+1+1+1,05+0,8+0,8+0,9+0,15)*1,3</t>
  </si>
  <si>
    <t>342291121</t>
  </si>
  <si>
    <t>Ukotvení příček plochými kotvami, do konstrukce cihelné</t>
  </si>
  <si>
    <t>1683925301</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</si>
  <si>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</si>
  <si>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3,25*4</t>
  </si>
  <si>
    <t>2,1</t>
  </si>
  <si>
    <t>1,15*6</t>
  </si>
  <si>
    <t>1,3*14</t>
  </si>
  <si>
    <t>317142442</t>
  </si>
  <si>
    <t>Překlady nenosné z pórobetonu osazené do tenkého maltového lože, výšky do 250 mm, šířky překladu 150 mm, délky překladu přes 1000 do 1250 mm</t>
  </si>
  <si>
    <t>78767310</t>
  </si>
  <si>
    <t xml:space="preserve">Poznámka k souboru cen:
1. V cenách jsou započteny náklady na dodání a uložení překladu, včetně podmazání ložné plochy tenkovrstvou maltou.
</t>
  </si>
  <si>
    <t>-294447520</t>
  </si>
  <si>
    <t>(1,2*2,4)*4</t>
  </si>
  <si>
    <t>1492590792</t>
  </si>
  <si>
    <t>2,02*0,1</t>
  </si>
  <si>
    <t>0,5*0,1</t>
  </si>
  <si>
    <t>611325112</t>
  </si>
  <si>
    <t>Vápenocementová omítka rýh hladká ve stropech, šířky rýhy přes 150 do 300 mm</t>
  </si>
  <si>
    <t>-618919143</t>
  </si>
  <si>
    <t>0,35*0,2</t>
  </si>
  <si>
    <t>-825130193</t>
  </si>
  <si>
    <t>7,78*2,02</t>
  </si>
  <si>
    <t>-2,02*0,1</t>
  </si>
  <si>
    <t>-1,05*0,65</t>
  </si>
  <si>
    <t>(1,05*1,35)*4</t>
  </si>
  <si>
    <t>1,4*2,43</t>
  </si>
  <si>
    <t>-0,85*0,1</t>
  </si>
  <si>
    <t>-0,35*0,1</t>
  </si>
  <si>
    <t>(1,41*0,8)*2</t>
  </si>
  <si>
    <t>1,41*2,6</t>
  </si>
  <si>
    <t>4,4*1,68</t>
  </si>
  <si>
    <t>-0,3*0,7</t>
  </si>
  <si>
    <t>3,28*2,16</t>
  </si>
  <si>
    <t>-0,78*0,28</t>
  </si>
  <si>
    <t>973342029</t>
  </si>
  <si>
    <t>44.076</t>
  </si>
  <si>
    <t>-209359460</t>
  </si>
  <si>
    <t>991735873</t>
  </si>
  <si>
    <t>144253382</t>
  </si>
  <si>
    <t>(0,7+1,97+1,97)*6</t>
  </si>
  <si>
    <t>(0,8+1,97+1,97)*8</t>
  </si>
  <si>
    <t>612131100</t>
  </si>
  <si>
    <t>Podkladní a spojovací vrstva vnitřních omítaných ploch vápenný postřik nanášený ručně celoplošně stěn</t>
  </si>
  <si>
    <t>414522325</t>
  </si>
  <si>
    <t>Nadezdívky stěn - omítka pro srovnání roviny nového zdiva s původním zdivem</t>
  </si>
  <si>
    <t>(1,35+1,35+0,91+1,01+1,41+1,41+1,41+1,41+0,8+0,8+0,9+0,9+1,9+1,9)*1,15</t>
  </si>
  <si>
    <t>612321121</t>
  </si>
  <si>
    <t>Omítka vápenocementová vnitřních ploch nanášená ručně jednovrstvá, tloušťky do 10 mm hladká svislých konstrukcí stěn</t>
  </si>
  <si>
    <t>303424539</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</si>
  <si>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</si>
  <si>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612321191</t>
  </si>
  <si>
    <t>Omítka vápenocementová vnitřních ploch nanášená ručně Příplatek k cenám za každých dalších i započatých 5 mm tloušťky omítky přes 10 mm stěn</t>
  </si>
  <si>
    <t>-1134964002</t>
  </si>
  <si>
    <t>318950015</t>
  </si>
  <si>
    <t>Pod obklady na stávajících stěnách</t>
  </si>
  <si>
    <t>(7,78+7,78+2,02+2,02-4,4-0,8-0,9+1,2+1,2+1,4+1,25+2,43+1,53-0,8+2,6+2,6+1,41+1,41-0,9+1,26+1,26+1,26+1,26+0,8+0,8-0,8-0,8+4,4+4,4+1,68+1,68-0,8)*2</t>
  </si>
  <si>
    <t>(-0,8-0,9-0,9+3,28+3,28+2,16+2,16-0,9-0,9)*2</t>
  </si>
  <si>
    <t>(1*0,7)*2</t>
  </si>
  <si>
    <t>(1,05*0,7)*2</t>
  </si>
  <si>
    <t>(0,15*0,7)*7</t>
  </si>
  <si>
    <t>0,9*0,7</t>
  </si>
  <si>
    <t>-(1,2*1,25)*4</t>
  </si>
  <si>
    <t>(0,8*0,7)*2</t>
  </si>
  <si>
    <t>-497641797</t>
  </si>
  <si>
    <t>Po vybourání zdiva</t>
  </si>
  <si>
    <t>(3,25*0,1)*2</t>
  </si>
  <si>
    <t>3,25*0,2</t>
  </si>
  <si>
    <t>(2,1*0,1)*6</t>
  </si>
  <si>
    <t>-426411316</t>
  </si>
  <si>
    <t>Stávající stěny</t>
  </si>
  <si>
    <t>(7,78+7,78+2,02+2,02-4,4+1,05+1,35+1+1+1,05-0,1-0,1+2,43+2,43-1,35+1,4+1,4-0,905-0,2+2,6+1,41+1,7+0,8+0,8+1,41+0,7+1,68+4,4+1,68+3,28+3,28+2,16)*3,25</t>
  </si>
  <si>
    <t>2,16*3,25</t>
  </si>
  <si>
    <t>-1,005*1,15</t>
  </si>
  <si>
    <t>(1,35+1,35+0,905+0,8+0,8+1,41+1,41+1,41+1,41+1,9+1,41+0,9+0,9)*2,1</t>
  </si>
  <si>
    <t>-(0,8*2,02)*6</t>
  </si>
  <si>
    <t>-(0,9*2,02)*6</t>
  </si>
  <si>
    <t>-(1,2*2,4)*4</t>
  </si>
  <si>
    <t>((1,2+2,4+2,4)*4)*0,1</t>
  </si>
  <si>
    <t>-1964434821</t>
  </si>
  <si>
    <t>(7,78+7,78+2,02+2,02+2,43+2,43+1,4+1,4+1,05+1,05+1+1+1+1+1,05+1,05+1,35+1,35+1,35+1,35+1,35+1,35+1,35+1,35+2,6+2,6+1,41+1,41+0,8+0,8+0,8+0,8)*3,25</t>
  </si>
  <si>
    <t>(1,41+1,41+1,41+1,41+1,68+1,68+4,4+4,4+3,28+3,28+2,16+2,16)*3,25</t>
  </si>
  <si>
    <t>-(0,8*2,02)*14</t>
  </si>
  <si>
    <t>((1,2+2,4+2,4)*0,1)*4</t>
  </si>
  <si>
    <t>(1,05+1+1+1,05+0,9+1,3+0,8+0,8)*0,15</t>
  </si>
  <si>
    <t>(7,78+7,78+2,02+2,02+2,43+2,43+1,4+1,4+1,05+1,05+1+1+1+1+1,05+1,05+1,35+1,35+1,35+1,35+1,35+1,35+1,35+1,35+2,6+2,6+1,41+1,41+0,8+0,8+0,8+0,8)*1,25</t>
  </si>
  <si>
    <t>(1,41+1,41+1,41+1,41+1,68+1,68+4,4+4,4+3,28+3,28+2,16+2,16)*1,25</t>
  </si>
  <si>
    <t>-(1,2*1,15)*4</t>
  </si>
  <si>
    <t>824127158</t>
  </si>
  <si>
    <t>-732111515</t>
  </si>
  <si>
    <t>3,25*5</t>
  </si>
  <si>
    <t>1,05+1+1+1,05+0,8+0,8+0,9+0,15+1,3</t>
  </si>
  <si>
    <t>-1839442413</t>
  </si>
  <si>
    <t>24,3*1,15 'Přepočtené koeficientem množství</t>
  </si>
  <si>
    <t>-1812605477</t>
  </si>
  <si>
    <t>1993409874</t>
  </si>
  <si>
    <t>7,78+7,78+2,02+2,02-0,9-0,8-0,8-0,8-0,8-0,8+1,05+1,05+1,2+1,2+1+1+1,2+1,2+1+1+1,2+1,2+1,05+1,05+1,2+1,2-0,8-0,8-0,8-0,8+2,43+2,43+1,4+1,4-0,8</t>
  </si>
  <si>
    <t>0,8+0,8+1,26+1,26+0,8+0,8+1,26+1,26-0,8-0,8+2,6+2,6+1,41+1,41-0,9+4,4+4,4+1,68+1,68-0,9-0,8-0,8-0,9+3,28+3,28+2,16+2,16-0,9-0,9</t>
  </si>
  <si>
    <t>-77304372</t>
  </si>
  <si>
    <t>50% plochy + doplnění po vybouraných příčkách</t>
  </si>
  <si>
    <t>43,694*0,5</t>
  </si>
  <si>
    <t>(2,02+0,5)*0,1</t>
  </si>
  <si>
    <t>(1,35*0,1)*4</t>
  </si>
  <si>
    <t>692600156</t>
  </si>
  <si>
    <t>7,48*2,02</t>
  </si>
  <si>
    <t>0,97*0,3</t>
  </si>
  <si>
    <t>0,9*0,12</t>
  </si>
  <si>
    <t>(1,05*1,2)*2</t>
  </si>
  <si>
    <t>(1*1,2)*2</t>
  </si>
  <si>
    <t>(0,8*0,15)*4</t>
  </si>
  <si>
    <t>(0,8*0,1)*3</t>
  </si>
  <si>
    <t>2,43*1,4</t>
  </si>
  <si>
    <t>-0,9*0,15</t>
  </si>
  <si>
    <t>(0,8*1,26)*2</t>
  </si>
  <si>
    <t>2,6*1,41</t>
  </si>
  <si>
    <t>0,9*0,1</t>
  </si>
  <si>
    <t>1,68*4,4</t>
  </si>
  <si>
    <t>-0,7*0,3</t>
  </si>
  <si>
    <t>-1970304200</t>
  </si>
  <si>
    <t>55331486</t>
  </si>
  <si>
    <t>zárubeň jednokřídlá ocelová pro zdění tl stěny 110-150mm rozměru 700/1970, 2100mm</t>
  </si>
  <si>
    <t>736675495</t>
  </si>
  <si>
    <t>-623246496</t>
  </si>
  <si>
    <t>1997421624</t>
  </si>
  <si>
    <t>(1,05+1,05+4,355+4,355+2,02+2,02+(1,4*10)+(0,8*10)+2,6+2,6+1,386+1,386+(1,386*4)+(0,8*4)+4,4+4,4+1,68+1,68+0,58+3,28+0,78+0,35-(0,7*14)-(0,9*3))*1,6</t>
  </si>
  <si>
    <t>1805014109</t>
  </si>
  <si>
    <t>1,975*2,02</t>
  </si>
  <si>
    <t>4,355*2,02</t>
  </si>
  <si>
    <t>1,37*1,05</t>
  </si>
  <si>
    <t>(1,4*0,8)*5</t>
  </si>
  <si>
    <t>(0,7*0,1)*6</t>
  </si>
  <si>
    <t>0,66*0,35</t>
  </si>
  <si>
    <t>0,76*0,5</t>
  </si>
  <si>
    <t>2,43*0,57</t>
  </si>
  <si>
    <t>0,85*0,83</t>
  </si>
  <si>
    <t>2,6*1,386</t>
  </si>
  <si>
    <t>(0,8*1,386)*2</t>
  </si>
  <si>
    <t>(0,7*0,1)*2</t>
  </si>
  <si>
    <t>1,68*3,7</t>
  </si>
  <si>
    <t>0,7*1,38</t>
  </si>
  <si>
    <t>2,16*3</t>
  </si>
  <si>
    <t>0,25*1,38</t>
  </si>
  <si>
    <t>-1009597804</t>
  </si>
  <si>
    <t>(0,6*1,97)*8</t>
  </si>
  <si>
    <t>(0,8*1,97)*5</t>
  </si>
  <si>
    <t>962031132</t>
  </si>
  <si>
    <t>Bourání příček z cihel, tvárnic nebo příčkovek z cihel pálených, plných nebo dutých na maltu vápennou nebo vápenocementovou, tl. do 100 mm</t>
  </si>
  <si>
    <t>1764059407</t>
  </si>
  <si>
    <t>(2,02+0,5)*3,25</t>
  </si>
  <si>
    <t>-0,9*2,02</t>
  </si>
  <si>
    <t>(0,8+0,1+0,8+0,1+0,8+0,1+0,8+0,1+0,8+1,4+1,4+1,4+1,4)*2,1</t>
  </si>
  <si>
    <t>-(0,7*2,02)*5</t>
  </si>
  <si>
    <t>962032230</t>
  </si>
  <si>
    <t>Bourání zdiva nadzákladového z cihel nebo tvárnic z cihel pálených nebo vápenopískových, na maltu vápennou nebo vápenocementovou, objemu do 1 m3</t>
  </si>
  <si>
    <t>m3</t>
  </si>
  <si>
    <t>1891505593</t>
  </si>
  <si>
    <t xml:space="preserve">Poznámka k souboru cen:
1. Bourání pilířů o průřezu přes 0,36 m2 se oceňuje příslušnými cenami -2230, -2231, -2240, -2241,-2253 a -2254 jako bourání zdiva nadzákladového cihelného.
</t>
  </si>
  <si>
    <t>(0,35*0,25)*3,25</t>
  </si>
  <si>
    <t>967031732</t>
  </si>
  <si>
    <t>Přisekání (špicování) plošné nebo rovných ostění zdiva z cihel pálených plošné, na maltu vápennou nebo vápenocementovou, tl. na maltu vápennou nebo vápenocementovou, tl. do 100 mm</t>
  </si>
  <si>
    <t>-1728380111</t>
  </si>
  <si>
    <t>Rozšíření otvorů dveří</t>
  </si>
  <si>
    <t>(2,02*0,1)*6</t>
  </si>
  <si>
    <t>-310807361</t>
  </si>
  <si>
    <t>1141392349</t>
  </si>
  <si>
    <t>1135936898</t>
  </si>
  <si>
    <t>997013212</t>
  </si>
  <si>
    <t>Vnitrostaveništní doprava suti a vybouraných hmot vodorovně do 50 m svisle ručně pro budovy a haly výšky přes 6 do 9 m</t>
  </si>
  <si>
    <t>12976053</t>
  </si>
  <si>
    <t>-1964683933</t>
  </si>
  <si>
    <t>351168257</t>
  </si>
  <si>
    <t>-277063629</t>
  </si>
  <si>
    <t>14,916*25</t>
  </si>
  <si>
    <t>1792966176</t>
  </si>
  <si>
    <t>998018002</t>
  </si>
  <si>
    <t>Přesun hmot pro budovy občanské výstavby, bydlení, výrobu a služby ruční - bez užití mechanizace vodorovná dopravní vzdálenost do 100 m pro budovy s jakoukoliv nosnou konstrukcí výšky přes 6 do 12 m</t>
  </si>
  <si>
    <t>1589862941</t>
  </si>
  <si>
    <t>413951858</t>
  </si>
  <si>
    <t>-1226517250</t>
  </si>
  <si>
    <t>571618836</t>
  </si>
  <si>
    <t>61162085</t>
  </si>
  <si>
    <t>dveře jednokřídlé dřevotřískové povrch laminátový plné 700x1970-2100mm - výběr dle investora</t>
  </si>
  <si>
    <t>1769705931</t>
  </si>
  <si>
    <t>1051796749</t>
  </si>
  <si>
    <t>1577869505</t>
  </si>
  <si>
    <t>Vchodové dveře</t>
  </si>
  <si>
    <t>2030904793</t>
  </si>
  <si>
    <t>557191708</t>
  </si>
  <si>
    <t>-967781461</t>
  </si>
  <si>
    <t>-2044101450</t>
  </si>
  <si>
    <t>998766202</t>
  </si>
  <si>
    <t>Přesun hmot pro konstrukce truhlářské stanovený procentní sazbou (%) z ceny vodorovná dopravní vzdálenost do 50 m v objektech výšky přes 6 do 12 m</t>
  </si>
  <si>
    <t>1539692568</t>
  </si>
  <si>
    <t>1045013595</t>
  </si>
  <si>
    <t>400459222</t>
  </si>
  <si>
    <t>1889030727</t>
  </si>
  <si>
    <t>43,752*1,1 'Přepočtené koeficientem množství</t>
  </si>
  <si>
    <t>-2135035812</t>
  </si>
  <si>
    <t>7,78+7,78+2,02+2,02-0,9-0,8-0,8-0,8-0,8-0,8+1,05+1,05+1,2+1,2-0,8-1+1+1,1+1,1-0,8+1+1+1,1+1,1-0,8+1,05+1,05+1,1+1,1-0,8+2,43+2,43+1,4+1,4-0,8</t>
  </si>
  <si>
    <t>3,28+3,28+2,16+2,16-0,9-0,9+4,4+4,4+1,68+1,68-0,9-0,8-0,8-0,9+0,8+0,8+1,26+1,26+1,26+1,26+0,8+0,8-0,8-0,8+2,6+2,6+1,41+1,41-0,9</t>
  </si>
  <si>
    <t>1640118628</t>
  </si>
  <si>
    <t>65,16*3,333</t>
  </si>
  <si>
    <t>217,178*1,1 'Přepočtené koeficientem množství</t>
  </si>
  <si>
    <t>-897922944</t>
  </si>
  <si>
    <t>998771202</t>
  </si>
  <si>
    <t>Přesun hmot pro podlahy z dlaždic stanovený procentní sazbou (%) z ceny vodorovná dopravní vzdálenost do 50 m v objektech výšky přes 6 do 12 m</t>
  </si>
  <si>
    <t>1437602242</t>
  </si>
  <si>
    <t>-1276546964</t>
  </si>
  <si>
    <t>105,506+25,994</t>
  </si>
  <si>
    <t>1059369436</t>
  </si>
  <si>
    <t>79,542+25,964</t>
  </si>
  <si>
    <t>-2016754759</t>
  </si>
  <si>
    <t>(7,78+7,78+2,02+2,02-0,9-0,8-0,8-0,8-0,8-0,8+1,05+1,05+1,2+1,2-0,8+1+1+1,2+1,2-0,8+1+1+1,2+1,2-0,8+1,05+1,05+1,2+1,2-0,8+2,43+2,43+1,4+1,4-0,8)*1,2</t>
  </si>
  <si>
    <t>(3,28+3,28+2,16+2,16-0,9-0,9+0,8+0,8+0,8+0,8+1,26+1,26+1,26+1,26-0,8-0,8+2,6+2,6+1,41+1,41-0,9+1,68+1,68+4,4+4,4-0,9-0,8-0,8-0,9)*1,2</t>
  </si>
  <si>
    <t>(0,15*0,1)*13</t>
  </si>
  <si>
    <t>(1,1+0,9+1,05+1+1+1,05+0,8+0,8)*0,15</t>
  </si>
  <si>
    <t>-(1,2*0,65)*4</t>
  </si>
  <si>
    <t>79,542*1,1 'Přepočtené koeficientem množství</t>
  </si>
  <si>
    <t>-196133470</t>
  </si>
  <si>
    <t>(7,78+7,78+2,02+2,02-0,9-0,8-0,8-0,8-0,8-0,8+1,05+1,05+1,2+1,2-0,8+1+1+1,2+1,2-0,8+1+1+1,2+1,2-0,8+1,05+1,05+1,2+1,2-0,8+2,43+2,43+1,4+1,4-0,8)*0,4</t>
  </si>
  <si>
    <t>(3,28+3,28+2,16+2,16-0,9-0,9+0,8+0,8+0,8+0,8+1,26+1,26+1,26+1,26-0,8-0,8+2,6+2,6+1,41+1,41-0,9+1,68+1,68+4,4+4,4-0,9-0,8-0,8-0,9)*0,4</t>
  </si>
  <si>
    <t>(0,15*0,4)*13</t>
  </si>
  <si>
    <t>-(1,2*0,4)*4</t>
  </si>
  <si>
    <t>25,964*1,1 'Přepočtené koeficientem množství</t>
  </si>
  <si>
    <t>1677571067</t>
  </si>
  <si>
    <t>12,412+13,582</t>
  </si>
  <si>
    <t>-1739997106</t>
  </si>
  <si>
    <t>(7,78+7,78+2,02+2,02-0,9-0,8-0,8-0,8-0,8-0,8+1,05+1,05+1,2+1,2-0,8+1+1+1,2+1,2-0,8+1+1+1,2+1,2-0,8+1,05+1,05+1,2+1,2-0,8+2,43+2,43+1,4+1,4-0,8)*0,2</t>
  </si>
  <si>
    <t>(3,28+3,28+2,16+2,16-0,9-0,9+0,8+0,8+0,8+0,8+1,26+1,26+1,26+1,26-0,8-0,8+2,6+2,6+1,41+1,41-0,9+1,68+1,68+4,4+4,4-0,9-0,8-0,8-0,9)*0,2</t>
  </si>
  <si>
    <t>12,412*1,1 'Přepočtené koeficientem množství</t>
  </si>
  <si>
    <t>249367783</t>
  </si>
  <si>
    <t>0,15*0,2</t>
  </si>
  <si>
    <t>13,582*1,1 'Přepočtené koeficientem množství</t>
  </si>
  <si>
    <t>71</t>
  </si>
  <si>
    <t>-1407934242</t>
  </si>
  <si>
    <t>1,38+0,9+0,15+1,05+1+1+1,05+0,8+0,8</t>
  </si>
  <si>
    <t>72</t>
  </si>
  <si>
    <t>568329261</t>
  </si>
  <si>
    <t>2,02+2,02+7,78+7,78+1,05+1,05+1+1+1+1+1,05+1,05+1,35+1,35+1,35+1,35+1,35+1,35+1,35+1,35+2,43+2,43+1,4+1,4+0,8+0,8+0,8+0,8+1,41+1,41+1,41+1,41+1,41</t>
  </si>
  <si>
    <t>1,41+2,6+2,6+1,68+1,68+4,4+4,4+3,28+3,28+2,16+2,16+1,25+1,25+1,25+1,25+1,25+1,25+1,25+1,25</t>
  </si>
  <si>
    <t>73</t>
  </si>
  <si>
    <t>-373392067</t>
  </si>
  <si>
    <t>2,08*49</t>
  </si>
  <si>
    <t>0,15+0,15+0,15+0,15+0,8+0,8+1,05+1+1+1,05+0,15+0,15+0,15+0,15+0,15+0,15+0,15+0,15+0,15+0,9</t>
  </si>
  <si>
    <t>74</t>
  </si>
  <si>
    <t>998781202</t>
  </si>
  <si>
    <t>Přesun hmot pro obklady keramické stanovený procentní sazbou (%) z ceny vodorovná dopravní vzdálenost do 50 m v objektech výšky přes 6 do 12 m</t>
  </si>
  <si>
    <t>-1608227536</t>
  </si>
  <si>
    <t>75</t>
  </si>
  <si>
    <t>-771000328</t>
  </si>
  <si>
    <t>(2,02+2,275+2,275-0,9+3,28+0,22+0,76)*1,6</t>
  </si>
  <si>
    <t>76</t>
  </si>
  <si>
    <t>-2124133315</t>
  </si>
  <si>
    <t>((0,7+1,97+1,97)*0,25)*7</t>
  </si>
  <si>
    <t>((0,8+1,97+1,97)*0,25)*4</t>
  </si>
  <si>
    <t>77</t>
  </si>
  <si>
    <t>-2048189012</t>
  </si>
  <si>
    <t>78</t>
  </si>
  <si>
    <t>64870446</t>
  </si>
  <si>
    <t>2,275*2,02</t>
  </si>
  <si>
    <t>1,05*1,37</t>
  </si>
  <si>
    <t>(0,1+0,8+0,1+0,8+0,1+0,8+0,1+0,8+0,1+0,8)*1,5</t>
  </si>
  <si>
    <t>2,53*1,4</t>
  </si>
  <si>
    <t>-0,5*0,1</t>
  </si>
  <si>
    <t>-0,35*0,2</t>
  </si>
  <si>
    <t>-0,495*0,1</t>
  </si>
  <si>
    <t>(2,6+0,1+0,8+0,1+0,8)*1,386</t>
  </si>
  <si>
    <t>4,4*1,78</t>
  </si>
  <si>
    <t>-0,7*0,4</t>
  </si>
  <si>
    <t>2,16*3,28</t>
  </si>
  <si>
    <t xml:space="preserve">Stěny </t>
  </si>
  <si>
    <t>(2,275+2,275+2,02+2,02+1,05+4,355+0,8+0,8+0,8+0,8+0,8+1,4+1,05+1,4+1,57+0,85+0,3+0,85+0,66+0,5+1,386+2,6+0,8+0,8+1,386+1,68+1,68+4,4)*1,65</t>
  </si>
  <si>
    <t>(0,7+0,7+2,16+2,16+3,28+3,28)*1,65</t>
  </si>
  <si>
    <t>(0,91+1,4+(1,386*4)+0,8+0,8+1,9+1,9+0,1+0,8+0,1+0,8)*0,5</t>
  </si>
  <si>
    <t>-(1,2*1,55)*4</t>
  </si>
  <si>
    <t>(0,1*1,15)*11</t>
  </si>
  <si>
    <t>-(0,9*0,42)*6</t>
  </si>
  <si>
    <t>-(0,7*0,42)*6</t>
  </si>
  <si>
    <t>79</t>
  </si>
  <si>
    <t>940601018</t>
  </si>
  <si>
    <t>44,076+104,58</t>
  </si>
  <si>
    <t>80</t>
  </si>
  <si>
    <t>-1111565132</t>
  </si>
  <si>
    <t>03 - 3.NP</t>
  </si>
  <si>
    <t>-632055331</t>
  </si>
  <si>
    <t>-1572027493</t>
  </si>
  <si>
    <t>-1417716445</t>
  </si>
  <si>
    <t>1400230650</t>
  </si>
  <si>
    <t>-118937624</t>
  </si>
  <si>
    <t>737511664</t>
  </si>
  <si>
    <t>-1515351502</t>
  </si>
  <si>
    <t>-2015839021</t>
  </si>
  <si>
    <t>248968132</t>
  </si>
  <si>
    <t>1048757350</t>
  </si>
  <si>
    <t>733196030</t>
  </si>
  <si>
    <t>1865616664</t>
  </si>
  <si>
    <t>-311981592</t>
  </si>
  <si>
    <t>-857745394</t>
  </si>
  <si>
    <t>-617626161</t>
  </si>
  <si>
    <t>487269420</t>
  </si>
  <si>
    <t>-1610397283</t>
  </si>
  <si>
    <t>2050579168</t>
  </si>
  <si>
    <t>1188313274</t>
  </si>
  <si>
    <t>-1307863453</t>
  </si>
  <si>
    <t>1702430809</t>
  </si>
  <si>
    <t>658241385</t>
  </si>
  <si>
    <t>632813330</t>
  </si>
  <si>
    <t>888684088</t>
  </si>
  <si>
    <t>-111383310</t>
  </si>
  <si>
    <t>-505802931</t>
  </si>
  <si>
    <t>-658646664</t>
  </si>
  <si>
    <t>-1606268878</t>
  </si>
  <si>
    <t>524461282</t>
  </si>
  <si>
    <t>1661181523</t>
  </si>
  <si>
    <t>470834696</t>
  </si>
  <si>
    <t>-364168273</t>
  </si>
  <si>
    <t>1079784819</t>
  </si>
  <si>
    <t>1124465061</t>
  </si>
  <si>
    <t>97699585</t>
  </si>
  <si>
    <t>-1475688003</t>
  </si>
  <si>
    <t>1229144853</t>
  </si>
  <si>
    <t>679157272</t>
  </si>
  <si>
    <t>-423439164</t>
  </si>
  <si>
    <t>-1025519014</t>
  </si>
  <si>
    <t>-118058750</t>
  </si>
  <si>
    <t>1396226545</t>
  </si>
  <si>
    <t>70174971</t>
  </si>
  <si>
    <t>133626934</t>
  </si>
  <si>
    <t>44562852</t>
  </si>
  <si>
    <t>1038009151</t>
  </si>
  <si>
    <t>827925484</t>
  </si>
  <si>
    <t>-1232058528</t>
  </si>
  <si>
    <t>441105122</t>
  </si>
  <si>
    <t>601461955</t>
  </si>
  <si>
    <t>579638590</t>
  </si>
  <si>
    <t>-1604303789</t>
  </si>
  <si>
    <t>-1814309292</t>
  </si>
  <si>
    <t>712175213</t>
  </si>
  <si>
    <t>-1628741714</t>
  </si>
  <si>
    <t>-225829593</t>
  </si>
  <si>
    <t>-708088512</t>
  </si>
  <si>
    <t>-113742454</t>
  </si>
  <si>
    <t>-1613936795</t>
  </si>
  <si>
    <t>-2097421722</t>
  </si>
  <si>
    <t>-655132890</t>
  </si>
  <si>
    <t>-731308032</t>
  </si>
  <si>
    <t>1704316130</t>
  </si>
  <si>
    <t>-2117131138</t>
  </si>
  <si>
    <t>1285442595</t>
  </si>
  <si>
    <t>1471989298</t>
  </si>
  <si>
    <t>771983425</t>
  </si>
  <si>
    <t>1067444888</t>
  </si>
  <si>
    <t>-194982339</t>
  </si>
  <si>
    <t>465590876</t>
  </si>
  <si>
    <t>-1660732408</t>
  </si>
  <si>
    <t>-1756177958</t>
  </si>
  <si>
    <t>-261256566</t>
  </si>
  <si>
    <t>1943709177</t>
  </si>
  <si>
    <t>707067831</t>
  </si>
  <si>
    <t>-789258327</t>
  </si>
  <si>
    <t>358408324</t>
  </si>
  <si>
    <t>-409720555</t>
  </si>
  <si>
    <t>-1761831219</t>
  </si>
  <si>
    <t>610298682</t>
  </si>
  <si>
    <t>04 - TZB</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</si>
  <si>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</si>
  <si>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</si>
  <si>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</si>
  <si>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</si>
  <si>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741 - Elektroinstalace - silnoproud</t>
  </si>
  <si>
    <t xml:space="preserve">    751 - Vzduchotechnika</t>
  </si>
  <si>
    <t>997013213</t>
  </si>
  <si>
    <t>Vnitrostaveništní doprava suti a vybouraných hmot vodorovně do 50 m svisle ručně pro budovy a haly výšky přes 9 do 12 m</t>
  </si>
  <si>
    <t>-175794267</t>
  </si>
  <si>
    <t>-1173890303</t>
  </si>
  <si>
    <t>1617175342</t>
  </si>
  <si>
    <t>-457934586</t>
  </si>
  <si>
    <t>2,426*25</t>
  </si>
  <si>
    <t>901956775</t>
  </si>
  <si>
    <t>721</t>
  </si>
  <si>
    <t>Zdravotechnika - vnitřní kanalizace</t>
  </si>
  <si>
    <t>721140802</t>
  </si>
  <si>
    <t>Demontáž potrubí z litinových trub odpadních nebo dešťových do DN 100</t>
  </si>
  <si>
    <t>-944532426</t>
  </si>
  <si>
    <t>721171803</t>
  </si>
  <si>
    <t>Demontáž potrubí z novodurových trub odpadních nebo připojovacích do D 75</t>
  </si>
  <si>
    <t>792703742</t>
  </si>
  <si>
    <t xml:space="preserve">Poznámka k souboru cen:
1. Demontáž plstěných pásů se oceňuje cenami souboru cen 722 18-18 Demontáž plstěných pásů z trub, části B 02.
</t>
  </si>
  <si>
    <t>721174024</t>
  </si>
  <si>
    <t>Potrubí z trub polypropylenových odpadní (svislé) DN 75</t>
  </si>
  <si>
    <t>-1103638146</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</si>
  <si>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</si>
  <si>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PPL.HTRE070</t>
  </si>
  <si>
    <t>Kus čístící Pipelife HT 70 mm z PP,  běžný vnitřní odpadní systém dle EN 1451</t>
  </si>
  <si>
    <t>-1465571047</t>
  </si>
  <si>
    <t>721174025</t>
  </si>
  <si>
    <t>Potrubí z trub polypropylenových odpadní (svislé) DN 110</t>
  </si>
  <si>
    <t>-112301364</t>
  </si>
  <si>
    <t>PPL.HTRE100</t>
  </si>
  <si>
    <t>Kus čístící Pipelife HT 100 mm z PP,  běžný vnitřní odpadní systém dle EN 1451</t>
  </si>
  <si>
    <t>1959847732</t>
  </si>
  <si>
    <t>721174026</t>
  </si>
  <si>
    <t>Potrubí z trub polypropylenových odpadní (svislé) DN 125</t>
  </si>
  <si>
    <t>493898129</t>
  </si>
  <si>
    <t>PPL.HTRE125</t>
  </si>
  <si>
    <t>Kus čístící Pipelife HT 125 mm z PP,  běžný vnitřní odpadní systém dle EN 1451</t>
  </si>
  <si>
    <t>403766990</t>
  </si>
  <si>
    <t>721174043</t>
  </si>
  <si>
    <t>Potrubí z trub polypropylenových připojovací DN 50</t>
  </si>
  <si>
    <t>1652034606</t>
  </si>
  <si>
    <t>721174044</t>
  </si>
  <si>
    <t>Potrubí z trub polypropylenových připojovací DN 75</t>
  </si>
  <si>
    <t>2047471450</t>
  </si>
  <si>
    <t>721174045</t>
  </si>
  <si>
    <t>Potrubí z trub polypropylenových připojovací DN 110</t>
  </si>
  <si>
    <t>-1374496031</t>
  </si>
  <si>
    <t>721174045/R</t>
  </si>
  <si>
    <t>Potrubí z trub polypropylenových připojovací DN 125</t>
  </si>
  <si>
    <t>-1484525988</t>
  </si>
  <si>
    <t>721194105</t>
  </si>
  <si>
    <t>Vyměření přípojek na potrubí vyvedení a upevnění odpadních výpustek DN 50</t>
  </si>
  <si>
    <t>518095270</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</si>
  <si>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</si>
  <si>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</si>
  <si>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Vyměření přípojek na potrubí vyvedení a upevnění odpadních výpustek DN 110</t>
  </si>
  <si>
    <t>1900479666</t>
  </si>
  <si>
    <t>721273152</t>
  </si>
  <si>
    <t>Ventilační hlavice z polypropylenu (PP) DN 75</t>
  </si>
  <si>
    <t>-1211624128</t>
  </si>
  <si>
    <t>721273153</t>
  </si>
  <si>
    <t>Ventilační hlavice z polypropylenu (PP) DN 110</t>
  </si>
  <si>
    <t>-1225485096</t>
  </si>
  <si>
    <t>721273153/R</t>
  </si>
  <si>
    <t>Ventilační hlavice z polypropylenu (PP) DN 125</t>
  </si>
  <si>
    <t>-1487926371</t>
  </si>
  <si>
    <t>721226512</t>
  </si>
  <si>
    <t>Zápachové uzávěrky podomítkové (Pe) s krycí deskou pro pračku a myčku DN 50</t>
  </si>
  <si>
    <t>-1867078076</t>
  </si>
  <si>
    <t>1.NP pračka a sušička</t>
  </si>
  <si>
    <t>721290111</t>
  </si>
  <si>
    <t>Zkouška těsnosti kanalizace v objektech vodou do DN 125</t>
  </si>
  <si>
    <t>1800324478</t>
  </si>
  <si>
    <t>14+28+28+19+8+28+5</t>
  </si>
  <si>
    <t>721-x2</t>
  </si>
  <si>
    <t>Ostatní nespecifikované materiály a práce</t>
  </si>
  <si>
    <t>865699850</t>
  </si>
  <si>
    <t>721-x3</t>
  </si>
  <si>
    <t>Zednická přípomoc</t>
  </si>
  <si>
    <t>-1048358513</t>
  </si>
  <si>
    <t>998721202</t>
  </si>
  <si>
    <t>Přesun hmot pro vnitřní kanalizace stanovený procentní sazbou (%) z ceny vodorovná dopravní vzdálenost do 50 m v objektech výšky přes 6 do 12 m</t>
  </si>
  <si>
    <t>-320911867</t>
  </si>
  <si>
    <t>722</t>
  </si>
  <si>
    <t>Zdravotechnika - vnitřní vodovod</t>
  </si>
  <si>
    <t>722-x1</t>
  </si>
  <si>
    <t>Demontáž rozvodů vodovodu vč. likvidace</t>
  </si>
  <si>
    <t>-1946220541</t>
  </si>
  <si>
    <t>722-x2</t>
  </si>
  <si>
    <t>D+M Napojení na stávající rozvody vodovodu</t>
  </si>
  <si>
    <t>-854766683</t>
  </si>
  <si>
    <t>722174022</t>
  </si>
  <si>
    <t>Potrubí z plastových trubek z polypropylenu PPR svařovaných polyfúzně PN 20 (SDR 6) D 20 x 3,4</t>
  </si>
  <si>
    <t>-63723493</t>
  </si>
  <si>
    <t>722174023</t>
  </si>
  <si>
    <t>Potrubí z plastových trubek z polypropylenu PPR svařovaných polyfúzně PN 20 (SDR 6) D 25 x 4,2</t>
  </si>
  <si>
    <t>-2084519640</t>
  </si>
  <si>
    <t>722174024</t>
  </si>
  <si>
    <t>Potrubí z plastových trubek z polypropylenu PPR svařovaných polyfúzně PN 20 (SDR 6) D 32 x 5,4</t>
  </si>
  <si>
    <t>300534490</t>
  </si>
  <si>
    <t>722181241</t>
  </si>
  <si>
    <t>Ochrana potrubí termoizolačními trubicemi z pěnového polyetylenu PE přilepenými v příčných a podélných spojích, tloušťky izolace přes 13 do 20 mm, vnitřního průměru izolace DN do 22 mm</t>
  </si>
  <si>
    <t>2027419607</t>
  </si>
  <si>
    <t xml:space="preserve">Poznámka k souboru cen:
1. V cenách -1211 až -1256 jsou započteny i náklady na dodání tepelně izolačních trubic.
</t>
  </si>
  <si>
    <t>722181242</t>
  </si>
  <si>
    <t>Ochrana potrubí termoizolačními trubicemi z pěnového polyetylenu PE přilepenými v příčných a podélných spojích, tloušťky izolace přes 13 do 20 mm, vnitřního průměru izolace DN přes 22 do 45 mm</t>
  </si>
  <si>
    <t>-1050504887</t>
  </si>
  <si>
    <t>722220152</t>
  </si>
  <si>
    <t>Armatury s jedním závitem plastové (PPR) PN 20 (SDR 6) DN 20 x G 1/2"</t>
  </si>
  <si>
    <t>352057645</t>
  </si>
  <si>
    <t xml:space="preserve">Poznámka k souboru cen:
1. Cenami -9101 až -9108 nelze oceňovat montáž nástěnek.
2. V cenách –0111 až -0122 je započteno i vyvedení a upevnění výpustek.
</t>
  </si>
  <si>
    <t>722220153</t>
  </si>
  <si>
    <t>Armatury s jedním závitem plastové (PPR) PN 20 (SDR 6) DN 25 x G 3/4"</t>
  </si>
  <si>
    <t>-1756639445</t>
  </si>
  <si>
    <t>722220161</t>
  </si>
  <si>
    <t>Armatury s jedním závitem plastové (PPR) PN 20 (SDR 6) DN 20 x G 1/2" (nástěnný komplet)</t>
  </si>
  <si>
    <t>-416705383</t>
  </si>
  <si>
    <t>722290226</t>
  </si>
  <si>
    <t>Zkoušky, proplach a desinfekce vodovodního potrubí zkoušky těsnosti vodovodního potrubí závitového do DN 50</t>
  </si>
  <si>
    <t>482658253</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</si>
  <si>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</si>
  <si>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</si>
  <si>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</si>
  <si>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1393550949</t>
  </si>
  <si>
    <t>722-x3</t>
  </si>
  <si>
    <t>820017414</t>
  </si>
  <si>
    <t>722-x4</t>
  </si>
  <si>
    <t>-1037658608</t>
  </si>
  <si>
    <t>998722202</t>
  </si>
  <si>
    <t>Přesun hmot pro vnitřní vodovod stanovený procentní sazbou (%) z ceny vodorovná dopravní vzdálenost do 50 m v objektech výšky přes 6 do 12 m</t>
  </si>
  <si>
    <t>1554070168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</si>
  <si>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</si>
  <si>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</si>
  <si>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</si>
  <si>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725110814</t>
  </si>
  <si>
    <t>Demontáž klozetů odsávacích nebo kombinačních</t>
  </si>
  <si>
    <t>1475494481</t>
  </si>
  <si>
    <t>725122817</t>
  </si>
  <si>
    <t>Demontáž pisoárů bez nádrže s rohovým ventilem s 1 záchodkem</t>
  </si>
  <si>
    <t>-1032643835</t>
  </si>
  <si>
    <t>725210821</t>
  </si>
  <si>
    <t>Demontáž umyvadel bez výtokových armatur umyvadel</t>
  </si>
  <si>
    <t>-1327676259</t>
  </si>
  <si>
    <t>725230811</t>
  </si>
  <si>
    <t>Demontáž bidetů diturvitových</t>
  </si>
  <si>
    <t>-443449263</t>
  </si>
  <si>
    <t>725330820</t>
  </si>
  <si>
    <t>Demontáž výlevek bez výtokových armatur a bez nádrže a splachovacího potrubí diturvitových</t>
  </si>
  <si>
    <t>-615729570</t>
  </si>
  <si>
    <t>725820801</t>
  </si>
  <si>
    <t>Demontáž baterií nástěnných do G 3/4</t>
  </si>
  <si>
    <t>-44863839</t>
  </si>
  <si>
    <t>725860811</t>
  </si>
  <si>
    <t>Demontáž zápachových uzávěrek pro zařizovací předměty jednoduchých</t>
  </si>
  <si>
    <t>1591608498</t>
  </si>
  <si>
    <t>725112022</t>
  </si>
  <si>
    <t>Zařízení záchodů klozety keramické závěsné na nosné stěny s hlubokým splachováním odpad vodorovný</t>
  </si>
  <si>
    <t>1404734270</t>
  </si>
  <si>
    <t xml:space="preserve">Poznámka k souboru cen:
1. V cenách -1351, -1361 není započten napájecí zdroj.
2. V cenách jsou započtená klozetová sedátka.
</t>
  </si>
  <si>
    <t>725121527</t>
  </si>
  <si>
    <t>Pisoárové záchodky keramické automatické s integrovaným napájecím zdrojem</t>
  </si>
  <si>
    <t>1646137418</t>
  </si>
  <si>
    <t xml:space="preserve">Poznámka k souboru cen:
1. V cenách –1001, -1521, -1525, -1529 není započten napájecí zdroj.
2. V cenách -1501 a -1502 není započten ventil na oplach pisoáru.
</t>
  </si>
  <si>
    <t>725-x2</t>
  </si>
  <si>
    <t>D+M Pisoárová zástěna keramická, bílá 680x400x80mm</t>
  </si>
  <si>
    <t>-1014660075</t>
  </si>
  <si>
    <t>725231201</t>
  </si>
  <si>
    <t>Bidety bez výtokových armatur se zápachovou uzávěrkou keramické klasické</t>
  </si>
  <si>
    <t>867867077</t>
  </si>
  <si>
    <t>725823111</t>
  </si>
  <si>
    <t>Baterie bidetové stojánkové pákové bez výpusti</t>
  </si>
  <si>
    <t>778904782</t>
  </si>
  <si>
    <t>725211616</t>
  </si>
  <si>
    <t>Umyvadla keramická bílá bez výtokových armatur připevněná na stěnu šrouby s krytem na sifon (polosloupem), šířka umyvadla 550 mm</t>
  </si>
  <si>
    <t>-550420362</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</si>
  <si>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-4151-55, -4161-63, -4211, 21, 31, 41 není započten napájecí zdroj.
</t>
  </si>
  <si>
    <t>725822611</t>
  </si>
  <si>
    <t>Baterie umyvadlové stojánkové pákové bez výpusti</t>
  </si>
  <si>
    <t>1302897372</t>
  </si>
  <si>
    <t xml:space="preserve">Poznámka k souboru cen:
1. V cenách –2654, 56, -9132 není započten napájecí zdroj.
</t>
  </si>
  <si>
    <t>725861102</t>
  </si>
  <si>
    <t>Zápachové uzávěrky zařizovacích předmětů pro umyvadla DN 40</t>
  </si>
  <si>
    <t>152269631</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</si>
  <si>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</si>
  <si>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725-x1</t>
  </si>
  <si>
    <t>D+M Výlevka závěsná na stěnu keramická vč. mřížky</t>
  </si>
  <si>
    <t>-1018048438</t>
  </si>
  <si>
    <t>725821312</t>
  </si>
  <si>
    <t>Baterie dřezové nástěnné pákové s otáčivým kulatým ústím a délkou ramínka 300 mm - pro výlevku</t>
  </si>
  <si>
    <t>-1756916501</t>
  </si>
  <si>
    <t>725813111</t>
  </si>
  <si>
    <t>Ventily rohové bez připojovací trubičky nebo flexi hadičky G 1/2"</t>
  </si>
  <si>
    <t>-1737771691</t>
  </si>
  <si>
    <t>725813112</t>
  </si>
  <si>
    <t>Ventily rohové bez připojovací trubičky nebo flexi hadičky pračkové G 3/4"</t>
  </si>
  <si>
    <t>447306506</t>
  </si>
  <si>
    <t>725-x3</t>
  </si>
  <si>
    <t>D+M Odpadkový koš nerezový - velikost dle investora</t>
  </si>
  <si>
    <t>1275941092</t>
  </si>
  <si>
    <t>725291621</t>
  </si>
  <si>
    <t>Doplňky zařízení koupelen a záchodů nerezové zásobník toaletních papírů d=300 mm</t>
  </si>
  <si>
    <t>687135019</t>
  </si>
  <si>
    <t>725291631</t>
  </si>
  <si>
    <t>Doplňky zařízení koupelen a záchodů nerezové zásobník papírových ručníků</t>
  </si>
  <si>
    <t>506097044</t>
  </si>
  <si>
    <t>725291511</t>
  </si>
  <si>
    <t>Doplňky zařízení koupelen a záchodů plastové dávkovač tekutého mýdla na 350 ml</t>
  </si>
  <si>
    <t>-464351728</t>
  </si>
  <si>
    <t>998725202</t>
  </si>
  <si>
    <t>Přesun hmot pro zařizovací předměty stanovený procentní sazbou (%) z ceny vodorovná dopravní vzdálenost do 50 m v objektech výšky přes 6 do 12 m</t>
  </si>
  <si>
    <t>-1152350210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</si>
  <si>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</si>
  <si>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</si>
  <si>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</si>
  <si>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726111031</t>
  </si>
  <si>
    <t>Předstěnové instalační systémy pro zazdění do masivních zděných konstrukcí pro závěsné klozety ovládání zepředu, stavební výška 1080 mm</t>
  </si>
  <si>
    <t>-1568076112</t>
  </si>
  <si>
    <t xml:space="preserve">Poznámka k souboru cen:
1. V cenách -1031, -1041 jsou započteny náklady na dodání ovládacích tlačítek.
2. V cenách -1202 až -1204 nejsou započteny náklady na dodání ovládacích tlačítek.
3. V cenách nejsou započteny náklady na dodávku zařizovacích předmětů.
</t>
  </si>
  <si>
    <t>998726212</t>
  </si>
  <si>
    <t>Přesun hmot pro instalační prefabrikáty stanovený procentní sazbou (%) z ceny vodorovná dopravní vzdálenost do 50 m v objektech výšky přes 6 do 12 m</t>
  </si>
  <si>
    <t>-1587786126</t>
  </si>
  <si>
    <t>741</t>
  </si>
  <si>
    <t>Elektroinstalace - silnoproud</t>
  </si>
  <si>
    <t>741-x1</t>
  </si>
  <si>
    <t>Demontáž stávající elektroinstalace vč. likvidace</t>
  </si>
  <si>
    <t>-120992985</t>
  </si>
  <si>
    <t>741-x2</t>
  </si>
  <si>
    <t>D+M Elektroinstalace v 1.NP - 4x vypínač, 3x dvojzásuvka, 4x světlo, kabeláž, nové přívody k rozvači vedené v lištách, stavební přípomoc, přesun hmot, likvidace odpadu, revize apod...spec. dle PD</t>
  </si>
  <si>
    <t>-784607258</t>
  </si>
  <si>
    <t>741-x3</t>
  </si>
  <si>
    <t>D+M Elektroinstalace v 2.NP - 11x vypínač, 14x světlo, kabeláž, napojení na stávající přívody, stavební přípomoc, přesun hmot, likvidace odpadu, revize apod...spec. dle PD</t>
  </si>
  <si>
    <t>825171983</t>
  </si>
  <si>
    <t>741-x4</t>
  </si>
  <si>
    <t>D+M Elektroinstalace v 3.NP - 11x vypínač, 14x světlo, kabeláž, napojení na stávající přívody, stavební přípomoc, přesun hmot, likvidace odpadu, revize apod...spec. dle PD</t>
  </si>
  <si>
    <t>1913581977</t>
  </si>
  <si>
    <t>751</t>
  </si>
  <si>
    <t>Vzduchotechnika</t>
  </si>
  <si>
    <t>751-x1</t>
  </si>
  <si>
    <t>D+M Vzduchotechniky v 1.NP - 2x ventilátor s dopojením na šachtu, napojení na El, stavební přípomoc, přesun hmot, likvidace odpadu, revize apod....spec. dle PD</t>
  </si>
  <si>
    <t>1586445007</t>
  </si>
  <si>
    <t>751-x2</t>
  </si>
  <si>
    <t>D+M Vzduchotechniky v 2.NP - 3x ventilátor, 1x dopojení na šachtu, zbytek vyvedení stoupačkami na půdu zakončené vent. hlavicí, potrubí vč. tlumičů hluku atd., napojení na El, stavební přípomoc, přesun hmot, likvidace odpadu, revize apod...spec. dle PD</t>
  </si>
  <si>
    <t>-1017818332</t>
  </si>
  <si>
    <t>751-x3</t>
  </si>
  <si>
    <t>D+M Vzduchotechniky v 3.NP - 7x ventilátor, 3x dopojení na šachtu, zbytek vyvedení stoupačkami na půdu zakončené vent. hlavicí, potrubí vč. tlumičů hluku atd., napojení na El, stavební přípomoc, přesun hmot, likvidace odpadu, revize apod...spec. dle PD</t>
  </si>
  <si>
    <t>703124134</t>
  </si>
  <si>
    <t>781491021</t>
  </si>
  <si>
    <t>Montáž zrcadel lepených silikonovým tmelem na keramický obklad, plochy do 1 m2</t>
  </si>
  <si>
    <t>540468857</t>
  </si>
  <si>
    <t>0,8*0,5</t>
  </si>
  <si>
    <t>781491022</t>
  </si>
  <si>
    <t>Montáž zrcadel lepených silikonovým tmelem na keramický obklad, plochy přes 1 m2</t>
  </si>
  <si>
    <t>-742299041</t>
  </si>
  <si>
    <t>(3*0,5)*2</t>
  </si>
  <si>
    <t>63465122</t>
  </si>
  <si>
    <t>zrcadlo nemontované čiré tl 3mm max rozměr 3210x2250mm</t>
  </si>
  <si>
    <t>1119913401</t>
  </si>
  <si>
    <t>0,8+6</t>
  </si>
  <si>
    <t>-1653249997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</si>
  <si>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</si>
  <si>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</si>
  <si>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</si>
  <si>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</si>
  <si>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</si>
  <si>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</si>
  <si>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</si>
  <si>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</si>
  <si>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</si>
  <si>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</si>
  <si>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</si>
  <si>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</si>
  <si>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</si>
  <si>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</si>
  <si>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</si>
  <si>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</si>
  <si>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</si>
  <si>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</si>
  <si>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</si>
  <si>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</si>
  <si>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</si>
  <si>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</si>
  <si>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</si>
  <si>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</si>
  <si>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</si>
  <si>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</si>
  <si>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</si>
  <si>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</si>
  <si>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</si>
  <si>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</si>
  <si>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</si>
  <si>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</si>
  <si>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</si>
  <si>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</si>
  <si>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</si>
  <si>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</si>
  <si>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</si>
  <si>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</si>
  <si>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</si>
  <si>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</si>
  <si>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</si>
  <si>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</si>
  <si>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</si>
  <si>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</si>
  <si>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</si>
  <si>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</si>
  <si>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</si>
  <si>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</si>
  <si>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</si>
  <si>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</si>
  <si>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</si>
  <si>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</si>
  <si>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</si>
  <si>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</si>
  <si>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</si>
  <si>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</si>
  <si>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</si>
  <si>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</si>
  <si>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</si>
  <si>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</si>
  <si>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</si>
  <si>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</si>
  <si>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</si>
  <si>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</si>
  <si>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</si>
  <si>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</si>
  <si>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</si>
  <si>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</si>
  <si>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</si>
  <si>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</si>
  <si>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</si>
  <si>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</si>
  <si>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</si>
  <si>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</si>
  <si>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</si>
  <si>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</si>
  <si>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</si>
  <si>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</si>
  <si>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</si>
  <si>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</si>
  <si>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</si>
  <si>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</si>
  <si>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</si>
  <si>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</si>
  <si>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</si>
  <si>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</si>
  <si>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</si>
  <si>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</si>
  <si>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</si>
  <si>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</si>
  <si>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</si>
  <si>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</si>
  <si>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</si>
  <si>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</si>
  <si>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</si>
  <si>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</si>
  <si>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</si>
  <si>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</si>
  <si>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</si>
  <si>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</si>
  <si>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</si>
  <si>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</si>
  <si>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</si>
  <si>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</si>
  <si>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</si>
  <si>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</si>
  <si>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</si>
  <si>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</si>
  <si>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</si>
  <si>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</si>
  <si>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</si>
  <si>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</si>
  <si>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</si>
  <si>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</si>
  <si>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</si>
  <si>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</si>
  <si>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</si>
  <si>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</si>
  <si>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</si>
  <si>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</si>
  <si>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</si>
  <si>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</si>
  <si>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</si>
  <si>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</si>
  <si>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</si>
  <si>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</si>
  <si>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</si>
  <si>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</si>
  <si>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</si>
  <si>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</si>
  <si>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</si>
  <si>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</si>
  <si>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</si>
  <si>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</si>
  <si>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</si>
  <si>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</si>
  <si>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</si>
  <si>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</si>
  <si>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</si>
  <si>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</si>
  <si>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</si>
  <si>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</si>
  <si>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</si>
  <si>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</si>
  <si>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</si>
  <si>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</si>
  <si>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</si>
  <si>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</si>
  <si>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</si>
  <si>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</si>
  <si>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</si>
  <si>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</si>
  <si>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</si>
  <si>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</si>
  <si>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</si>
  <si>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</si>
  <si>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</si>
  <si>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</si>
  <si>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</si>
  <si>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</si>
  <si>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</si>
  <si>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</si>
  <si>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</si>
  <si>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</si>
  <si>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</si>
  <si>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</si>
  <si>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</si>
  <si>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</si>
  <si>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</si>
  <si>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</si>
  <si>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</si>
  <si>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</si>
  <si>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</si>
  <si>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</si>
  <si>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</si>
  <si>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</si>
  <si>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</si>
  <si>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</si>
  <si>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</si>
  <si>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</si>
  <si>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</si>
  <si>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</si>
  <si>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</si>
  <si>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</si>
  <si>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</si>
  <si>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www.stavebnikalkulace.cz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</si>
</sst>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9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xf numFmtId="0" fontId="46" fillId="0" borderId="0" xfId="20" applyAlignment="1" applyProtection="1">
      <alignment horizontal="left" vertical="center"/>
      <protection/>
    </xf>
    <xf numFmtId="0" fontId="46" fillId="0" borderId="0" xfId="20"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vebnikalkulace.cz/" TargetMode="External" /><Relationship Id="rId2" Type="http://schemas.openxmlformats.org/officeDocument/2006/relationships/hyperlink" Target="http://www.stavebnikalkulace.cz/"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1"/>
  <sheetViews>
    <sheetView showGridLines="0" tabSelected="1" workbookViewId="0" topLeftCell="A1">
      <selection activeCell="AM51" sqref="AM5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75"/>
      <c r="AS2" s="375"/>
      <c r="AT2" s="375"/>
      <c r="AU2" s="375"/>
      <c r="AV2" s="375"/>
      <c r="AW2" s="375"/>
      <c r="AX2" s="375"/>
      <c r="AY2" s="375"/>
      <c r="AZ2" s="375"/>
      <c r="BA2" s="375"/>
      <c r="BB2" s="375"/>
      <c r="BC2" s="375"/>
      <c r="BD2" s="375"/>
      <c r="BE2" s="375"/>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9" t="s">
        <v>14</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4"/>
      <c r="AQ5" s="24"/>
      <c r="AR5" s="22"/>
      <c r="BE5" s="356" t="s">
        <v>15</v>
      </c>
      <c r="BS5" s="19" t="s">
        <v>6</v>
      </c>
    </row>
    <row r="6" spans="2:71" s="1" customFormat="1" ht="36.95" customHeight="1">
      <c r="B6" s="23"/>
      <c r="C6" s="24"/>
      <c r="D6" s="30" t="s">
        <v>16</v>
      </c>
      <c r="E6" s="24"/>
      <c r="F6" s="24"/>
      <c r="G6" s="24"/>
      <c r="H6" s="24"/>
      <c r="I6" s="24"/>
      <c r="J6" s="24"/>
      <c r="K6" s="361" t="s">
        <v>17</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4"/>
      <c r="AQ6" s="24"/>
      <c r="AR6" s="22"/>
      <c r="BE6" s="357"/>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7"/>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7"/>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7"/>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57"/>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57"/>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7"/>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57"/>
      <c r="BS13" s="19" t="s">
        <v>6</v>
      </c>
    </row>
    <row r="14" spans="2:71" ht="12.75">
      <c r="B14" s="23"/>
      <c r="C14" s="24"/>
      <c r="D14" s="24"/>
      <c r="E14" s="362" t="s">
        <v>30</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1" t="s">
        <v>28</v>
      </c>
      <c r="AL14" s="24"/>
      <c r="AM14" s="24"/>
      <c r="AN14" s="33" t="s">
        <v>30</v>
      </c>
      <c r="AO14" s="24"/>
      <c r="AP14" s="24"/>
      <c r="AQ14" s="24"/>
      <c r="AR14" s="22"/>
      <c r="BE14" s="357"/>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7"/>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57"/>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57"/>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7"/>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57"/>
      <c r="BS19" s="19" t="s">
        <v>6</v>
      </c>
    </row>
    <row r="20" spans="2:71" s="1" customFormat="1" ht="18.4" customHeight="1">
      <c r="B20" s="23"/>
      <c r="C20" s="24"/>
      <c r="D20" s="24"/>
      <c r="E20" s="394" t="s">
        <v>1403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57"/>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7"/>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7"/>
    </row>
    <row r="23" spans="2:57" s="1" customFormat="1" ht="47.25" customHeight="1">
      <c r="B23" s="23"/>
      <c r="C23" s="24"/>
      <c r="D23" s="24"/>
      <c r="E23" s="364" t="s">
        <v>37</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24"/>
      <c r="AP23" s="24"/>
      <c r="AQ23" s="24"/>
      <c r="AR23" s="22"/>
      <c r="BE23" s="357"/>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7"/>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7"/>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5">
        <f>ROUND(AG54,2)</f>
        <v>0</v>
      </c>
      <c r="AL26" s="366"/>
      <c r="AM26" s="366"/>
      <c r="AN26" s="366"/>
      <c r="AO26" s="366"/>
      <c r="AP26" s="38"/>
      <c r="AQ26" s="38"/>
      <c r="AR26" s="41"/>
      <c r="BE26" s="357"/>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7"/>
    </row>
    <row r="28" spans="1:57" s="2" customFormat="1" ht="12.75">
      <c r="A28" s="36"/>
      <c r="B28" s="37"/>
      <c r="C28" s="38"/>
      <c r="D28" s="38"/>
      <c r="E28" s="38"/>
      <c r="F28" s="38"/>
      <c r="G28" s="38"/>
      <c r="H28" s="38"/>
      <c r="I28" s="38"/>
      <c r="J28" s="38"/>
      <c r="K28" s="38"/>
      <c r="L28" s="367" t="s">
        <v>39</v>
      </c>
      <c r="M28" s="367"/>
      <c r="N28" s="367"/>
      <c r="O28" s="367"/>
      <c r="P28" s="367"/>
      <c r="Q28" s="38"/>
      <c r="R28" s="38"/>
      <c r="S28" s="38"/>
      <c r="T28" s="38"/>
      <c r="U28" s="38"/>
      <c r="V28" s="38"/>
      <c r="W28" s="367" t="s">
        <v>40</v>
      </c>
      <c r="X28" s="367"/>
      <c r="Y28" s="367"/>
      <c r="Z28" s="367"/>
      <c r="AA28" s="367"/>
      <c r="AB28" s="367"/>
      <c r="AC28" s="367"/>
      <c r="AD28" s="367"/>
      <c r="AE28" s="367"/>
      <c r="AF28" s="38"/>
      <c r="AG28" s="38"/>
      <c r="AH28" s="38"/>
      <c r="AI28" s="38"/>
      <c r="AJ28" s="38"/>
      <c r="AK28" s="367" t="s">
        <v>41</v>
      </c>
      <c r="AL28" s="367"/>
      <c r="AM28" s="367"/>
      <c r="AN28" s="367"/>
      <c r="AO28" s="367"/>
      <c r="AP28" s="38"/>
      <c r="AQ28" s="38"/>
      <c r="AR28" s="41"/>
      <c r="BE28" s="357"/>
    </row>
    <row r="29" spans="2:57" s="3" customFormat="1" ht="14.45" customHeight="1">
      <c r="B29" s="42"/>
      <c r="C29" s="43"/>
      <c r="D29" s="31" t="s">
        <v>42</v>
      </c>
      <c r="E29" s="43"/>
      <c r="F29" s="31" t="s">
        <v>43</v>
      </c>
      <c r="G29" s="43"/>
      <c r="H29" s="43"/>
      <c r="I29" s="43"/>
      <c r="J29" s="43"/>
      <c r="K29" s="43"/>
      <c r="L29" s="370">
        <v>0.21</v>
      </c>
      <c r="M29" s="369"/>
      <c r="N29" s="369"/>
      <c r="O29" s="369"/>
      <c r="P29" s="369"/>
      <c r="Q29" s="43"/>
      <c r="R29" s="43"/>
      <c r="S29" s="43"/>
      <c r="T29" s="43"/>
      <c r="U29" s="43"/>
      <c r="V29" s="43"/>
      <c r="W29" s="368">
        <f>ROUND(AZ54,2)</f>
        <v>0</v>
      </c>
      <c r="X29" s="369"/>
      <c r="Y29" s="369"/>
      <c r="Z29" s="369"/>
      <c r="AA29" s="369"/>
      <c r="AB29" s="369"/>
      <c r="AC29" s="369"/>
      <c r="AD29" s="369"/>
      <c r="AE29" s="369"/>
      <c r="AF29" s="43"/>
      <c r="AG29" s="43"/>
      <c r="AH29" s="43"/>
      <c r="AI29" s="43"/>
      <c r="AJ29" s="43"/>
      <c r="AK29" s="368">
        <f>ROUND(AV54,2)</f>
        <v>0</v>
      </c>
      <c r="AL29" s="369"/>
      <c r="AM29" s="369"/>
      <c r="AN29" s="369"/>
      <c r="AO29" s="369"/>
      <c r="AP29" s="43"/>
      <c r="AQ29" s="43"/>
      <c r="AR29" s="44"/>
      <c r="BE29" s="358"/>
    </row>
    <row r="30" spans="2:57" s="3" customFormat="1" ht="14.45" customHeight="1">
      <c r="B30" s="42"/>
      <c r="C30" s="43"/>
      <c r="D30" s="43"/>
      <c r="E30" s="43"/>
      <c r="F30" s="31" t="s">
        <v>44</v>
      </c>
      <c r="G30" s="43"/>
      <c r="H30" s="43"/>
      <c r="I30" s="43"/>
      <c r="J30" s="43"/>
      <c r="K30" s="43"/>
      <c r="L30" s="370">
        <v>0.15</v>
      </c>
      <c r="M30" s="369"/>
      <c r="N30" s="369"/>
      <c r="O30" s="369"/>
      <c r="P30" s="369"/>
      <c r="Q30" s="43"/>
      <c r="R30" s="43"/>
      <c r="S30" s="43"/>
      <c r="T30" s="43"/>
      <c r="U30" s="43"/>
      <c r="V30" s="43"/>
      <c r="W30" s="368">
        <f>ROUND(BA54,2)</f>
        <v>0</v>
      </c>
      <c r="X30" s="369"/>
      <c r="Y30" s="369"/>
      <c r="Z30" s="369"/>
      <c r="AA30" s="369"/>
      <c r="AB30" s="369"/>
      <c r="AC30" s="369"/>
      <c r="AD30" s="369"/>
      <c r="AE30" s="369"/>
      <c r="AF30" s="43"/>
      <c r="AG30" s="43"/>
      <c r="AH30" s="43"/>
      <c r="AI30" s="43"/>
      <c r="AJ30" s="43"/>
      <c r="AK30" s="368">
        <f>ROUND(AW54,2)</f>
        <v>0</v>
      </c>
      <c r="AL30" s="369"/>
      <c r="AM30" s="369"/>
      <c r="AN30" s="369"/>
      <c r="AO30" s="369"/>
      <c r="AP30" s="43"/>
      <c r="AQ30" s="43"/>
      <c r="AR30" s="44"/>
      <c r="BE30" s="358"/>
    </row>
    <row r="31" spans="2:57" s="3" customFormat="1" ht="14.45" customHeight="1" hidden="1">
      <c r="B31" s="42"/>
      <c r="C31" s="43"/>
      <c r="D31" s="43"/>
      <c r="E31" s="43"/>
      <c r="F31" s="31" t="s">
        <v>45</v>
      </c>
      <c r="G31" s="43"/>
      <c r="H31" s="43"/>
      <c r="I31" s="43"/>
      <c r="J31" s="43"/>
      <c r="K31" s="43"/>
      <c r="L31" s="370">
        <v>0.21</v>
      </c>
      <c r="M31" s="369"/>
      <c r="N31" s="369"/>
      <c r="O31" s="369"/>
      <c r="P31" s="369"/>
      <c r="Q31" s="43"/>
      <c r="R31" s="43"/>
      <c r="S31" s="43"/>
      <c r="T31" s="43"/>
      <c r="U31" s="43"/>
      <c r="V31" s="43"/>
      <c r="W31" s="368">
        <f>ROUND(BB54,2)</f>
        <v>0</v>
      </c>
      <c r="X31" s="369"/>
      <c r="Y31" s="369"/>
      <c r="Z31" s="369"/>
      <c r="AA31" s="369"/>
      <c r="AB31" s="369"/>
      <c r="AC31" s="369"/>
      <c r="AD31" s="369"/>
      <c r="AE31" s="369"/>
      <c r="AF31" s="43"/>
      <c r="AG31" s="43"/>
      <c r="AH31" s="43"/>
      <c r="AI31" s="43"/>
      <c r="AJ31" s="43"/>
      <c r="AK31" s="368">
        <v>0</v>
      </c>
      <c r="AL31" s="369"/>
      <c r="AM31" s="369"/>
      <c r="AN31" s="369"/>
      <c r="AO31" s="369"/>
      <c r="AP31" s="43"/>
      <c r="AQ31" s="43"/>
      <c r="AR31" s="44"/>
      <c r="BE31" s="358"/>
    </row>
    <row r="32" spans="2:57" s="3" customFormat="1" ht="14.45" customHeight="1" hidden="1">
      <c r="B32" s="42"/>
      <c r="C32" s="43"/>
      <c r="D32" s="43"/>
      <c r="E32" s="43"/>
      <c r="F32" s="31" t="s">
        <v>46</v>
      </c>
      <c r="G32" s="43"/>
      <c r="H32" s="43"/>
      <c r="I32" s="43"/>
      <c r="J32" s="43"/>
      <c r="K32" s="43"/>
      <c r="L32" s="370">
        <v>0.15</v>
      </c>
      <c r="M32" s="369"/>
      <c r="N32" s="369"/>
      <c r="O32" s="369"/>
      <c r="P32" s="369"/>
      <c r="Q32" s="43"/>
      <c r="R32" s="43"/>
      <c r="S32" s="43"/>
      <c r="T32" s="43"/>
      <c r="U32" s="43"/>
      <c r="V32" s="43"/>
      <c r="W32" s="368">
        <f>ROUND(BC54,2)</f>
        <v>0</v>
      </c>
      <c r="X32" s="369"/>
      <c r="Y32" s="369"/>
      <c r="Z32" s="369"/>
      <c r="AA32" s="369"/>
      <c r="AB32" s="369"/>
      <c r="AC32" s="369"/>
      <c r="AD32" s="369"/>
      <c r="AE32" s="369"/>
      <c r="AF32" s="43"/>
      <c r="AG32" s="43"/>
      <c r="AH32" s="43"/>
      <c r="AI32" s="43"/>
      <c r="AJ32" s="43"/>
      <c r="AK32" s="368">
        <v>0</v>
      </c>
      <c r="AL32" s="369"/>
      <c r="AM32" s="369"/>
      <c r="AN32" s="369"/>
      <c r="AO32" s="369"/>
      <c r="AP32" s="43"/>
      <c r="AQ32" s="43"/>
      <c r="AR32" s="44"/>
      <c r="BE32" s="358"/>
    </row>
    <row r="33" spans="2:44" s="3" customFormat="1" ht="14.45" customHeight="1" hidden="1">
      <c r="B33" s="42"/>
      <c r="C33" s="43"/>
      <c r="D33" s="43"/>
      <c r="E33" s="43"/>
      <c r="F33" s="31" t="s">
        <v>47</v>
      </c>
      <c r="G33" s="43"/>
      <c r="H33" s="43"/>
      <c r="I33" s="43"/>
      <c r="J33" s="43"/>
      <c r="K33" s="43"/>
      <c r="L33" s="370">
        <v>0</v>
      </c>
      <c r="M33" s="369"/>
      <c r="N33" s="369"/>
      <c r="O33" s="369"/>
      <c r="P33" s="369"/>
      <c r="Q33" s="43"/>
      <c r="R33" s="43"/>
      <c r="S33" s="43"/>
      <c r="T33" s="43"/>
      <c r="U33" s="43"/>
      <c r="V33" s="43"/>
      <c r="W33" s="368">
        <f>ROUND(BD54,2)</f>
        <v>0</v>
      </c>
      <c r="X33" s="369"/>
      <c r="Y33" s="369"/>
      <c r="Z33" s="369"/>
      <c r="AA33" s="369"/>
      <c r="AB33" s="369"/>
      <c r="AC33" s="369"/>
      <c r="AD33" s="369"/>
      <c r="AE33" s="369"/>
      <c r="AF33" s="43"/>
      <c r="AG33" s="43"/>
      <c r="AH33" s="43"/>
      <c r="AI33" s="43"/>
      <c r="AJ33" s="43"/>
      <c r="AK33" s="368">
        <v>0</v>
      </c>
      <c r="AL33" s="369"/>
      <c r="AM33" s="369"/>
      <c r="AN33" s="369"/>
      <c r="AO33" s="369"/>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74" t="s">
        <v>50</v>
      </c>
      <c r="Y35" s="372"/>
      <c r="Z35" s="372"/>
      <c r="AA35" s="372"/>
      <c r="AB35" s="372"/>
      <c r="AC35" s="47"/>
      <c r="AD35" s="47"/>
      <c r="AE35" s="47"/>
      <c r="AF35" s="47"/>
      <c r="AG35" s="47"/>
      <c r="AH35" s="47"/>
      <c r="AI35" s="47"/>
      <c r="AJ35" s="47"/>
      <c r="AK35" s="371">
        <f>SUM(AK26:AK33)</f>
        <v>0</v>
      </c>
      <c r="AL35" s="372"/>
      <c r="AM35" s="372"/>
      <c r="AN35" s="372"/>
      <c r="AO35" s="373"/>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00</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36" t="str">
        <f>K6</f>
        <v>Stavební úpravy WC - II. stupeň - ZŠ Horní Slavkov, Školní 786</v>
      </c>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ZŠ Horní Slavkov, Školní 786</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38" t="str">
        <f>IF(AN8="","",AN8)</f>
        <v>2. 3. 2021</v>
      </c>
      <c r="AN47" s="338"/>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Město Horní Slavkov</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39" t="str">
        <f>IF(E17="","",E17)</f>
        <v>CENTRA STAV s.r.o.</v>
      </c>
      <c r="AN49" s="340"/>
      <c r="AO49" s="340"/>
      <c r="AP49" s="340"/>
      <c r="AQ49" s="38"/>
      <c r="AR49" s="41"/>
      <c r="AS49" s="341" t="s">
        <v>52</v>
      </c>
      <c r="AT49" s="342"/>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95" t="s">
        <v>1403</v>
      </c>
      <c r="AN50" s="340"/>
      <c r="AO50" s="340"/>
      <c r="AP50" s="340"/>
      <c r="AQ50" s="38"/>
      <c r="AR50" s="41"/>
      <c r="AS50" s="343"/>
      <c r="AT50" s="344"/>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45"/>
      <c r="AT51" s="346"/>
      <c r="AU51" s="66"/>
      <c r="AV51" s="66"/>
      <c r="AW51" s="66"/>
      <c r="AX51" s="66"/>
      <c r="AY51" s="66"/>
      <c r="AZ51" s="66"/>
      <c r="BA51" s="66"/>
      <c r="BB51" s="66"/>
      <c r="BC51" s="66"/>
      <c r="BD51" s="67"/>
      <c r="BE51" s="36"/>
    </row>
    <row r="52" spans="1:57" s="2" customFormat="1" ht="29.25" customHeight="1">
      <c r="A52" s="36"/>
      <c r="B52" s="37"/>
      <c r="C52" s="347" t="s">
        <v>53</v>
      </c>
      <c r="D52" s="348"/>
      <c r="E52" s="348"/>
      <c r="F52" s="348"/>
      <c r="G52" s="348"/>
      <c r="H52" s="68"/>
      <c r="I52" s="350" t="s">
        <v>54</v>
      </c>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9" t="s">
        <v>55</v>
      </c>
      <c r="AH52" s="348"/>
      <c r="AI52" s="348"/>
      <c r="AJ52" s="348"/>
      <c r="AK52" s="348"/>
      <c r="AL52" s="348"/>
      <c r="AM52" s="348"/>
      <c r="AN52" s="350" t="s">
        <v>56</v>
      </c>
      <c r="AO52" s="348"/>
      <c r="AP52" s="348"/>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4">
        <f>ROUND(SUM(AG55:AG59),2)</f>
        <v>0</v>
      </c>
      <c r="AH54" s="354"/>
      <c r="AI54" s="354"/>
      <c r="AJ54" s="354"/>
      <c r="AK54" s="354"/>
      <c r="AL54" s="354"/>
      <c r="AM54" s="354"/>
      <c r="AN54" s="355">
        <f aca="true" t="shared" si="0" ref="AN54:AN59">SUM(AG54,AT54)</f>
        <v>0</v>
      </c>
      <c r="AO54" s="355"/>
      <c r="AP54" s="355"/>
      <c r="AQ54" s="80" t="s">
        <v>19</v>
      </c>
      <c r="AR54" s="81"/>
      <c r="AS54" s="82">
        <f>ROUND(SUM(AS55:AS59),2)</f>
        <v>0</v>
      </c>
      <c r="AT54" s="83">
        <f aca="true" t="shared" si="1" ref="AT54:AT59">ROUND(SUM(AV54:AW54),2)</f>
        <v>0</v>
      </c>
      <c r="AU54" s="84">
        <f>ROUND(SUM(AU55:AU59),5)</f>
        <v>0</v>
      </c>
      <c r="AV54" s="83">
        <f>ROUND(AZ54*L29,2)</f>
        <v>0</v>
      </c>
      <c r="AW54" s="83">
        <f>ROUND(BA54*L30,2)</f>
        <v>0</v>
      </c>
      <c r="AX54" s="83">
        <f>ROUND(BB54*L29,2)</f>
        <v>0</v>
      </c>
      <c r="AY54" s="83">
        <f>ROUND(BC54*L30,2)</f>
        <v>0</v>
      </c>
      <c r="AZ54" s="83">
        <f>ROUND(SUM(AZ55:AZ59),2)</f>
        <v>0</v>
      </c>
      <c r="BA54" s="83">
        <f>ROUND(SUM(BA55:BA59),2)</f>
        <v>0</v>
      </c>
      <c r="BB54" s="83">
        <f>ROUND(SUM(BB55:BB59),2)</f>
        <v>0</v>
      </c>
      <c r="BC54" s="83">
        <f>ROUND(SUM(BC55:BC59),2)</f>
        <v>0</v>
      </c>
      <c r="BD54" s="85">
        <f>ROUND(SUM(BD55:BD59),2)</f>
        <v>0</v>
      </c>
      <c r="BS54" s="86" t="s">
        <v>71</v>
      </c>
      <c r="BT54" s="86" t="s">
        <v>72</v>
      </c>
      <c r="BU54" s="87" t="s">
        <v>73</v>
      </c>
      <c r="BV54" s="86" t="s">
        <v>74</v>
      </c>
      <c r="BW54" s="86" t="s">
        <v>5</v>
      </c>
      <c r="BX54" s="86" t="s">
        <v>75</v>
      </c>
      <c r="CL54" s="86" t="s">
        <v>19</v>
      </c>
    </row>
    <row r="55" spans="1:91" s="7" customFormat="1" ht="16.5" customHeight="1">
      <c r="A55" s="88" t="s">
        <v>76</v>
      </c>
      <c r="B55" s="89"/>
      <c r="C55" s="90"/>
      <c r="D55" s="351" t="s">
        <v>14</v>
      </c>
      <c r="E55" s="351"/>
      <c r="F55" s="351"/>
      <c r="G55" s="351"/>
      <c r="H55" s="351"/>
      <c r="I55" s="91"/>
      <c r="J55" s="351" t="s">
        <v>77</v>
      </c>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2">
        <f>'00 - VRN'!J30</f>
        <v>0</v>
      </c>
      <c r="AH55" s="353"/>
      <c r="AI55" s="353"/>
      <c r="AJ55" s="353"/>
      <c r="AK55" s="353"/>
      <c r="AL55" s="353"/>
      <c r="AM55" s="353"/>
      <c r="AN55" s="352">
        <f t="shared" si="0"/>
        <v>0</v>
      </c>
      <c r="AO55" s="353"/>
      <c r="AP55" s="353"/>
      <c r="AQ55" s="92" t="s">
        <v>78</v>
      </c>
      <c r="AR55" s="93"/>
      <c r="AS55" s="94">
        <v>0</v>
      </c>
      <c r="AT55" s="95">
        <f t="shared" si="1"/>
        <v>0</v>
      </c>
      <c r="AU55" s="96">
        <f>'00 - VRN'!P83</f>
        <v>0</v>
      </c>
      <c r="AV55" s="95">
        <f>'00 - VRN'!J33</f>
        <v>0</v>
      </c>
      <c r="AW55" s="95">
        <f>'00 - VRN'!J34</f>
        <v>0</v>
      </c>
      <c r="AX55" s="95">
        <f>'00 - VRN'!J35</f>
        <v>0</v>
      </c>
      <c r="AY55" s="95">
        <f>'00 - VRN'!J36</f>
        <v>0</v>
      </c>
      <c r="AZ55" s="95">
        <f>'00 - VRN'!F33</f>
        <v>0</v>
      </c>
      <c r="BA55" s="95">
        <f>'00 - VRN'!F34</f>
        <v>0</v>
      </c>
      <c r="BB55" s="95">
        <f>'00 - VRN'!F35</f>
        <v>0</v>
      </c>
      <c r="BC55" s="95">
        <f>'00 - VRN'!F36</f>
        <v>0</v>
      </c>
      <c r="BD55" s="97">
        <f>'00 - VRN'!F37</f>
        <v>0</v>
      </c>
      <c r="BT55" s="98" t="s">
        <v>79</v>
      </c>
      <c r="BV55" s="98" t="s">
        <v>74</v>
      </c>
      <c r="BW55" s="98" t="s">
        <v>80</v>
      </c>
      <c r="BX55" s="98" t="s">
        <v>5</v>
      </c>
      <c r="CL55" s="98" t="s">
        <v>19</v>
      </c>
      <c r="CM55" s="98" t="s">
        <v>81</v>
      </c>
    </row>
    <row r="56" spans="1:91" s="7" customFormat="1" ht="16.5" customHeight="1">
      <c r="A56" s="88" t="s">
        <v>76</v>
      </c>
      <c r="B56" s="89"/>
      <c r="C56" s="90"/>
      <c r="D56" s="351" t="s">
        <v>82</v>
      </c>
      <c r="E56" s="351"/>
      <c r="F56" s="351"/>
      <c r="G56" s="351"/>
      <c r="H56" s="351"/>
      <c r="I56" s="91"/>
      <c r="J56" s="351" t="s">
        <v>83</v>
      </c>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2">
        <f>'01 - 1.NP'!J30</f>
        <v>0</v>
      </c>
      <c r="AH56" s="353"/>
      <c r="AI56" s="353"/>
      <c r="AJ56" s="353"/>
      <c r="AK56" s="353"/>
      <c r="AL56" s="353"/>
      <c r="AM56" s="353"/>
      <c r="AN56" s="352">
        <f t="shared" si="0"/>
        <v>0</v>
      </c>
      <c r="AO56" s="353"/>
      <c r="AP56" s="353"/>
      <c r="AQ56" s="92" t="s">
        <v>78</v>
      </c>
      <c r="AR56" s="93"/>
      <c r="AS56" s="94">
        <v>0</v>
      </c>
      <c r="AT56" s="95">
        <f t="shared" si="1"/>
        <v>0</v>
      </c>
      <c r="AU56" s="96">
        <f>'01 - 1.NP'!P90</f>
        <v>0</v>
      </c>
      <c r="AV56" s="95">
        <f>'01 - 1.NP'!J33</f>
        <v>0</v>
      </c>
      <c r="AW56" s="95">
        <f>'01 - 1.NP'!J34</f>
        <v>0</v>
      </c>
      <c r="AX56" s="95">
        <f>'01 - 1.NP'!J35</f>
        <v>0</v>
      </c>
      <c r="AY56" s="95">
        <f>'01 - 1.NP'!J36</f>
        <v>0</v>
      </c>
      <c r="AZ56" s="95">
        <f>'01 - 1.NP'!F33</f>
        <v>0</v>
      </c>
      <c r="BA56" s="95">
        <f>'01 - 1.NP'!F34</f>
        <v>0</v>
      </c>
      <c r="BB56" s="95">
        <f>'01 - 1.NP'!F35</f>
        <v>0</v>
      </c>
      <c r="BC56" s="95">
        <f>'01 - 1.NP'!F36</f>
        <v>0</v>
      </c>
      <c r="BD56" s="97">
        <f>'01 - 1.NP'!F37</f>
        <v>0</v>
      </c>
      <c r="BT56" s="98" t="s">
        <v>79</v>
      </c>
      <c r="BV56" s="98" t="s">
        <v>74</v>
      </c>
      <c r="BW56" s="98" t="s">
        <v>84</v>
      </c>
      <c r="BX56" s="98" t="s">
        <v>5</v>
      </c>
      <c r="CL56" s="98" t="s">
        <v>19</v>
      </c>
      <c r="CM56" s="98" t="s">
        <v>81</v>
      </c>
    </row>
    <row r="57" spans="1:91" s="7" customFormat="1" ht="16.5" customHeight="1">
      <c r="A57" s="88" t="s">
        <v>76</v>
      </c>
      <c r="B57" s="89"/>
      <c r="C57" s="90"/>
      <c r="D57" s="351" t="s">
        <v>85</v>
      </c>
      <c r="E57" s="351"/>
      <c r="F57" s="351"/>
      <c r="G57" s="351"/>
      <c r="H57" s="351"/>
      <c r="I57" s="91"/>
      <c r="J57" s="351" t="s">
        <v>86</v>
      </c>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2">
        <f>'02 - 2.NP'!J30</f>
        <v>0</v>
      </c>
      <c r="AH57" s="353"/>
      <c r="AI57" s="353"/>
      <c r="AJ57" s="353"/>
      <c r="AK57" s="353"/>
      <c r="AL57" s="353"/>
      <c r="AM57" s="353"/>
      <c r="AN57" s="352">
        <f t="shared" si="0"/>
        <v>0</v>
      </c>
      <c r="AO57" s="353"/>
      <c r="AP57" s="353"/>
      <c r="AQ57" s="92" t="s">
        <v>78</v>
      </c>
      <c r="AR57" s="93"/>
      <c r="AS57" s="94">
        <v>0</v>
      </c>
      <c r="AT57" s="95">
        <f t="shared" si="1"/>
        <v>0</v>
      </c>
      <c r="AU57" s="96">
        <f>'02 - 2.NP'!P91</f>
        <v>0</v>
      </c>
      <c r="AV57" s="95">
        <f>'02 - 2.NP'!J33</f>
        <v>0</v>
      </c>
      <c r="AW57" s="95">
        <f>'02 - 2.NP'!J34</f>
        <v>0</v>
      </c>
      <c r="AX57" s="95">
        <f>'02 - 2.NP'!J35</f>
        <v>0</v>
      </c>
      <c r="AY57" s="95">
        <f>'02 - 2.NP'!J36</f>
        <v>0</v>
      </c>
      <c r="AZ57" s="95">
        <f>'02 - 2.NP'!F33</f>
        <v>0</v>
      </c>
      <c r="BA57" s="95">
        <f>'02 - 2.NP'!F34</f>
        <v>0</v>
      </c>
      <c r="BB57" s="95">
        <f>'02 - 2.NP'!F35</f>
        <v>0</v>
      </c>
      <c r="BC57" s="95">
        <f>'02 - 2.NP'!F36</f>
        <v>0</v>
      </c>
      <c r="BD57" s="97">
        <f>'02 - 2.NP'!F37</f>
        <v>0</v>
      </c>
      <c r="BT57" s="98" t="s">
        <v>79</v>
      </c>
      <c r="BV57" s="98" t="s">
        <v>74</v>
      </c>
      <c r="BW57" s="98" t="s">
        <v>87</v>
      </c>
      <c r="BX57" s="98" t="s">
        <v>5</v>
      </c>
      <c r="CL57" s="98" t="s">
        <v>19</v>
      </c>
      <c r="CM57" s="98" t="s">
        <v>81</v>
      </c>
    </row>
    <row r="58" spans="1:91" s="7" customFormat="1" ht="16.5" customHeight="1">
      <c r="A58" s="88" t="s">
        <v>76</v>
      </c>
      <c r="B58" s="89"/>
      <c r="C58" s="90"/>
      <c r="D58" s="351" t="s">
        <v>88</v>
      </c>
      <c r="E58" s="351"/>
      <c r="F58" s="351"/>
      <c r="G58" s="351"/>
      <c r="H58" s="351"/>
      <c r="I58" s="91"/>
      <c r="J58" s="351" t="s">
        <v>89</v>
      </c>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2">
        <f>'03 - 3.NP'!J30</f>
        <v>0</v>
      </c>
      <c r="AH58" s="353"/>
      <c r="AI58" s="353"/>
      <c r="AJ58" s="353"/>
      <c r="AK58" s="353"/>
      <c r="AL58" s="353"/>
      <c r="AM58" s="353"/>
      <c r="AN58" s="352">
        <f t="shared" si="0"/>
        <v>0</v>
      </c>
      <c r="AO58" s="353"/>
      <c r="AP58" s="353"/>
      <c r="AQ58" s="92" t="s">
        <v>78</v>
      </c>
      <c r="AR58" s="93"/>
      <c r="AS58" s="94">
        <v>0</v>
      </c>
      <c r="AT58" s="95">
        <f t="shared" si="1"/>
        <v>0</v>
      </c>
      <c r="AU58" s="96">
        <f>'03 - 3.NP'!P91</f>
        <v>0</v>
      </c>
      <c r="AV58" s="95">
        <f>'03 - 3.NP'!J33</f>
        <v>0</v>
      </c>
      <c r="AW58" s="95">
        <f>'03 - 3.NP'!J34</f>
        <v>0</v>
      </c>
      <c r="AX58" s="95">
        <f>'03 - 3.NP'!J35</f>
        <v>0</v>
      </c>
      <c r="AY58" s="95">
        <f>'03 - 3.NP'!J36</f>
        <v>0</v>
      </c>
      <c r="AZ58" s="95">
        <f>'03 - 3.NP'!F33</f>
        <v>0</v>
      </c>
      <c r="BA58" s="95">
        <f>'03 - 3.NP'!F34</f>
        <v>0</v>
      </c>
      <c r="BB58" s="95">
        <f>'03 - 3.NP'!F35</f>
        <v>0</v>
      </c>
      <c r="BC58" s="95">
        <f>'03 - 3.NP'!F36</f>
        <v>0</v>
      </c>
      <c r="BD58" s="97">
        <f>'03 - 3.NP'!F37</f>
        <v>0</v>
      </c>
      <c r="BT58" s="98" t="s">
        <v>79</v>
      </c>
      <c r="BV58" s="98" t="s">
        <v>74</v>
      </c>
      <c r="BW58" s="98" t="s">
        <v>90</v>
      </c>
      <c r="BX58" s="98" t="s">
        <v>5</v>
      </c>
      <c r="CL58" s="98" t="s">
        <v>19</v>
      </c>
      <c r="CM58" s="98" t="s">
        <v>81</v>
      </c>
    </row>
    <row r="59" spans="1:91" s="7" customFormat="1" ht="16.5" customHeight="1">
      <c r="A59" s="88" t="s">
        <v>76</v>
      </c>
      <c r="B59" s="89"/>
      <c r="C59" s="90"/>
      <c r="D59" s="351" t="s">
        <v>91</v>
      </c>
      <c r="E59" s="351"/>
      <c r="F59" s="351"/>
      <c r="G59" s="351"/>
      <c r="H59" s="351"/>
      <c r="I59" s="91"/>
      <c r="J59" s="351" t="s">
        <v>92</v>
      </c>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2">
        <f>'04 - TZB'!J30</f>
        <v>0</v>
      </c>
      <c r="AH59" s="353"/>
      <c r="AI59" s="353"/>
      <c r="AJ59" s="353"/>
      <c r="AK59" s="353"/>
      <c r="AL59" s="353"/>
      <c r="AM59" s="353"/>
      <c r="AN59" s="352">
        <f t="shared" si="0"/>
        <v>0</v>
      </c>
      <c r="AO59" s="353"/>
      <c r="AP59" s="353"/>
      <c r="AQ59" s="92" t="s">
        <v>78</v>
      </c>
      <c r="AR59" s="93"/>
      <c r="AS59" s="99">
        <v>0</v>
      </c>
      <c r="AT59" s="100">
        <f t="shared" si="1"/>
        <v>0</v>
      </c>
      <c r="AU59" s="101">
        <f>'04 - TZB'!P89</f>
        <v>0</v>
      </c>
      <c r="AV59" s="100">
        <f>'04 - TZB'!J33</f>
        <v>0</v>
      </c>
      <c r="AW59" s="100">
        <f>'04 - TZB'!J34</f>
        <v>0</v>
      </c>
      <c r="AX59" s="100">
        <f>'04 - TZB'!J35</f>
        <v>0</v>
      </c>
      <c r="AY59" s="100">
        <f>'04 - TZB'!J36</f>
        <v>0</v>
      </c>
      <c r="AZ59" s="100">
        <f>'04 - TZB'!F33</f>
        <v>0</v>
      </c>
      <c r="BA59" s="100">
        <f>'04 - TZB'!F34</f>
        <v>0</v>
      </c>
      <c r="BB59" s="100">
        <f>'04 - TZB'!F35</f>
        <v>0</v>
      </c>
      <c r="BC59" s="100">
        <f>'04 - TZB'!F36</f>
        <v>0</v>
      </c>
      <c r="BD59" s="102">
        <f>'04 - TZB'!F37</f>
        <v>0</v>
      </c>
      <c r="BT59" s="98" t="s">
        <v>79</v>
      </c>
      <c r="BV59" s="98" t="s">
        <v>74</v>
      </c>
      <c r="BW59" s="98" t="s">
        <v>93</v>
      </c>
      <c r="BX59" s="98" t="s">
        <v>5</v>
      </c>
      <c r="CL59" s="98" t="s">
        <v>19</v>
      </c>
      <c r="CM59" s="98" t="s">
        <v>81</v>
      </c>
    </row>
    <row r="60" spans="1:57" s="2" customFormat="1" ht="30" customHeight="1">
      <c r="A60" s="36"/>
      <c r="B60" s="37"/>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41"/>
      <c r="AS60" s="36"/>
      <c r="AT60" s="36"/>
      <c r="AU60" s="36"/>
      <c r="AV60" s="36"/>
      <c r="AW60" s="36"/>
      <c r="AX60" s="36"/>
      <c r="AY60" s="36"/>
      <c r="AZ60" s="36"/>
      <c r="BA60" s="36"/>
      <c r="BB60" s="36"/>
      <c r="BC60" s="36"/>
      <c r="BD60" s="36"/>
      <c r="BE60" s="36"/>
    </row>
    <row r="61" spans="1:57" s="2" customFormat="1" ht="6.95" customHeight="1">
      <c r="A61" s="36"/>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41"/>
      <c r="AS61" s="36"/>
      <c r="AT61" s="36"/>
      <c r="AU61" s="36"/>
      <c r="AV61" s="36"/>
      <c r="AW61" s="36"/>
      <c r="AX61" s="36"/>
      <c r="AY61" s="36"/>
      <c r="AZ61" s="36"/>
      <c r="BA61" s="36"/>
      <c r="BB61" s="36"/>
      <c r="BC61" s="36"/>
      <c r="BD61" s="36"/>
      <c r="BE61" s="36"/>
    </row>
  </sheetData>
  <sheetProtection algorithmName="SHA-512" hashValue="7IGZeC2Zx9U4mvSuzCIoOrDwmpAqtHS/IqnlfGneb7vN4l6xmN5wPfwqe5MHEf/0IlrMyQdbII8yvkICaQruWA==" saltValue="Ei0DwkzZ4jKCKoZhFOabOA=="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AG54:AM54"/>
    <mergeCell ref="AN54:AP54"/>
    <mergeCell ref="L45:AO45"/>
    <mergeCell ref="AM47:AN47"/>
    <mergeCell ref="AM49:AP49"/>
    <mergeCell ref="AS49:AT51"/>
    <mergeCell ref="AM50:AP50"/>
  </mergeCells>
  <hyperlinks>
    <hyperlink ref="A55" location="'00 - VRN'!C2" display="/"/>
    <hyperlink ref="A56" location="'01 - 1.NP'!C2" display="/"/>
    <hyperlink ref="A57" location="'02 - 2.NP'!C2" display="/"/>
    <hyperlink ref="A58" location="'03 - 3.NP'!C2" display="/"/>
    <hyperlink ref="A59" location="'04 - TZB'!C2" display="/"/>
    <hyperlink ref="E20" r:id="rId1" display="http://www.stavebnikalkulace.cz/"/>
    <hyperlink ref="AM50" r:id="rId2" display="http://www.stavebnikalkulace.cz/"/>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5"/>
      <c r="M2" s="375"/>
      <c r="N2" s="375"/>
      <c r="O2" s="375"/>
      <c r="P2" s="375"/>
      <c r="Q2" s="375"/>
      <c r="R2" s="375"/>
      <c r="S2" s="375"/>
      <c r="T2" s="375"/>
      <c r="U2" s="375"/>
      <c r="V2" s="375"/>
      <c r="AT2" s="19" t="s">
        <v>80</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94</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6" t="str">
        <f>'Rekapitulace stavby'!K6</f>
        <v>Stavební úpravy WC - II. stupeň - ZŠ Horní Slavkov, Školní 786</v>
      </c>
      <c r="F7" s="377"/>
      <c r="G7" s="377"/>
      <c r="H7" s="377"/>
      <c r="L7" s="22"/>
    </row>
    <row r="8" spans="1:31" s="2" customFormat="1" ht="12" customHeight="1">
      <c r="A8" s="36"/>
      <c r="B8" s="41"/>
      <c r="C8" s="36"/>
      <c r="D8" s="107" t="s">
        <v>95</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8" t="s">
        <v>96</v>
      </c>
      <c r="F9" s="379"/>
      <c r="G9" s="379"/>
      <c r="H9" s="379"/>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2. 3. 2021</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ROUND(J83,2)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ROUND((SUM(BE83:BE93)),2)</f>
        <v>0</v>
      </c>
      <c r="G33" s="36"/>
      <c r="H33" s="36"/>
      <c r="I33" s="120">
        <v>0.21</v>
      </c>
      <c r="J33" s="119">
        <f>ROUND(((SUM(BE83:BE93))*I33),2)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ROUND((SUM(BF83:BF93)),2)</f>
        <v>0</v>
      </c>
      <c r="G34" s="36"/>
      <c r="H34" s="36"/>
      <c r="I34" s="120">
        <v>0.15</v>
      </c>
      <c r="J34" s="119">
        <f>ROUND(((SUM(BF83:BF93))*I34),2)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ROUND((SUM(BG83:BG93)),2)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ROUND((SUM(BH83:BH93)),2)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ROUND((SUM(BI83:BI93)),2)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97</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Stavební úpravy WC - II. stupeň - ZŠ Horní Slavkov, Školní 786</v>
      </c>
      <c r="F48" s="384"/>
      <c r="G48" s="384"/>
      <c r="H48" s="384"/>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95</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6" t="str">
        <f>E9</f>
        <v>00 - VRN</v>
      </c>
      <c r="F50" s="385"/>
      <c r="G50" s="385"/>
      <c r="H50" s="385"/>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ZŠ Horní Slavkov, Školní 786</v>
      </c>
      <c r="G52" s="38"/>
      <c r="H52" s="38"/>
      <c r="I52" s="31" t="s">
        <v>23</v>
      </c>
      <c r="J52" s="61" t="str">
        <f>IF(J12="","",J12)</f>
        <v>2. 3. 2021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Horní Slavkov</v>
      </c>
      <c r="G54" s="38"/>
      <c r="H54" s="38"/>
      <c r="I54" s="31" t="s">
        <v>31</v>
      </c>
      <c r="J54" s="34" t="str">
        <f>E21</f>
        <v>CENTRA STAV s.r.o.</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98</v>
      </c>
      <c r="D57" s="133"/>
      <c r="E57" s="133"/>
      <c r="F57" s="133"/>
      <c r="G57" s="133"/>
      <c r="H57" s="133"/>
      <c r="I57" s="133"/>
      <c r="J57" s="134" t="s">
        <v>99</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J83</f>
        <v>0</v>
      </c>
      <c r="K59" s="38"/>
      <c r="L59" s="108"/>
      <c r="S59" s="36"/>
      <c r="T59" s="36"/>
      <c r="U59" s="36"/>
      <c r="V59" s="36"/>
      <c r="W59" s="36"/>
      <c r="X59" s="36"/>
      <c r="Y59" s="36"/>
      <c r="Z59" s="36"/>
      <c r="AA59" s="36"/>
      <c r="AB59" s="36"/>
      <c r="AC59" s="36"/>
      <c r="AD59" s="36"/>
      <c r="AE59" s="36"/>
      <c r="AU59" s="19" t="s">
        <v>100</v>
      </c>
    </row>
    <row r="60" spans="2:12" s="9" customFormat="1" ht="24.95" customHeight="1">
      <c r="B60" s="136"/>
      <c r="C60" s="137"/>
      <c r="D60" s="138" t="s">
        <v>101</v>
      </c>
      <c r="E60" s="139"/>
      <c r="F60" s="139"/>
      <c r="G60" s="139"/>
      <c r="H60" s="139"/>
      <c r="I60" s="139"/>
      <c r="J60" s="140">
        <f>J84</f>
        <v>0</v>
      </c>
      <c r="K60" s="137"/>
      <c r="L60" s="141"/>
    </row>
    <row r="61" spans="2:12" s="10" customFormat="1" ht="19.9" customHeight="1">
      <c r="B61" s="142"/>
      <c r="C61" s="143"/>
      <c r="D61" s="144" t="s">
        <v>102</v>
      </c>
      <c r="E61" s="145"/>
      <c r="F61" s="145"/>
      <c r="G61" s="145"/>
      <c r="H61" s="145"/>
      <c r="I61" s="145"/>
      <c r="J61" s="146">
        <f>J85</f>
        <v>0</v>
      </c>
      <c r="K61" s="143"/>
      <c r="L61" s="147"/>
    </row>
    <row r="62" spans="2:12" s="10" customFormat="1" ht="19.9" customHeight="1">
      <c r="B62" s="142"/>
      <c r="C62" s="143"/>
      <c r="D62" s="144" t="s">
        <v>103</v>
      </c>
      <c r="E62" s="145"/>
      <c r="F62" s="145"/>
      <c r="G62" s="145"/>
      <c r="H62" s="145"/>
      <c r="I62" s="145"/>
      <c r="J62" s="146">
        <f>J88</f>
        <v>0</v>
      </c>
      <c r="K62" s="143"/>
      <c r="L62" s="147"/>
    </row>
    <row r="63" spans="2:12" s="10" customFormat="1" ht="19.9" customHeight="1">
      <c r="B63" s="142"/>
      <c r="C63" s="143"/>
      <c r="D63" s="144" t="s">
        <v>104</v>
      </c>
      <c r="E63" s="145"/>
      <c r="F63" s="145"/>
      <c r="G63" s="145"/>
      <c r="H63" s="145"/>
      <c r="I63" s="145"/>
      <c r="J63" s="146">
        <f>J91</f>
        <v>0</v>
      </c>
      <c r="K63" s="143"/>
      <c r="L63" s="147"/>
    </row>
    <row r="64" spans="1:31" s="2" customFormat="1" ht="21.75" customHeight="1">
      <c r="A64" s="36"/>
      <c r="B64" s="37"/>
      <c r="C64" s="38"/>
      <c r="D64" s="38"/>
      <c r="E64" s="38"/>
      <c r="F64" s="38"/>
      <c r="G64" s="38"/>
      <c r="H64" s="38"/>
      <c r="I64" s="38"/>
      <c r="J64" s="38"/>
      <c r="K64" s="38"/>
      <c r="L64" s="108"/>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50"/>
      <c r="J65" s="50"/>
      <c r="K65" s="50"/>
      <c r="L65" s="108"/>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52"/>
      <c r="J69" s="52"/>
      <c r="K69" s="52"/>
      <c r="L69" s="108"/>
      <c r="S69" s="36"/>
      <c r="T69" s="36"/>
      <c r="U69" s="36"/>
      <c r="V69" s="36"/>
      <c r="W69" s="36"/>
      <c r="X69" s="36"/>
      <c r="Y69" s="36"/>
      <c r="Z69" s="36"/>
      <c r="AA69" s="36"/>
      <c r="AB69" s="36"/>
      <c r="AC69" s="36"/>
      <c r="AD69" s="36"/>
      <c r="AE69" s="36"/>
    </row>
    <row r="70" spans="1:31" s="2" customFormat="1" ht="24.95" customHeight="1">
      <c r="A70" s="36"/>
      <c r="B70" s="37"/>
      <c r="C70" s="25" t="s">
        <v>105</v>
      </c>
      <c r="D70" s="38"/>
      <c r="E70" s="38"/>
      <c r="F70" s="38"/>
      <c r="G70" s="38"/>
      <c r="H70" s="38"/>
      <c r="I70" s="38"/>
      <c r="J70" s="38"/>
      <c r="K70" s="38"/>
      <c r="L70" s="108"/>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6.5" customHeight="1">
      <c r="A73" s="36"/>
      <c r="B73" s="37"/>
      <c r="C73" s="38"/>
      <c r="D73" s="38"/>
      <c r="E73" s="383" t="str">
        <f>E7</f>
        <v>Stavební úpravy WC - II. stupeň - ZŠ Horní Slavkov, Školní 786</v>
      </c>
      <c r="F73" s="384"/>
      <c r="G73" s="384"/>
      <c r="H73" s="384"/>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95</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36" t="str">
        <f>E9</f>
        <v>00 - VRN</v>
      </c>
      <c r="F75" s="385"/>
      <c r="G75" s="385"/>
      <c r="H75" s="385"/>
      <c r="I75" s="38"/>
      <c r="J75" s="38"/>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21</v>
      </c>
      <c r="D77" s="38"/>
      <c r="E77" s="38"/>
      <c r="F77" s="29" t="str">
        <f>F12</f>
        <v>ZŠ Horní Slavkov, Školní 786</v>
      </c>
      <c r="G77" s="38"/>
      <c r="H77" s="38"/>
      <c r="I77" s="31" t="s">
        <v>23</v>
      </c>
      <c r="J77" s="61" t="str">
        <f>IF(J12="","",J12)</f>
        <v>2. 3. 2021</v>
      </c>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5.2" customHeight="1">
      <c r="A79" s="36"/>
      <c r="B79" s="37"/>
      <c r="C79" s="31" t="s">
        <v>25</v>
      </c>
      <c r="D79" s="38"/>
      <c r="E79" s="38"/>
      <c r="F79" s="29" t="str">
        <f>E15</f>
        <v>Město Horní Slavkov</v>
      </c>
      <c r="G79" s="38"/>
      <c r="H79" s="38"/>
      <c r="I79" s="31" t="s">
        <v>31</v>
      </c>
      <c r="J79" s="34" t="str">
        <f>E21</f>
        <v>CENTRA STAV s.r.o.</v>
      </c>
      <c r="K79" s="38"/>
      <c r="L79" s="108"/>
      <c r="S79" s="36"/>
      <c r="T79" s="36"/>
      <c r="U79" s="36"/>
      <c r="V79" s="36"/>
      <c r="W79" s="36"/>
      <c r="X79" s="36"/>
      <c r="Y79" s="36"/>
      <c r="Z79" s="36"/>
      <c r="AA79" s="36"/>
      <c r="AB79" s="36"/>
      <c r="AC79" s="36"/>
      <c r="AD79" s="36"/>
      <c r="AE79" s="36"/>
    </row>
    <row r="80" spans="1:31" s="2" customFormat="1" ht="15.2" customHeight="1">
      <c r="A80" s="36"/>
      <c r="B80" s="37"/>
      <c r="C80" s="31" t="s">
        <v>29</v>
      </c>
      <c r="D80" s="38"/>
      <c r="E80" s="38"/>
      <c r="F80" s="29" t="str">
        <f>IF(E18="","",E18)</f>
        <v>Vyplň údaj</v>
      </c>
      <c r="G80" s="38"/>
      <c r="H80" s="38"/>
      <c r="I80" s="31" t="s">
        <v>34</v>
      </c>
      <c r="J80" s="34" t="str">
        <f>E24</f>
        <v>Michal Kubelka</v>
      </c>
      <c r="K80" s="38"/>
      <c r="L80" s="108"/>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11" customFormat="1" ht="29.25" customHeight="1">
      <c r="A82" s="148"/>
      <c r="B82" s="149"/>
      <c r="C82" s="150" t="s">
        <v>106</v>
      </c>
      <c r="D82" s="151" t="s">
        <v>57</v>
      </c>
      <c r="E82" s="151" t="s">
        <v>53</v>
      </c>
      <c r="F82" s="151" t="s">
        <v>54</v>
      </c>
      <c r="G82" s="151" t="s">
        <v>107</v>
      </c>
      <c r="H82" s="151" t="s">
        <v>108</v>
      </c>
      <c r="I82" s="151" t="s">
        <v>109</v>
      </c>
      <c r="J82" s="151" t="s">
        <v>99</v>
      </c>
      <c r="K82" s="152" t="s">
        <v>110</v>
      </c>
      <c r="L82" s="153"/>
      <c r="M82" s="70" t="s">
        <v>19</v>
      </c>
      <c r="N82" s="71" t="s">
        <v>42</v>
      </c>
      <c r="O82" s="71" t="s">
        <v>111</v>
      </c>
      <c r="P82" s="71" t="s">
        <v>112</v>
      </c>
      <c r="Q82" s="71" t="s">
        <v>113</v>
      </c>
      <c r="R82" s="71" t="s">
        <v>114</v>
      </c>
      <c r="S82" s="71" t="s">
        <v>115</v>
      </c>
      <c r="T82" s="72" t="s">
        <v>116</v>
      </c>
      <c r="U82" s="148"/>
      <c r="V82" s="148"/>
      <c r="W82" s="148"/>
      <c r="X82" s="148"/>
      <c r="Y82" s="148"/>
      <c r="Z82" s="148"/>
      <c r="AA82" s="148"/>
      <c r="AB82" s="148"/>
      <c r="AC82" s="148"/>
      <c r="AD82" s="148"/>
      <c r="AE82" s="148"/>
    </row>
    <row r="83" spans="1:63" s="2" customFormat="1" ht="22.9" customHeight="1">
      <c r="A83" s="36"/>
      <c r="B83" s="37"/>
      <c r="C83" s="77" t="s">
        <v>117</v>
      </c>
      <c r="D83" s="38"/>
      <c r="E83" s="38"/>
      <c r="F83" s="38"/>
      <c r="G83" s="38"/>
      <c r="H83" s="38"/>
      <c r="I83" s="38"/>
      <c r="J83" s="154">
        <f>BK83</f>
        <v>0</v>
      </c>
      <c r="K83" s="38"/>
      <c r="L83" s="41"/>
      <c r="M83" s="73"/>
      <c r="N83" s="155"/>
      <c r="O83" s="74"/>
      <c r="P83" s="156">
        <f>P84</f>
        <v>0</v>
      </c>
      <c r="Q83" s="74"/>
      <c r="R83" s="156">
        <f>R84</f>
        <v>0</v>
      </c>
      <c r="S83" s="74"/>
      <c r="T83" s="157">
        <f>T84</f>
        <v>0</v>
      </c>
      <c r="U83" s="36"/>
      <c r="V83" s="36"/>
      <c r="W83" s="36"/>
      <c r="X83" s="36"/>
      <c r="Y83" s="36"/>
      <c r="Z83" s="36"/>
      <c r="AA83" s="36"/>
      <c r="AB83" s="36"/>
      <c r="AC83" s="36"/>
      <c r="AD83" s="36"/>
      <c r="AE83" s="36"/>
      <c r="AT83" s="19" t="s">
        <v>71</v>
      </c>
      <c r="AU83" s="19" t="s">
        <v>100</v>
      </c>
      <c r="BK83" s="158">
        <f>BK84</f>
        <v>0</v>
      </c>
    </row>
    <row r="84" spans="2:63" s="12" customFormat="1" ht="25.9" customHeight="1">
      <c r="B84" s="159"/>
      <c r="C84" s="160"/>
      <c r="D84" s="161" t="s">
        <v>71</v>
      </c>
      <c r="E84" s="162" t="s">
        <v>77</v>
      </c>
      <c r="F84" s="162" t="s">
        <v>118</v>
      </c>
      <c r="G84" s="160"/>
      <c r="H84" s="160"/>
      <c r="I84" s="163"/>
      <c r="J84" s="164">
        <f>BK84</f>
        <v>0</v>
      </c>
      <c r="K84" s="160"/>
      <c r="L84" s="165"/>
      <c r="M84" s="166"/>
      <c r="N84" s="167"/>
      <c r="O84" s="167"/>
      <c r="P84" s="168">
        <f>P85+P88+P91</f>
        <v>0</v>
      </c>
      <c r="Q84" s="167"/>
      <c r="R84" s="168">
        <f>R85+R88+R91</f>
        <v>0</v>
      </c>
      <c r="S84" s="167"/>
      <c r="T84" s="169">
        <f>T85+T88+T91</f>
        <v>0</v>
      </c>
      <c r="AR84" s="170" t="s">
        <v>119</v>
      </c>
      <c r="AT84" s="171" t="s">
        <v>71</v>
      </c>
      <c r="AU84" s="171" t="s">
        <v>72</v>
      </c>
      <c r="AY84" s="170" t="s">
        <v>120</v>
      </c>
      <c r="BK84" s="172">
        <f>BK85+BK88+BK91</f>
        <v>0</v>
      </c>
    </row>
    <row r="85" spans="2:63" s="12" customFormat="1" ht="22.9" customHeight="1">
      <c r="B85" s="159"/>
      <c r="C85" s="160"/>
      <c r="D85" s="161" t="s">
        <v>71</v>
      </c>
      <c r="E85" s="173" t="s">
        <v>121</v>
      </c>
      <c r="F85" s="173" t="s">
        <v>122</v>
      </c>
      <c r="G85" s="160"/>
      <c r="H85" s="160"/>
      <c r="I85" s="163"/>
      <c r="J85" s="174">
        <f>BK85</f>
        <v>0</v>
      </c>
      <c r="K85" s="160"/>
      <c r="L85" s="165"/>
      <c r="M85" s="166"/>
      <c r="N85" s="167"/>
      <c r="O85" s="167"/>
      <c r="P85" s="168">
        <f>SUM(P86:P87)</f>
        <v>0</v>
      </c>
      <c r="Q85" s="167"/>
      <c r="R85" s="168">
        <f>SUM(R86:R87)</f>
        <v>0</v>
      </c>
      <c r="S85" s="167"/>
      <c r="T85" s="169">
        <f>SUM(T86:T87)</f>
        <v>0</v>
      </c>
      <c r="AR85" s="170" t="s">
        <v>119</v>
      </c>
      <c r="AT85" s="171" t="s">
        <v>71</v>
      </c>
      <c r="AU85" s="171" t="s">
        <v>79</v>
      </c>
      <c r="AY85" s="170" t="s">
        <v>120</v>
      </c>
      <c r="BK85" s="172">
        <f>SUM(BK86:BK87)</f>
        <v>0</v>
      </c>
    </row>
    <row r="86" spans="1:65" s="2" customFormat="1" ht="16.5" customHeight="1">
      <c r="A86" s="36"/>
      <c r="B86" s="37"/>
      <c r="C86" s="175" t="s">
        <v>79</v>
      </c>
      <c r="D86" s="175" t="s">
        <v>123</v>
      </c>
      <c r="E86" s="176" t="s">
        <v>124</v>
      </c>
      <c r="F86" s="177" t="s">
        <v>125</v>
      </c>
      <c r="G86" s="178" t="s">
        <v>126</v>
      </c>
      <c r="H86" s="179">
        <v>1</v>
      </c>
      <c r="I86" s="180"/>
      <c r="J86" s="181">
        <f>ROUND(I86*H86,2)</f>
        <v>0</v>
      </c>
      <c r="K86" s="177" t="s">
        <v>127</v>
      </c>
      <c r="L86" s="41"/>
      <c r="M86" s="182" t="s">
        <v>19</v>
      </c>
      <c r="N86" s="183" t="s">
        <v>43</v>
      </c>
      <c r="O86" s="66"/>
      <c r="P86" s="184">
        <f>O86*H86</f>
        <v>0</v>
      </c>
      <c r="Q86" s="184">
        <v>0</v>
      </c>
      <c r="R86" s="184">
        <f>Q86*H86</f>
        <v>0</v>
      </c>
      <c r="S86" s="184">
        <v>0</v>
      </c>
      <c r="T86" s="185">
        <f>S86*H86</f>
        <v>0</v>
      </c>
      <c r="U86" s="36"/>
      <c r="V86" s="36"/>
      <c r="W86" s="36"/>
      <c r="X86" s="36"/>
      <c r="Y86" s="36"/>
      <c r="Z86" s="36"/>
      <c r="AA86" s="36"/>
      <c r="AB86" s="36"/>
      <c r="AC86" s="36"/>
      <c r="AD86" s="36"/>
      <c r="AE86" s="36"/>
      <c r="AR86" s="186" t="s">
        <v>128</v>
      </c>
      <c r="AT86" s="186" t="s">
        <v>123</v>
      </c>
      <c r="AU86" s="186" t="s">
        <v>81</v>
      </c>
      <c r="AY86" s="19" t="s">
        <v>120</v>
      </c>
      <c r="BE86" s="187">
        <f>IF(N86="základní",J86,0)</f>
        <v>0</v>
      </c>
      <c r="BF86" s="187">
        <f>IF(N86="snížená",J86,0)</f>
        <v>0</v>
      </c>
      <c r="BG86" s="187">
        <f>IF(N86="zákl. přenesená",J86,0)</f>
        <v>0</v>
      </c>
      <c r="BH86" s="187">
        <f>IF(N86="sníž. přenesená",J86,0)</f>
        <v>0</v>
      </c>
      <c r="BI86" s="187">
        <f>IF(N86="nulová",J86,0)</f>
        <v>0</v>
      </c>
      <c r="BJ86" s="19" t="s">
        <v>79</v>
      </c>
      <c r="BK86" s="187">
        <f>ROUND(I86*H86,2)</f>
        <v>0</v>
      </c>
      <c r="BL86" s="19" t="s">
        <v>128</v>
      </c>
      <c r="BM86" s="186" t="s">
        <v>129</v>
      </c>
    </row>
    <row r="87" spans="1:47" s="2" customFormat="1" ht="29.25">
      <c r="A87" s="36"/>
      <c r="B87" s="37"/>
      <c r="C87" s="38"/>
      <c r="D87" s="188" t="s">
        <v>130</v>
      </c>
      <c r="E87" s="38"/>
      <c r="F87" s="189" t="s">
        <v>131</v>
      </c>
      <c r="G87" s="38"/>
      <c r="H87" s="38"/>
      <c r="I87" s="190"/>
      <c r="J87" s="38"/>
      <c r="K87" s="38"/>
      <c r="L87" s="41"/>
      <c r="M87" s="191"/>
      <c r="N87" s="192"/>
      <c r="O87" s="66"/>
      <c r="P87" s="66"/>
      <c r="Q87" s="66"/>
      <c r="R87" s="66"/>
      <c r="S87" s="66"/>
      <c r="T87" s="67"/>
      <c r="U87" s="36"/>
      <c r="V87" s="36"/>
      <c r="W87" s="36"/>
      <c r="X87" s="36"/>
      <c r="Y87" s="36"/>
      <c r="Z87" s="36"/>
      <c r="AA87" s="36"/>
      <c r="AB87" s="36"/>
      <c r="AC87" s="36"/>
      <c r="AD87" s="36"/>
      <c r="AE87" s="36"/>
      <c r="AT87" s="19" t="s">
        <v>130</v>
      </c>
      <c r="AU87" s="19" t="s">
        <v>81</v>
      </c>
    </row>
    <row r="88" spans="2:63" s="12" customFormat="1" ht="22.9" customHeight="1">
      <c r="B88" s="159"/>
      <c r="C88" s="160"/>
      <c r="D88" s="161" t="s">
        <v>71</v>
      </c>
      <c r="E88" s="173" t="s">
        <v>132</v>
      </c>
      <c r="F88" s="173" t="s">
        <v>133</v>
      </c>
      <c r="G88" s="160"/>
      <c r="H88" s="160"/>
      <c r="I88" s="163"/>
      <c r="J88" s="174">
        <f>BK88</f>
        <v>0</v>
      </c>
      <c r="K88" s="160"/>
      <c r="L88" s="165"/>
      <c r="M88" s="166"/>
      <c r="N88" s="167"/>
      <c r="O88" s="167"/>
      <c r="P88" s="168">
        <f>SUM(P89:P90)</f>
        <v>0</v>
      </c>
      <c r="Q88" s="167"/>
      <c r="R88" s="168">
        <f>SUM(R89:R90)</f>
        <v>0</v>
      </c>
      <c r="S88" s="167"/>
      <c r="T88" s="169">
        <f>SUM(T89:T90)</f>
        <v>0</v>
      </c>
      <c r="AR88" s="170" t="s">
        <v>119</v>
      </c>
      <c r="AT88" s="171" t="s">
        <v>71</v>
      </c>
      <c r="AU88" s="171" t="s">
        <v>79</v>
      </c>
      <c r="AY88" s="170" t="s">
        <v>120</v>
      </c>
      <c r="BK88" s="172">
        <f>SUM(BK89:BK90)</f>
        <v>0</v>
      </c>
    </row>
    <row r="89" spans="1:65" s="2" customFormat="1" ht="16.5" customHeight="1">
      <c r="A89" s="36"/>
      <c r="B89" s="37"/>
      <c r="C89" s="175" t="s">
        <v>81</v>
      </c>
      <c r="D89" s="175" t="s">
        <v>123</v>
      </c>
      <c r="E89" s="176" t="s">
        <v>134</v>
      </c>
      <c r="F89" s="177" t="s">
        <v>135</v>
      </c>
      <c r="G89" s="178" t="s">
        <v>126</v>
      </c>
      <c r="H89" s="179">
        <v>1</v>
      </c>
      <c r="I89" s="180"/>
      <c r="J89" s="181">
        <f>ROUND(I89*H89,2)</f>
        <v>0</v>
      </c>
      <c r="K89" s="177" t="s">
        <v>127</v>
      </c>
      <c r="L89" s="41"/>
      <c r="M89" s="182" t="s">
        <v>19</v>
      </c>
      <c r="N89" s="183" t="s">
        <v>43</v>
      </c>
      <c r="O89" s="66"/>
      <c r="P89" s="184">
        <f>O89*H89</f>
        <v>0</v>
      </c>
      <c r="Q89" s="184">
        <v>0</v>
      </c>
      <c r="R89" s="184">
        <f>Q89*H89</f>
        <v>0</v>
      </c>
      <c r="S89" s="184">
        <v>0</v>
      </c>
      <c r="T89" s="185">
        <f>S89*H89</f>
        <v>0</v>
      </c>
      <c r="U89" s="36"/>
      <c r="V89" s="36"/>
      <c r="W89" s="36"/>
      <c r="X89" s="36"/>
      <c r="Y89" s="36"/>
      <c r="Z89" s="36"/>
      <c r="AA89" s="36"/>
      <c r="AB89" s="36"/>
      <c r="AC89" s="36"/>
      <c r="AD89" s="36"/>
      <c r="AE89" s="36"/>
      <c r="AR89" s="186" t="s">
        <v>128</v>
      </c>
      <c r="AT89" s="186" t="s">
        <v>123</v>
      </c>
      <c r="AU89" s="186" t="s">
        <v>81</v>
      </c>
      <c r="AY89" s="19" t="s">
        <v>120</v>
      </c>
      <c r="BE89" s="187">
        <f>IF(N89="základní",J89,0)</f>
        <v>0</v>
      </c>
      <c r="BF89" s="187">
        <f>IF(N89="snížená",J89,0)</f>
        <v>0</v>
      </c>
      <c r="BG89" s="187">
        <f>IF(N89="zákl. přenesená",J89,0)</f>
        <v>0</v>
      </c>
      <c r="BH89" s="187">
        <f>IF(N89="sníž. přenesená",J89,0)</f>
        <v>0</v>
      </c>
      <c r="BI89" s="187">
        <f>IF(N89="nulová",J89,0)</f>
        <v>0</v>
      </c>
      <c r="BJ89" s="19" t="s">
        <v>79</v>
      </c>
      <c r="BK89" s="187">
        <f>ROUND(I89*H89,2)</f>
        <v>0</v>
      </c>
      <c r="BL89" s="19" t="s">
        <v>128</v>
      </c>
      <c r="BM89" s="186" t="s">
        <v>136</v>
      </c>
    </row>
    <row r="90" spans="1:47" s="2" customFormat="1" ht="29.25">
      <c r="A90" s="36"/>
      <c r="B90" s="37"/>
      <c r="C90" s="38"/>
      <c r="D90" s="188" t="s">
        <v>130</v>
      </c>
      <c r="E90" s="38"/>
      <c r="F90" s="189" t="s">
        <v>137</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130</v>
      </c>
      <c r="AU90" s="19" t="s">
        <v>81</v>
      </c>
    </row>
    <row r="91" spans="2:63" s="12" customFormat="1" ht="22.9" customHeight="1">
      <c r="B91" s="159"/>
      <c r="C91" s="160"/>
      <c r="D91" s="161" t="s">
        <v>71</v>
      </c>
      <c r="E91" s="173" t="s">
        <v>138</v>
      </c>
      <c r="F91" s="173" t="s">
        <v>139</v>
      </c>
      <c r="G91" s="160"/>
      <c r="H91" s="160"/>
      <c r="I91" s="163"/>
      <c r="J91" s="174">
        <f>BK91</f>
        <v>0</v>
      </c>
      <c r="K91" s="160"/>
      <c r="L91" s="165"/>
      <c r="M91" s="166"/>
      <c r="N91" s="167"/>
      <c r="O91" s="167"/>
      <c r="P91" s="168">
        <f>SUM(P92:P93)</f>
        <v>0</v>
      </c>
      <c r="Q91" s="167"/>
      <c r="R91" s="168">
        <f>SUM(R92:R93)</f>
        <v>0</v>
      </c>
      <c r="S91" s="167"/>
      <c r="T91" s="169">
        <f>SUM(T92:T93)</f>
        <v>0</v>
      </c>
      <c r="AR91" s="170" t="s">
        <v>119</v>
      </c>
      <c r="AT91" s="171" t="s">
        <v>71</v>
      </c>
      <c r="AU91" s="171" t="s">
        <v>79</v>
      </c>
      <c r="AY91" s="170" t="s">
        <v>120</v>
      </c>
      <c r="BK91" s="172">
        <f>SUM(BK92:BK93)</f>
        <v>0</v>
      </c>
    </row>
    <row r="92" spans="1:65" s="2" customFormat="1" ht="24">
      <c r="A92" s="36"/>
      <c r="B92" s="37"/>
      <c r="C92" s="175" t="s">
        <v>140</v>
      </c>
      <c r="D92" s="175" t="s">
        <v>123</v>
      </c>
      <c r="E92" s="176" t="s">
        <v>141</v>
      </c>
      <c r="F92" s="177" t="s">
        <v>142</v>
      </c>
      <c r="G92" s="178" t="s">
        <v>126</v>
      </c>
      <c r="H92" s="179">
        <v>1</v>
      </c>
      <c r="I92" s="180"/>
      <c r="J92" s="181">
        <f>ROUND(I92*H92,2)</f>
        <v>0</v>
      </c>
      <c r="K92" s="177" t="s">
        <v>127</v>
      </c>
      <c r="L92" s="41"/>
      <c r="M92" s="182" t="s">
        <v>19</v>
      </c>
      <c r="N92" s="183" t="s">
        <v>43</v>
      </c>
      <c r="O92" s="66"/>
      <c r="P92" s="184">
        <f>O92*H92</f>
        <v>0</v>
      </c>
      <c r="Q92" s="184">
        <v>0</v>
      </c>
      <c r="R92" s="184">
        <f>Q92*H92</f>
        <v>0</v>
      </c>
      <c r="S92" s="184">
        <v>0</v>
      </c>
      <c r="T92" s="185">
        <f>S92*H92</f>
        <v>0</v>
      </c>
      <c r="U92" s="36"/>
      <c r="V92" s="36"/>
      <c r="W92" s="36"/>
      <c r="X92" s="36"/>
      <c r="Y92" s="36"/>
      <c r="Z92" s="36"/>
      <c r="AA92" s="36"/>
      <c r="AB92" s="36"/>
      <c r="AC92" s="36"/>
      <c r="AD92" s="36"/>
      <c r="AE92" s="36"/>
      <c r="AR92" s="186" t="s">
        <v>128</v>
      </c>
      <c r="AT92" s="186" t="s">
        <v>123</v>
      </c>
      <c r="AU92" s="186" t="s">
        <v>81</v>
      </c>
      <c r="AY92" s="19" t="s">
        <v>120</v>
      </c>
      <c r="BE92" s="187">
        <f>IF(N92="základní",J92,0)</f>
        <v>0</v>
      </c>
      <c r="BF92" s="187">
        <f>IF(N92="snížená",J92,0)</f>
        <v>0</v>
      </c>
      <c r="BG92" s="187">
        <f>IF(N92="zákl. přenesená",J92,0)</f>
        <v>0</v>
      </c>
      <c r="BH92" s="187">
        <f>IF(N92="sníž. přenesená",J92,0)</f>
        <v>0</v>
      </c>
      <c r="BI92" s="187">
        <f>IF(N92="nulová",J92,0)</f>
        <v>0</v>
      </c>
      <c r="BJ92" s="19" t="s">
        <v>79</v>
      </c>
      <c r="BK92" s="187">
        <f>ROUND(I92*H92,2)</f>
        <v>0</v>
      </c>
      <c r="BL92" s="19" t="s">
        <v>128</v>
      </c>
      <c r="BM92" s="186" t="s">
        <v>143</v>
      </c>
    </row>
    <row r="93" spans="1:47" s="2" customFormat="1" ht="29.25">
      <c r="A93" s="36"/>
      <c r="B93" s="37"/>
      <c r="C93" s="38"/>
      <c r="D93" s="188" t="s">
        <v>130</v>
      </c>
      <c r="E93" s="38"/>
      <c r="F93" s="189" t="s">
        <v>137</v>
      </c>
      <c r="G93" s="38"/>
      <c r="H93" s="38"/>
      <c r="I93" s="190"/>
      <c r="J93" s="38"/>
      <c r="K93" s="38"/>
      <c r="L93" s="41"/>
      <c r="M93" s="193"/>
      <c r="N93" s="194"/>
      <c r="O93" s="195"/>
      <c r="P93" s="195"/>
      <c r="Q93" s="195"/>
      <c r="R93" s="195"/>
      <c r="S93" s="195"/>
      <c r="T93" s="196"/>
      <c r="U93" s="36"/>
      <c r="V93" s="36"/>
      <c r="W93" s="36"/>
      <c r="X93" s="36"/>
      <c r="Y93" s="36"/>
      <c r="Z93" s="36"/>
      <c r="AA93" s="36"/>
      <c r="AB93" s="36"/>
      <c r="AC93" s="36"/>
      <c r="AD93" s="36"/>
      <c r="AE93" s="36"/>
      <c r="AT93" s="19" t="s">
        <v>130</v>
      </c>
      <c r="AU93" s="19" t="s">
        <v>81</v>
      </c>
    </row>
    <row r="94" spans="1:31" s="2" customFormat="1" ht="6.95" customHeight="1">
      <c r="A94" s="36"/>
      <c r="B94" s="49"/>
      <c r="C94" s="50"/>
      <c r="D94" s="50"/>
      <c r="E94" s="50"/>
      <c r="F94" s="50"/>
      <c r="G94" s="50"/>
      <c r="H94" s="50"/>
      <c r="I94" s="50"/>
      <c r="J94" s="50"/>
      <c r="K94" s="50"/>
      <c r="L94" s="41"/>
      <c r="M94" s="36"/>
      <c r="O94" s="36"/>
      <c r="P94" s="36"/>
      <c r="Q94" s="36"/>
      <c r="R94" s="36"/>
      <c r="S94" s="36"/>
      <c r="T94" s="36"/>
      <c r="U94" s="36"/>
      <c r="V94" s="36"/>
      <c r="W94" s="36"/>
      <c r="X94" s="36"/>
      <c r="Y94" s="36"/>
      <c r="Z94" s="36"/>
      <c r="AA94" s="36"/>
      <c r="AB94" s="36"/>
      <c r="AC94" s="36"/>
      <c r="AD94" s="36"/>
      <c r="AE94" s="36"/>
    </row>
  </sheetData>
  <sheetProtection algorithmName="SHA-512" hashValue="thqwA5+aKE/bdNfWUkWbs6lkOUqJidURB/TVsQshYdJNWQ2Urz+44YmxTUCvpQfk6LUtrQnaPAv0Lfki9JZrWg==" saltValue="K4k7Imr6jdsOTQ9u7O0GJ49uJ6mKmpliKBlEBNNDrN/togcLFoR1JbNW+F4jNTdV+uu1LM6cQ/GENrRFOm64Qg==" spinCount="100000" sheet="1" objects="1" scenarios="1" formatColumns="0" formatRows="0" autoFilter="0"/>
  <autoFilter ref="C82:K93"/>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5"/>
      <c r="M2" s="375"/>
      <c r="N2" s="375"/>
      <c r="O2" s="375"/>
      <c r="P2" s="375"/>
      <c r="Q2" s="375"/>
      <c r="R2" s="375"/>
      <c r="S2" s="375"/>
      <c r="T2" s="375"/>
      <c r="U2" s="375"/>
      <c r="V2" s="375"/>
      <c r="AT2" s="19" t="s">
        <v>84</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94</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6" t="str">
        <f>'Rekapitulace stavby'!K6</f>
        <v>Stavební úpravy WC - II. stupeň - ZŠ Horní Slavkov, Školní 786</v>
      </c>
      <c r="F7" s="377"/>
      <c r="G7" s="377"/>
      <c r="H7" s="377"/>
      <c r="L7" s="22"/>
    </row>
    <row r="8" spans="1:31" s="2" customFormat="1" ht="12" customHeight="1">
      <c r="A8" s="36"/>
      <c r="B8" s="41"/>
      <c r="C8" s="36"/>
      <c r="D8" s="107" t="s">
        <v>95</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8" t="s">
        <v>144</v>
      </c>
      <c r="F9" s="379"/>
      <c r="G9" s="379"/>
      <c r="H9" s="379"/>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2. 3. 2021</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ROUND(J90,2)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ROUND((SUM(BE90:BE377)),2)</f>
        <v>0</v>
      </c>
      <c r="G33" s="36"/>
      <c r="H33" s="36"/>
      <c r="I33" s="120">
        <v>0.21</v>
      </c>
      <c r="J33" s="119">
        <f>ROUND(((SUM(BE90:BE377))*I33),2)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ROUND((SUM(BF90:BF377)),2)</f>
        <v>0</v>
      </c>
      <c r="G34" s="36"/>
      <c r="H34" s="36"/>
      <c r="I34" s="120">
        <v>0.15</v>
      </c>
      <c r="J34" s="119">
        <f>ROUND(((SUM(BF90:BF377))*I34),2)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ROUND((SUM(BG90:BG377)),2)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ROUND((SUM(BH90:BH377)),2)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ROUND((SUM(BI90:BI377)),2)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97</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Stavební úpravy WC - II. stupeň - ZŠ Horní Slavkov, Školní 786</v>
      </c>
      <c r="F48" s="384"/>
      <c r="G48" s="384"/>
      <c r="H48" s="384"/>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95</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6" t="str">
        <f>E9</f>
        <v>01 - 1.NP</v>
      </c>
      <c r="F50" s="385"/>
      <c r="G50" s="385"/>
      <c r="H50" s="385"/>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ZŠ Horní Slavkov, Školní 786</v>
      </c>
      <c r="G52" s="38"/>
      <c r="H52" s="38"/>
      <c r="I52" s="31" t="s">
        <v>23</v>
      </c>
      <c r="J52" s="61" t="str">
        <f>IF(J12="","",J12)</f>
        <v>2. 3. 2021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Horní Slavkov</v>
      </c>
      <c r="G54" s="38"/>
      <c r="H54" s="38"/>
      <c r="I54" s="31" t="s">
        <v>31</v>
      </c>
      <c r="J54" s="34" t="str">
        <f>E21</f>
        <v>CENTRA STAV s.r.o.</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98</v>
      </c>
      <c r="D57" s="133"/>
      <c r="E57" s="133"/>
      <c r="F57" s="133"/>
      <c r="G57" s="133"/>
      <c r="H57" s="133"/>
      <c r="I57" s="133"/>
      <c r="J57" s="134" t="s">
        <v>99</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J90</f>
        <v>0</v>
      </c>
      <c r="K59" s="38"/>
      <c r="L59" s="108"/>
      <c r="S59" s="36"/>
      <c r="T59" s="36"/>
      <c r="U59" s="36"/>
      <c r="V59" s="36"/>
      <c r="W59" s="36"/>
      <c r="X59" s="36"/>
      <c r="Y59" s="36"/>
      <c r="Z59" s="36"/>
      <c r="AA59" s="36"/>
      <c r="AB59" s="36"/>
      <c r="AC59" s="36"/>
      <c r="AD59" s="36"/>
      <c r="AE59" s="36"/>
      <c r="AU59" s="19" t="s">
        <v>100</v>
      </c>
    </row>
    <row r="60" spans="2:12" s="9" customFormat="1" ht="24.95" customHeight="1">
      <c r="B60" s="136"/>
      <c r="C60" s="137"/>
      <c r="D60" s="138" t="s">
        <v>145</v>
      </c>
      <c r="E60" s="139"/>
      <c r="F60" s="139"/>
      <c r="G60" s="139"/>
      <c r="H60" s="139"/>
      <c r="I60" s="139"/>
      <c r="J60" s="140">
        <f>J91</f>
        <v>0</v>
      </c>
      <c r="K60" s="137"/>
      <c r="L60" s="141"/>
    </row>
    <row r="61" spans="2:12" s="10" customFormat="1" ht="19.9" customHeight="1">
      <c r="B61" s="142"/>
      <c r="C61" s="143"/>
      <c r="D61" s="144" t="s">
        <v>146</v>
      </c>
      <c r="E61" s="145"/>
      <c r="F61" s="145"/>
      <c r="G61" s="145"/>
      <c r="H61" s="145"/>
      <c r="I61" s="145"/>
      <c r="J61" s="146">
        <f>J92</f>
        <v>0</v>
      </c>
      <c r="K61" s="143"/>
      <c r="L61" s="147"/>
    </row>
    <row r="62" spans="2:12" s="10" customFormat="1" ht="19.9" customHeight="1">
      <c r="B62" s="142"/>
      <c r="C62" s="143"/>
      <c r="D62" s="144" t="s">
        <v>147</v>
      </c>
      <c r="E62" s="145"/>
      <c r="F62" s="145"/>
      <c r="G62" s="145"/>
      <c r="H62" s="145"/>
      <c r="I62" s="145"/>
      <c r="J62" s="146">
        <f>J200</f>
        <v>0</v>
      </c>
      <c r="K62" s="143"/>
      <c r="L62" s="147"/>
    </row>
    <row r="63" spans="2:12" s="10" customFormat="1" ht="19.9" customHeight="1">
      <c r="B63" s="142"/>
      <c r="C63" s="143"/>
      <c r="D63" s="144" t="s">
        <v>148</v>
      </c>
      <c r="E63" s="145"/>
      <c r="F63" s="145"/>
      <c r="G63" s="145"/>
      <c r="H63" s="145"/>
      <c r="I63" s="145"/>
      <c r="J63" s="146">
        <f>J237</f>
        <v>0</v>
      </c>
      <c r="K63" s="143"/>
      <c r="L63" s="147"/>
    </row>
    <row r="64" spans="2:12" s="10" customFormat="1" ht="19.9" customHeight="1">
      <c r="B64" s="142"/>
      <c r="C64" s="143"/>
      <c r="D64" s="144" t="s">
        <v>149</v>
      </c>
      <c r="E64" s="145"/>
      <c r="F64" s="145"/>
      <c r="G64" s="145"/>
      <c r="H64" s="145"/>
      <c r="I64" s="145"/>
      <c r="J64" s="146">
        <f>J249</f>
        <v>0</v>
      </c>
      <c r="K64" s="143"/>
      <c r="L64" s="147"/>
    </row>
    <row r="65" spans="2:12" s="9" customFormat="1" ht="24.95" customHeight="1">
      <c r="B65" s="136"/>
      <c r="C65" s="137"/>
      <c r="D65" s="138" t="s">
        <v>150</v>
      </c>
      <c r="E65" s="139"/>
      <c r="F65" s="139"/>
      <c r="G65" s="139"/>
      <c r="H65" s="139"/>
      <c r="I65" s="139"/>
      <c r="J65" s="140">
        <f>J252</f>
        <v>0</v>
      </c>
      <c r="K65" s="137"/>
      <c r="L65" s="141"/>
    </row>
    <row r="66" spans="2:12" s="10" customFormat="1" ht="19.9" customHeight="1">
      <c r="B66" s="142"/>
      <c r="C66" s="143"/>
      <c r="D66" s="144" t="s">
        <v>151</v>
      </c>
      <c r="E66" s="145"/>
      <c r="F66" s="145"/>
      <c r="G66" s="145"/>
      <c r="H66" s="145"/>
      <c r="I66" s="145"/>
      <c r="J66" s="146">
        <f>J253</f>
        <v>0</v>
      </c>
      <c r="K66" s="143"/>
      <c r="L66" s="147"/>
    </row>
    <row r="67" spans="2:12" s="10" customFormat="1" ht="19.9" customHeight="1">
      <c r="B67" s="142"/>
      <c r="C67" s="143"/>
      <c r="D67" s="144" t="s">
        <v>152</v>
      </c>
      <c r="E67" s="145"/>
      <c r="F67" s="145"/>
      <c r="G67" s="145"/>
      <c r="H67" s="145"/>
      <c r="I67" s="145"/>
      <c r="J67" s="146">
        <f>J268</f>
        <v>0</v>
      </c>
      <c r="K67" s="143"/>
      <c r="L67" s="147"/>
    </row>
    <row r="68" spans="2:12" s="10" customFormat="1" ht="19.9" customHeight="1">
      <c r="B68" s="142"/>
      <c r="C68" s="143"/>
      <c r="D68" s="144" t="s">
        <v>153</v>
      </c>
      <c r="E68" s="145"/>
      <c r="F68" s="145"/>
      <c r="G68" s="145"/>
      <c r="H68" s="145"/>
      <c r="I68" s="145"/>
      <c r="J68" s="146">
        <f>J296</f>
        <v>0</v>
      </c>
      <c r="K68" s="143"/>
      <c r="L68" s="147"/>
    </row>
    <row r="69" spans="2:12" s="10" customFormat="1" ht="19.9" customHeight="1">
      <c r="B69" s="142"/>
      <c r="C69" s="143"/>
      <c r="D69" s="144" t="s">
        <v>154</v>
      </c>
      <c r="E69" s="145"/>
      <c r="F69" s="145"/>
      <c r="G69" s="145"/>
      <c r="H69" s="145"/>
      <c r="I69" s="145"/>
      <c r="J69" s="146">
        <f>J334</f>
        <v>0</v>
      </c>
      <c r="K69" s="143"/>
      <c r="L69" s="147"/>
    </row>
    <row r="70" spans="2:12" s="10" customFormat="1" ht="19.9" customHeight="1">
      <c r="B70" s="142"/>
      <c r="C70" s="143"/>
      <c r="D70" s="144" t="s">
        <v>155</v>
      </c>
      <c r="E70" s="145"/>
      <c r="F70" s="145"/>
      <c r="G70" s="145"/>
      <c r="H70" s="145"/>
      <c r="I70" s="145"/>
      <c r="J70" s="146">
        <f>J351</f>
        <v>0</v>
      </c>
      <c r="K70" s="143"/>
      <c r="L70" s="147"/>
    </row>
    <row r="71" spans="1:31" s="2" customFormat="1" ht="21.75" customHeight="1">
      <c r="A71" s="36"/>
      <c r="B71" s="37"/>
      <c r="C71" s="38"/>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08"/>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08"/>
      <c r="S76" s="36"/>
      <c r="T76" s="36"/>
      <c r="U76" s="36"/>
      <c r="V76" s="36"/>
      <c r="W76" s="36"/>
      <c r="X76" s="36"/>
      <c r="Y76" s="36"/>
      <c r="Z76" s="36"/>
      <c r="AA76" s="36"/>
      <c r="AB76" s="36"/>
      <c r="AC76" s="36"/>
      <c r="AD76" s="36"/>
      <c r="AE76" s="36"/>
    </row>
    <row r="77" spans="1:31" s="2" customFormat="1" ht="24.95" customHeight="1">
      <c r="A77" s="36"/>
      <c r="B77" s="37"/>
      <c r="C77" s="25" t="s">
        <v>105</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6.5" customHeight="1">
      <c r="A80" s="36"/>
      <c r="B80" s="37"/>
      <c r="C80" s="38"/>
      <c r="D80" s="38"/>
      <c r="E80" s="383" t="str">
        <f>E7</f>
        <v>Stavební úpravy WC - II. stupeň - ZŠ Horní Slavkov, Školní 786</v>
      </c>
      <c r="F80" s="384"/>
      <c r="G80" s="384"/>
      <c r="H80" s="384"/>
      <c r="I80" s="38"/>
      <c r="J80" s="38"/>
      <c r="K80" s="38"/>
      <c r="L80" s="108"/>
      <c r="S80" s="36"/>
      <c r="T80" s="36"/>
      <c r="U80" s="36"/>
      <c r="V80" s="36"/>
      <c r="W80" s="36"/>
      <c r="X80" s="36"/>
      <c r="Y80" s="36"/>
      <c r="Z80" s="36"/>
      <c r="AA80" s="36"/>
      <c r="AB80" s="36"/>
      <c r="AC80" s="36"/>
      <c r="AD80" s="36"/>
      <c r="AE80" s="36"/>
    </row>
    <row r="81" spans="1:31" s="2" customFormat="1" ht="12" customHeight="1">
      <c r="A81" s="36"/>
      <c r="B81" s="37"/>
      <c r="C81" s="31" t="s">
        <v>95</v>
      </c>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6.5" customHeight="1">
      <c r="A82" s="36"/>
      <c r="B82" s="37"/>
      <c r="C82" s="38"/>
      <c r="D82" s="38"/>
      <c r="E82" s="336" t="str">
        <f>E9</f>
        <v>01 - 1.NP</v>
      </c>
      <c r="F82" s="385"/>
      <c r="G82" s="385"/>
      <c r="H82" s="385"/>
      <c r="I82" s="38"/>
      <c r="J82" s="38"/>
      <c r="K82" s="38"/>
      <c r="L82" s="108"/>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2" customHeight="1">
      <c r="A84" s="36"/>
      <c r="B84" s="37"/>
      <c r="C84" s="31" t="s">
        <v>21</v>
      </c>
      <c r="D84" s="38"/>
      <c r="E84" s="38"/>
      <c r="F84" s="29" t="str">
        <f>F12</f>
        <v>ZŠ Horní Slavkov, Školní 786</v>
      </c>
      <c r="G84" s="38"/>
      <c r="H84" s="38"/>
      <c r="I84" s="31" t="s">
        <v>23</v>
      </c>
      <c r="J84" s="61" t="str">
        <f>IF(J12="","",J12)</f>
        <v>2. 3. 2021</v>
      </c>
      <c r="K84" s="38"/>
      <c r="L84" s="108"/>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5.2" customHeight="1">
      <c r="A86" s="36"/>
      <c r="B86" s="37"/>
      <c r="C86" s="31" t="s">
        <v>25</v>
      </c>
      <c r="D86" s="38"/>
      <c r="E86" s="38"/>
      <c r="F86" s="29" t="str">
        <f>E15</f>
        <v>Město Horní Slavkov</v>
      </c>
      <c r="G86" s="38"/>
      <c r="H86" s="38"/>
      <c r="I86" s="31" t="s">
        <v>31</v>
      </c>
      <c r="J86" s="34" t="str">
        <f>E21</f>
        <v>CENTRA STAV s.r.o.</v>
      </c>
      <c r="K86" s="38"/>
      <c r="L86" s="108"/>
      <c r="S86" s="36"/>
      <c r="T86" s="36"/>
      <c r="U86" s="36"/>
      <c r="V86" s="36"/>
      <c r="W86" s="36"/>
      <c r="X86" s="36"/>
      <c r="Y86" s="36"/>
      <c r="Z86" s="36"/>
      <c r="AA86" s="36"/>
      <c r="AB86" s="36"/>
      <c r="AC86" s="36"/>
      <c r="AD86" s="36"/>
      <c r="AE86" s="36"/>
    </row>
    <row r="87" spans="1:31" s="2" customFormat="1" ht="15.2" customHeight="1">
      <c r="A87" s="36"/>
      <c r="B87" s="37"/>
      <c r="C87" s="31" t="s">
        <v>29</v>
      </c>
      <c r="D87" s="38"/>
      <c r="E87" s="38"/>
      <c r="F87" s="29" t="str">
        <f>IF(E18="","",E18)</f>
        <v>Vyplň údaj</v>
      </c>
      <c r="G87" s="38"/>
      <c r="H87" s="38"/>
      <c r="I87" s="31" t="s">
        <v>34</v>
      </c>
      <c r="J87" s="34" t="str">
        <f>E24</f>
        <v>Michal Kubelka</v>
      </c>
      <c r="K87" s="38"/>
      <c r="L87" s="108"/>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11" customFormat="1" ht="29.25" customHeight="1">
      <c r="A89" s="148"/>
      <c r="B89" s="149"/>
      <c r="C89" s="150" t="s">
        <v>106</v>
      </c>
      <c r="D89" s="151" t="s">
        <v>57</v>
      </c>
      <c r="E89" s="151" t="s">
        <v>53</v>
      </c>
      <c r="F89" s="151" t="s">
        <v>54</v>
      </c>
      <c r="G89" s="151" t="s">
        <v>107</v>
      </c>
      <c r="H89" s="151" t="s">
        <v>108</v>
      </c>
      <c r="I89" s="151" t="s">
        <v>109</v>
      </c>
      <c r="J89" s="151" t="s">
        <v>99</v>
      </c>
      <c r="K89" s="152" t="s">
        <v>110</v>
      </c>
      <c r="L89" s="153"/>
      <c r="M89" s="70" t="s">
        <v>19</v>
      </c>
      <c r="N89" s="71" t="s">
        <v>42</v>
      </c>
      <c r="O89" s="71" t="s">
        <v>111</v>
      </c>
      <c r="P89" s="71" t="s">
        <v>112</v>
      </c>
      <c r="Q89" s="71" t="s">
        <v>113</v>
      </c>
      <c r="R89" s="71" t="s">
        <v>114</v>
      </c>
      <c r="S89" s="71" t="s">
        <v>115</v>
      </c>
      <c r="T89" s="72" t="s">
        <v>116</v>
      </c>
      <c r="U89" s="148"/>
      <c r="V89" s="148"/>
      <c r="W89" s="148"/>
      <c r="X89" s="148"/>
      <c r="Y89" s="148"/>
      <c r="Z89" s="148"/>
      <c r="AA89" s="148"/>
      <c r="AB89" s="148"/>
      <c r="AC89" s="148"/>
      <c r="AD89" s="148"/>
      <c r="AE89" s="148"/>
    </row>
    <row r="90" spans="1:63" s="2" customFormat="1" ht="22.9" customHeight="1">
      <c r="A90" s="36"/>
      <c r="B90" s="37"/>
      <c r="C90" s="77" t="s">
        <v>117</v>
      </c>
      <c r="D90" s="38"/>
      <c r="E90" s="38"/>
      <c r="F90" s="38"/>
      <c r="G90" s="38"/>
      <c r="H90" s="38"/>
      <c r="I90" s="38"/>
      <c r="J90" s="154">
        <f>BK90</f>
        <v>0</v>
      </c>
      <c r="K90" s="38"/>
      <c r="L90" s="41"/>
      <c r="M90" s="73"/>
      <c r="N90" s="155"/>
      <c r="O90" s="74"/>
      <c r="P90" s="156">
        <f>P91+P252</f>
        <v>0</v>
      </c>
      <c r="Q90" s="74"/>
      <c r="R90" s="156">
        <f>R91+R252</f>
        <v>5.0458153800000005</v>
      </c>
      <c r="S90" s="74"/>
      <c r="T90" s="157">
        <f>T91+T252</f>
        <v>5.432504009999999</v>
      </c>
      <c r="U90" s="36"/>
      <c r="V90" s="36"/>
      <c r="W90" s="36"/>
      <c r="X90" s="36"/>
      <c r="Y90" s="36"/>
      <c r="Z90" s="36"/>
      <c r="AA90" s="36"/>
      <c r="AB90" s="36"/>
      <c r="AC90" s="36"/>
      <c r="AD90" s="36"/>
      <c r="AE90" s="36"/>
      <c r="AT90" s="19" t="s">
        <v>71</v>
      </c>
      <c r="AU90" s="19" t="s">
        <v>100</v>
      </c>
      <c r="BK90" s="158">
        <f>BK91+BK252</f>
        <v>0</v>
      </c>
    </row>
    <row r="91" spans="2:63" s="12" customFormat="1" ht="25.9" customHeight="1">
      <c r="B91" s="159"/>
      <c r="C91" s="160"/>
      <c r="D91" s="161" t="s">
        <v>71</v>
      </c>
      <c r="E91" s="162" t="s">
        <v>156</v>
      </c>
      <c r="F91" s="162" t="s">
        <v>157</v>
      </c>
      <c r="G91" s="160"/>
      <c r="H91" s="160"/>
      <c r="I91" s="163"/>
      <c r="J91" s="164">
        <f>BK91</f>
        <v>0</v>
      </c>
      <c r="K91" s="160"/>
      <c r="L91" s="165"/>
      <c r="M91" s="166"/>
      <c r="N91" s="167"/>
      <c r="O91" s="167"/>
      <c r="P91" s="168">
        <f>P92+P200+P237+P249</f>
        <v>0</v>
      </c>
      <c r="Q91" s="167"/>
      <c r="R91" s="168">
        <f>R92+R200+R237+R249</f>
        <v>3.8791454200000004</v>
      </c>
      <c r="S91" s="167"/>
      <c r="T91" s="169">
        <f>T92+T200+T237+T249</f>
        <v>5.280386999999999</v>
      </c>
      <c r="AR91" s="170" t="s">
        <v>79</v>
      </c>
      <c r="AT91" s="171" t="s">
        <v>71</v>
      </c>
      <c r="AU91" s="171" t="s">
        <v>72</v>
      </c>
      <c r="AY91" s="170" t="s">
        <v>120</v>
      </c>
      <c r="BK91" s="172">
        <f>BK92+BK200+BK237+BK249</f>
        <v>0</v>
      </c>
    </row>
    <row r="92" spans="2:63" s="12" customFormat="1" ht="22.9" customHeight="1">
      <c r="B92" s="159"/>
      <c r="C92" s="160"/>
      <c r="D92" s="161" t="s">
        <v>71</v>
      </c>
      <c r="E92" s="173" t="s">
        <v>158</v>
      </c>
      <c r="F92" s="173" t="s">
        <v>159</v>
      </c>
      <c r="G92" s="160"/>
      <c r="H92" s="160"/>
      <c r="I92" s="163"/>
      <c r="J92" s="174">
        <f>BK92</f>
        <v>0</v>
      </c>
      <c r="K92" s="160"/>
      <c r="L92" s="165"/>
      <c r="M92" s="166"/>
      <c r="N92" s="167"/>
      <c r="O92" s="167"/>
      <c r="P92" s="168">
        <f>SUM(P93:P199)</f>
        <v>0</v>
      </c>
      <c r="Q92" s="167"/>
      <c r="R92" s="168">
        <f>SUM(R93:R199)</f>
        <v>3.8758708800000004</v>
      </c>
      <c r="S92" s="167"/>
      <c r="T92" s="169">
        <f>SUM(T93:T199)</f>
        <v>0</v>
      </c>
      <c r="AR92" s="170" t="s">
        <v>79</v>
      </c>
      <c r="AT92" s="171" t="s">
        <v>71</v>
      </c>
      <c r="AU92" s="171" t="s">
        <v>79</v>
      </c>
      <c r="AY92" s="170" t="s">
        <v>120</v>
      </c>
      <c r="BK92" s="172">
        <f>SUM(BK93:BK199)</f>
        <v>0</v>
      </c>
    </row>
    <row r="93" spans="1:65" s="2" customFormat="1" ht="24">
      <c r="A93" s="36"/>
      <c r="B93" s="37"/>
      <c r="C93" s="175" t="s">
        <v>79</v>
      </c>
      <c r="D93" s="175" t="s">
        <v>123</v>
      </c>
      <c r="E93" s="176" t="s">
        <v>160</v>
      </c>
      <c r="F93" s="177" t="s">
        <v>161</v>
      </c>
      <c r="G93" s="178" t="s">
        <v>162</v>
      </c>
      <c r="H93" s="179">
        <v>5.76</v>
      </c>
      <c r="I93" s="180"/>
      <c r="J93" s="181">
        <f>ROUND(I93*H93,2)</f>
        <v>0</v>
      </c>
      <c r="K93" s="177" t="s">
        <v>127</v>
      </c>
      <c r="L93" s="41"/>
      <c r="M93" s="182" t="s">
        <v>19</v>
      </c>
      <c r="N93" s="183" t="s">
        <v>43</v>
      </c>
      <c r="O93" s="66"/>
      <c r="P93" s="184">
        <f>O93*H93</f>
        <v>0</v>
      </c>
      <c r="Q93" s="184">
        <v>0</v>
      </c>
      <c r="R93" s="184">
        <f>Q93*H93</f>
        <v>0</v>
      </c>
      <c r="S93" s="184">
        <v>0</v>
      </c>
      <c r="T93" s="185">
        <f>S93*H93</f>
        <v>0</v>
      </c>
      <c r="U93" s="36"/>
      <c r="V93" s="36"/>
      <c r="W93" s="36"/>
      <c r="X93" s="36"/>
      <c r="Y93" s="36"/>
      <c r="Z93" s="36"/>
      <c r="AA93" s="36"/>
      <c r="AB93" s="36"/>
      <c r="AC93" s="36"/>
      <c r="AD93" s="36"/>
      <c r="AE93" s="36"/>
      <c r="AR93" s="186" t="s">
        <v>163</v>
      </c>
      <c r="AT93" s="186" t="s">
        <v>123</v>
      </c>
      <c r="AU93" s="186" t="s">
        <v>81</v>
      </c>
      <c r="AY93" s="19" t="s">
        <v>120</v>
      </c>
      <c r="BE93" s="187">
        <f>IF(N93="základní",J93,0)</f>
        <v>0</v>
      </c>
      <c r="BF93" s="187">
        <f>IF(N93="snížená",J93,0)</f>
        <v>0</v>
      </c>
      <c r="BG93" s="187">
        <f>IF(N93="zákl. přenesená",J93,0)</f>
        <v>0</v>
      </c>
      <c r="BH93" s="187">
        <f>IF(N93="sníž. přenesená",J93,0)</f>
        <v>0</v>
      </c>
      <c r="BI93" s="187">
        <f>IF(N93="nulová",J93,0)</f>
        <v>0</v>
      </c>
      <c r="BJ93" s="19" t="s">
        <v>79</v>
      </c>
      <c r="BK93" s="187">
        <f>ROUND(I93*H93,2)</f>
        <v>0</v>
      </c>
      <c r="BL93" s="19" t="s">
        <v>163</v>
      </c>
      <c r="BM93" s="186" t="s">
        <v>164</v>
      </c>
    </row>
    <row r="94" spans="1:47" s="2" customFormat="1" ht="39">
      <c r="A94" s="36"/>
      <c r="B94" s="37"/>
      <c r="C94" s="38"/>
      <c r="D94" s="188" t="s">
        <v>130</v>
      </c>
      <c r="E94" s="38"/>
      <c r="F94" s="189" t="s">
        <v>165</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130</v>
      </c>
      <c r="AU94" s="19" t="s">
        <v>81</v>
      </c>
    </row>
    <row r="95" spans="2:51" s="13" customFormat="1" ht="11.25">
      <c r="B95" s="197"/>
      <c r="C95" s="198"/>
      <c r="D95" s="188" t="s">
        <v>166</v>
      </c>
      <c r="E95" s="199" t="s">
        <v>19</v>
      </c>
      <c r="F95" s="200" t="s">
        <v>167</v>
      </c>
      <c r="G95" s="198"/>
      <c r="H95" s="201">
        <v>5.76</v>
      </c>
      <c r="I95" s="202"/>
      <c r="J95" s="198"/>
      <c r="K95" s="198"/>
      <c r="L95" s="203"/>
      <c r="M95" s="204"/>
      <c r="N95" s="205"/>
      <c r="O95" s="205"/>
      <c r="P95" s="205"/>
      <c r="Q95" s="205"/>
      <c r="R95" s="205"/>
      <c r="S95" s="205"/>
      <c r="T95" s="206"/>
      <c r="AT95" s="207" t="s">
        <v>166</v>
      </c>
      <c r="AU95" s="207" t="s">
        <v>81</v>
      </c>
      <c r="AV95" s="13" t="s">
        <v>81</v>
      </c>
      <c r="AW95" s="13" t="s">
        <v>33</v>
      </c>
      <c r="AX95" s="13" t="s">
        <v>79</v>
      </c>
      <c r="AY95" s="207" t="s">
        <v>120</v>
      </c>
    </row>
    <row r="96" spans="1:65" s="2" customFormat="1" ht="16.5" customHeight="1">
      <c r="A96" s="36"/>
      <c r="B96" s="37"/>
      <c r="C96" s="175" t="s">
        <v>81</v>
      </c>
      <c r="D96" s="175" t="s">
        <v>123</v>
      </c>
      <c r="E96" s="176" t="s">
        <v>168</v>
      </c>
      <c r="F96" s="177" t="s">
        <v>169</v>
      </c>
      <c r="G96" s="178" t="s">
        <v>162</v>
      </c>
      <c r="H96" s="179">
        <v>0.1</v>
      </c>
      <c r="I96" s="180"/>
      <c r="J96" s="181">
        <f>ROUND(I96*H96,2)</f>
        <v>0</v>
      </c>
      <c r="K96" s="177" t="s">
        <v>127</v>
      </c>
      <c r="L96" s="41"/>
      <c r="M96" s="182" t="s">
        <v>19</v>
      </c>
      <c r="N96" s="183" t="s">
        <v>43</v>
      </c>
      <c r="O96" s="66"/>
      <c r="P96" s="184">
        <f>O96*H96</f>
        <v>0</v>
      </c>
      <c r="Q96" s="184">
        <v>0.0382</v>
      </c>
      <c r="R96" s="184">
        <f>Q96*H96</f>
        <v>0.00382</v>
      </c>
      <c r="S96" s="184">
        <v>0</v>
      </c>
      <c r="T96" s="185">
        <f>S96*H96</f>
        <v>0</v>
      </c>
      <c r="U96" s="36"/>
      <c r="V96" s="36"/>
      <c r="W96" s="36"/>
      <c r="X96" s="36"/>
      <c r="Y96" s="36"/>
      <c r="Z96" s="36"/>
      <c r="AA96" s="36"/>
      <c r="AB96" s="36"/>
      <c r="AC96" s="36"/>
      <c r="AD96" s="36"/>
      <c r="AE96" s="36"/>
      <c r="AR96" s="186" t="s">
        <v>163</v>
      </c>
      <c r="AT96" s="186" t="s">
        <v>123</v>
      </c>
      <c r="AU96" s="186" t="s">
        <v>81</v>
      </c>
      <c r="AY96" s="19" t="s">
        <v>120</v>
      </c>
      <c r="BE96" s="187">
        <f>IF(N96="základní",J96,0)</f>
        <v>0</v>
      </c>
      <c r="BF96" s="187">
        <f>IF(N96="snížená",J96,0)</f>
        <v>0</v>
      </c>
      <c r="BG96" s="187">
        <f>IF(N96="zákl. přenesená",J96,0)</f>
        <v>0</v>
      </c>
      <c r="BH96" s="187">
        <f>IF(N96="sníž. přenesená",J96,0)</f>
        <v>0</v>
      </c>
      <c r="BI96" s="187">
        <f>IF(N96="nulová",J96,0)</f>
        <v>0</v>
      </c>
      <c r="BJ96" s="19" t="s">
        <v>79</v>
      </c>
      <c r="BK96" s="187">
        <f>ROUND(I96*H96,2)</f>
        <v>0</v>
      </c>
      <c r="BL96" s="19" t="s">
        <v>163</v>
      </c>
      <c r="BM96" s="186" t="s">
        <v>170</v>
      </c>
    </row>
    <row r="97" spans="2:51" s="14" customFormat="1" ht="11.25">
      <c r="B97" s="208"/>
      <c r="C97" s="209"/>
      <c r="D97" s="188" t="s">
        <v>166</v>
      </c>
      <c r="E97" s="210" t="s">
        <v>19</v>
      </c>
      <c r="F97" s="211" t="s">
        <v>171</v>
      </c>
      <c r="G97" s="209"/>
      <c r="H97" s="210" t="s">
        <v>19</v>
      </c>
      <c r="I97" s="212"/>
      <c r="J97" s="209"/>
      <c r="K97" s="209"/>
      <c r="L97" s="213"/>
      <c r="M97" s="214"/>
      <c r="N97" s="215"/>
      <c r="O97" s="215"/>
      <c r="P97" s="215"/>
      <c r="Q97" s="215"/>
      <c r="R97" s="215"/>
      <c r="S97" s="215"/>
      <c r="T97" s="216"/>
      <c r="AT97" s="217" t="s">
        <v>166</v>
      </c>
      <c r="AU97" s="217" t="s">
        <v>81</v>
      </c>
      <c r="AV97" s="14" t="s">
        <v>79</v>
      </c>
      <c r="AW97" s="14" t="s">
        <v>33</v>
      </c>
      <c r="AX97" s="14" t="s">
        <v>72</v>
      </c>
      <c r="AY97" s="217" t="s">
        <v>120</v>
      </c>
    </row>
    <row r="98" spans="2:51" s="13" customFormat="1" ht="11.25">
      <c r="B98" s="197"/>
      <c r="C98" s="198"/>
      <c r="D98" s="188" t="s">
        <v>166</v>
      </c>
      <c r="E98" s="199" t="s">
        <v>19</v>
      </c>
      <c r="F98" s="200" t="s">
        <v>172</v>
      </c>
      <c r="G98" s="198"/>
      <c r="H98" s="201">
        <v>0.1</v>
      </c>
      <c r="I98" s="202"/>
      <c r="J98" s="198"/>
      <c r="K98" s="198"/>
      <c r="L98" s="203"/>
      <c r="M98" s="204"/>
      <c r="N98" s="205"/>
      <c r="O98" s="205"/>
      <c r="P98" s="205"/>
      <c r="Q98" s="205"/>
      <c r="R98" s="205"/>
      <c r="S98" s="205"/>
      <c r="T98" s="206"/>
      <c r="AT98" s="207" t="s">
        <v>166</v>
      </c>
      <c r="AU98" s="207" t="s">
        <v>81</v>
      </c>
      <c r="AV98" s="13" t="s">
        <v>81</v>
      </c>
      <c r="AW98" s="13" t="s">
        <v>33</v>
      </c>
      <c r="AX98" s="13" t="s">
        <v>79</v>
      </c>
      <c r="AY98" s="207" t="s">
        <v>120</v>
      </c>
    </row>
    <row r="99" spans="1:65" s="2" customFormat="1" ht="24">
      <c r="A99" s="36"/>
      <c r="B99" s="37"/>
      <c r="C99" s="175" t="s">
        <v>140</v>
      </c>
      <c r="D99" s="175" t="s">
        <v>123</v>
      </c>
      <c r="E99" s="176" t="s">
        <v>173</v>
      </c>
      <c r="F99" s="177" t="s">
        <v>174</v>
      </c>
      <c r="G99" s="178" t="s">
        <v>162</v>
      </c>
      <c r="H99" s="179">
        <v>18.718</v>
      </c>
      <c r="I99" s="180"/>
      <c r="J99" s="181">
        <f>ROUND(I99*H99,2)</f>
        <v>0</v>
      </c>
      <c r="K99" s="177" t="s">
        <v>127</v>
      </c>
      <c r="L99" s="41"/>
      <c r="M99" s="182" t="s">
        <v>19</v>
      </c>
      <c r="N99" s="183" t="s">
        <v>43</v>
      </c>
      <c r="O99" s="66"/>
      <c r="P99" s="184">
        <f>O99*H99</f>
        <v>0</v>
      </c>
      <c r="Q99" s="184">
        <v>0.0051</v>
      </c>
      <c r="R99" s="184">
        <f>Q99*H99</f>
        <v>0.09546180000000001</v>
      </c>
      <c r="S99" s="184">
        <v>0</v>
      </c>
      <c r="T99" s="185">
        <f>S99*H99</f>
        <v>0</v>
      </c>
      <c r="U99" s="36"/>
      <c r="V99" s="36"/>
      <c r="W99" s="36"/>
      <c r="X99" s="36"/>
      <c r="Y99" s="36"/>
      <c r="Z99" s="36"/>
      <c r="AA99" s="36"/>
      <c r="AB99" s="36"/>
      <c r="AC99" s="36"/>
      <c r="AD99" s="36"/>
      <c r="AE99" s="36"/>
      <c r="AR99" s="186" t="s">
        <v>163</v>
      </c>
      <c r="AT99" s="186" t="s">
        <v>123</v>
      </c>
      <c r="AU99" s="186" t="s">
        <v>81</v>
      </c>
      <c r="AY99" s="19" t="s">
        <v>120</v>
      </c>
      <c r="BE99" s="187">
        <f>IF(N99="základní",J99,0)</f>
        <v>0</v>
      </c>
      <c r="BF99" s="187">
        <f>IF(N99="snížená",J99,0)</f>
        <v>0</v>
      </c>
      <c r="BG99" s="187">
        <f>IF(N99="zákl. přenesená",J99,0)</f>
        <v>0</v>
      </c>
      <c r="BH99" s="187">
        <f>IF(N99="sníž. přenesená",J99,0)</f>
        <v>0</v>
      </c>
      <c r="BI99" s="187">
        <f>IF(N99="nulová",J99,0)</f>
        <v>0</v>
      </c>
      <c r="BJ99" s="19" t="s">
        <v>79</v>
      </c>
      <c r="BK99" s="187">
        <f>ROUND(I99*H99,2)</f>
        <v>0</v>
      </c>
      <c r="BL99" s="19" t="s">
        <v>163</v>
      </c>
      <c r="BM99" s="186" t="s">
        <v>175</v>
      </c>
    </row>
    <row r="100" spans="1:47" s="2" customFormat="1" ht="39">
      <c r="A100" s="36"/>
      <c r="B100" s="37"/>
      <c r="C100" s="38"/>
      <c r="D100" s="188" t="s">
        <v>130</v>
      </c>
      <c r="E100" s="38"/>
      <c r="F100" s="189" t="s">
        <v>176</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130</v>
      </c>
      <c r="AU100" s="19" t="s">
        <v>81</v>
      </c>
    </row>
    <row r="101" spans="2:51" s="13" customFormat="1" ht="11.25">
      <c r="B101" s="197"/>
      <c r="C101" s="198"/>
      <c r="D101" s="188" t="s">
        <v>166</v>
      </c>
      <c r="E101" s="199" t="s">
        <v>19</v>
      </c>
      <c r="F101" s="200" t="s">
        <v>177</v>
      </c>
      <c r="G101" s="198"/>
      <c r="H101" s="201">
        <v>1.885</v>
      </c>
      <c r="I101" s="202"/>
      <c r="J101" s="198"/>
      <c r="K101" s="198"/>
      <c r="L101" s="203"/>
      <c r="M101" s="204"/>
      <c r="N101" s="205"/>
      <c r="O101" s="205"/>
      <c r="P101" s="205"/>
      <c r="Q101" s="205"/>
      <c r="R101" s="205"/>
      <c r="S101" s="205"/>
      <c r="T101" s="206"/>
      <c r="AT101" s="207" t="s">
        <v>166</v>
      </c>
      <c r="AU101" s="207" t="s">
        <v>81</v>
      </c>
      <c r="AV101" s="13" t="s">
        <v>81</v>
      </c>
      <c r="AW101" s="13" t="s">
        <v>33</v>
      </c>
      <c r="AX101" s="13" t="s">
        <v>72</v>
      </c>
      <c r="AY101" s="207" t="s">
        <v>120</v>
      </c>
    </row>
    <row r="102" spans="2:51" s="13" customFormat="1" ht="11.25">
      <c r="B102" s="197"/>
      <c r="C102" s="198"/>
      <c r="D102" s="188" t="s">
        <v>166</v>
      </c>
      <c r="E102" s="199" t="s">
        <v>19</v>
      </c>
      <c r="F102" s="200" t="s">
        <v>178</v>
      </c>
      <c r="G102" s="198"/>
      <c r="H102" s="201">
        <v>1.38</v>
      </c>
      <c r="I102" s="202"/>
      <c r="J102" s="198"/>
      <c r="K102" s="198"/>
      <c r="L102" s="203"/>
      <c r="M102" s="204"/>
      <c r="N102" s="205"/>
      <c r="O102" s="205"/>
      <c r="P102" s="205"/>
      <c r="Q102" s="205"/>
      <c r="R102" s="205"/>
      <c r="S102" s="205"/>
      <c r="T102" s="206"/>
      <c r="AT102" s="207" t="s">
        <v>166</v>
      </c>
      <c r="AU102" s="207" t="s">
        <v>81</v>
      </c>
      <c r="AV102" s="13" t="s">
        <v>81</v>
      </c>
      <c r="AW102" s="13" t="s">
        <v>33</v>
      </c>
      <c r="AX102" s="13" t="s">
        <v>72</v>
      </c>
      <c r="AY102" s="207" t="s">
        <v>120</v>
      </c>
    </row>
    <row r="103" spans="2:51" s="13" customFormat="1" ht="11.25">
      <c r="B103" s="197"/>
      <c r="C103" s="198"/>
      <c r="D103" s="188" t="s">
        <v>166</v>
      </c>
      <c r="E103" s="199" t="s">
        <v>19</v>
      </c>
      <c r="F103" s="200" t="s">
        <v>179</v>
      </c>
      <c r="G103" s="198"/>
      <c r="H103" s="201">
        <v>1.12</v>
      </c>
      <c r="I103" s="202"/>
      <c r="J103" s="198"/>
      <c r="K103" s="198"/>
      <c r="L103" s="203"/>
      <c r="M103" s="204"/>
      <c r="N103" s="205"/>
      <c r="O103" s="205"/>
      <c r="P103" s="205"/>
      <c r="Q103" s="205"/>
      <c r="R103" s="205"/>
      <c r="S103" s="205"/>
      <c r="T103" s="206"/>
      <c r="AT103" s="207" t="s">
        <v>166</v>
      </c>
      <c r="AU103" s="207" t="s">
        <v>81</v>
      </c>
      <c r="AV103" s="13" t="s">
        <v>81</v>
      </c>
      <c r="AW103" s="13" t="s">
        <v>33</v>
      </c>
      <c r="AX103" s="13" t="s">
        <v>72</v>
      </c>
      <c r="AY103" s="207" t="s">
        <v>120</v>
      </c>
    </row>
    <row r="104" spans="2:51" s="13" customFormat="1" ht="11.25">
      <c r="B104" s="197"/>
      <c r="C104" s="198"/>
      <c r="D104" s="188" t="s">
        <v>166</v>
      </c>
      <c r="E104" s="199" t="s">
        <v>19</v>
      </c>
      <c r="F104" s="200" t="s">
        <v>180</v>
      </c>
      <c r="G104" s="198"/>
      <c r="H104" s="201">
        <v>1.418</v>
      </c>
      <c r="I104" s="202"/>
      <c r="J104" s="198"/>
      <c r="K104" s="198"/>
      <c r="L104" s="203"/>
      <c r="M104" s="204"/>
      <c r="N104" s="205"/>
      <c r="O104" s="205"/>
      <c r="P104" s="205"/>
      <c r="Q104" s="205"/>
      <c r="R104" s="205"/>
      <c r="S104" s="205"/>
      <c r="T104" s="206"/>
      <c r="AT104" s="207" t="s">
        <v>166</v>
      </c>
      <c r="AU104" s="207" t="s">
        <v>81</v>
      </c>
      <c r="AV104" s="13" t="s">
        <v>81</v>
      </c>
      <c r="AW104" s="13" t="s">
        <v>33</v>
      </c>
      <c r="AX104" s="13" t="s">
        <v>72</v>
      </c>
      <c r="AY104" s="207" t="s">
        <v>120</v>
      </c>
    </row>
    <row r="105" spans="2:51" s="13" customFormat="1" ht="11.25">
      <c r="B105" s="197"/>
      <c r="C105" s="198"/>
      <c r="D105" s="188" t="s">
        <v>166</v>
      </c>
      <c r="E105" s="199" t="s">
        <v>19</v>
      </c>
      <c r="F105" s="200" t="s">
        <v>181</v>
      </c>
      <c r="G105" s="198"/>
      <c r="H105" s="201">
        <v>6.6</v>
      </c>
      <c r="I105" s="202"/>
      <c r="J105" s="198"/>
      <c r="K105" s="198"/>
      <c r="L105" s="203"/>
      <c r="M105" s="204"/>
      <c r="N105" s="205"/>
      <c r="O105" s="205"/>
      <c r="P105" s="205"/>
      <c r="Q105" s="205"/>
      <c r="R105" s="205"/>
      <c r="S105" s="205"/>
      <c r="T105" s="206"/>
      <c r="AT105" s="207" t="s">
        <v>166</v>
      </c>
      <c r="AU105" s="207" t="s">
        <v>81</v>
      </c>
      <c r="AV105" s="13" t="s">
        <v>81</v>
      </c>
      <c r="AW105" s="13" t="s">
        <v>33</v>
      </c>
      <c r="AX105" s="13" t="s">
        <v>72</v>
      </c>
      <c r="AY105" s="207" t="s">
        <v>120</v>
      </c>
    </row>
    <row r="106" spans="2:51" s="13" customFormat="1" ht="11.25">
      <c r="B106" s="197"/>
      <c r="C106" s="198"/>
      <c r="D106" s="188" t="s">
        <v>166</v>
      </c>
      <c r="E106" s="199" t="s">
        <v>19</v>
      </c>
      <c r="F106" s="200" t="s">
        <v>182</v>
      </c>
      <c r="G106" s="198"/>
      <c r="H106" s="201">
        <v>6</v>
      </c>
      <c r="I106" s="202"/>
      <c r="J106" s="198"/>
      <c r="K106" s="198"/>
      <c r="L106" s="203"/>
      <c r="M106" s="204"/>
      <c r="N106" s="205"/>
      <c r="O106" s="205"/>
      <c r="P106" s="205"/>
      <c r="Q106" s="205"/>
      <c r="R106" s="205"/>
      <c r="S106" s="205"/>
      <c r="T106" s="206"/>
      <c r="AT106" s="207" t="s">
        <v>166</v>
      </c>
      <c r="AU106" s="207" t="s">
        <v>81</v>
      </c>
      <c r="AV106" s="13" t="s">
        <v>81</v>
      </c>
      <c r="AW106" s="13" t="s">
        <v>33</v>
      </c>
      <c r="AX106" s="13" t="s">
        <v>72</v>
      </c>
      <c r="AY106" s="207" t="s">
        <v>120</v>
      </c>
    </row>
    <row r="107" spans="2:51" s="13" customFormat="1" ht="11.25">
      <c r="B107" s="197"/>
      <c r="C107" s="198"/>
      <c r="D107" s="188" t="s">
        <v>166</v>
      </c>
      <c r="E107" s="199" t="s">
        <v>19</v>
      </c>
      <c r="F107" s="200" t="s">
        <v>183</v>
      </c>
      <c r="G107" s="198"/>
      <c r="H107" s="201">
        <v>0.315</v>
      </c>
      <c r="I107" s="202"/>
      <c r="J107" s="198"/>
      <c r="K107" s="198"/>
      <c r="L107" s="203"/>
      <c r="M107" s="204"/>
      <c r="N107" s="205"/>
      <c r="O107" s="205"/>
      <c r="P107" s="205"/>
      <c r="Q107" s="205"/>
      <c r="R107" s="205"/>
      <c r="S107" s="205"/>
      <c r="T107" s="206"/>
      <c r="AT107" s="207" t="s">
        <v>166</v>
      </c>
      <c r="AU107" s="207" t="s">
        <v>81</v>
      </c>
      <c r="AV107" s="13" t="s">
        <v>81</v>
      </c>
      <c r="AW107" s="13" t="s">
        <v>33</v>
      </c>
      <c r="AX107" s="13" t="s">
        <v>72</v>
      </c>
      <c r="AY107" s="207" t="s">
        <v>120</v>
      </c>
    </row>
    <row r="108" spans="2:51" s="15" customFormat="1" ht="11.25">
      <c r="B108" s="218"/>
      <c r="C108" s="219"/>
      <c r="D108" s="188" t="s">
        <v>166</v>
      </c>
      <c r="E108" s="220" t="s">
        <v>19</v>
      </c>
      <c r="F108" s="221" t="s">
        <v>184</v>
      </c>
      <c r="G108" s="219"/>
      <c r="H108" s="222">
        <v>18.718</v>
      </c>
      <c r="I108" s="223"/>
      <c r="J108" s="219"/>
      <c r="K108" s="219"/>
      <c r="L108" s="224"/>
      <c r="M108" s="225"/>
      <c r="N108" s="226"/>
      <c r="O108" s="226"/>
      <c r="P108" s="226"/>
      <c r="Q108" s="226"/>
      <c r="R108" s="226"/>
      <c r="S108" s="226"/>
      <c r="T108" s="227"/>
      <c r="AT108" s="228" t="s">
        <v>166</v>
      </c>
      <c r="AU108" s="228" t="s">
        <v>81</v>
      </c>
      <c r="AV108" s="15" t="s">
        <v>163</v>
      </c>
      <c r="AW108" s="15" t="s">
        <v>33</v>
      </c>
      <c r="AX108" s="15" t="s">
        <v>79</v>
      </c>
      <c r="AY108" s="228" t="s">
        <v>120</v>
      </c>
    </row>
    <row r="109" spans="1:65" s="2" customFormat="1" ht="21.75" customHeight="1">
      <c r="A109" s="36"/>
      <c r="B109" s="37"/>
      <c r="C109" s="175" t="s">
        <v>163</v>
      </c>
      <c r="D109" s="175" t="s">
        <v>123</v>
      </c>
      <c r="E109" s="176" t="s">
        <v>185</v>
      </c>
      <c r="F109" s="177" t="s">
        <v>186</v>
      </c>
      <c r="G109" s="178" t="s">
        <v>162</v>
      </c>
      <c r="H109" s="179">
        <v>37.636</v>
      </c>
      <c r="I109" s="180"/>
      <c r="J109" s="181">
        <f>ROUND(I109*H109,2)</f>
        <v>0</v>
      </c>
      <c r="K109" s="177" t="s">
        <v>127</v>
      </c>
      <c r="L109" s="41"/>
      <c r="M109" s="182" t="s">
        <v>19</v>
      </c>
      <c r="N109" s="183" t="s">
        <v>43</v>
      </c>
      <c r="O109" s="66"/>
      <c r="P109" s="184">
        <f>O109*H109</f>
        <v>0</v>
      </c>
      <c r="Q109" s="184">
        <v>0.00026</v>
      </c>
      <c r="R109" s="184">
        <f>Q109*H109</f>
        <v>0.00978536</v>
      </c>
      <c r="S109" s="184">
        <v>0</v>
      </c>
      <c r="T109" s="185">
        <f>S109*H109</f>
        <v>0</v>
      </c>
      <c r="U109" s="36"/>
      <c r="V109" s="36"/>
      <c r="W109" s="36"/>
      <c r="X109" s="36"/>
      <c r="Y109" s="36"/>
      <c r="Z109" s="36"/>
      <c r="AA109" s="36"/>
      <c r="AB109" s="36"/>
      <c r="AC109" s="36"/>
      <c r="AD109" s="36"/>
      <c r="AE109" s="36"/>
      <c r="AR109" s="186" t="s">
        <v>163</v>
      </c>
      <c r="AT109" s="186" t="s">
        <v>123</v>
      </c>
      <c r="AU109" s="186" t="s">
        <v>81</v>
      </c>
      <c r="AY109" s="19" t="s">
        <v>120</v>
      </c>
      <c r="BE109" s="187">
        <f>IF(N109="základní",J109,0)</f>
        <v>0</v>
      </c>
      <c r="BF109" s="187">
        <f>IF(N109="snížená",J109,0)</f>
        <v>0</v>
      </c>
      <c r="BG109" s="187">
        <f>IF(N109="zákl. přenesená",J109,0)</f>
        <v>0</v>
      </c>
      <c r="BH109" s="187">
        <f>IF(N109="sníž. přenesená",J109,0)</f>
        <v>0</v>
      </c>
      <c r="BI109" s="187">
        <f>IF(N109="nulová",J109,0)</f>
        <v>0</v>
      </c>
      <c r="BJ109" s="19" t="s">
        <v>79</v>
      </c>
      <c r="BK109" s="187">
        <f>ROUND(I109*H109,2)</f>
        <v>0</v>
      </c>
      <c r="BL109" s="19" t="s">
        <v>163</v>
      </c>
      <c r="BM109" s="186" t="s">
        <v>187</v>
      </c>
    </row>
    <row r="110" spans="2:51" s="14" customFormat="1" ht="11.25">
      <c r="B110" s="208"/>
      <c r="C110" s="209"/>
      <c r="D110" s="188" t="s">
        <v>166</v>
      </c>
      <c r="E110" s="210" t="s">
        <v>19</v>
      </c>
      <c r="F110" s="211" t="s">
        <v>188</v>
      </c>
      <c r="G110" s="209"/>
      <c r="H110" s="210" t="s">
        <v>19</v>
      </c>
      <c r="I110" s="212"/>
      <c r="J110" s="209"/>
      <c r="K110" s="209"/>
      <c r="L110" s="213"/>
      <c r="M110" s="214"/>
      <c r="N110" s="215"/>
      <c r="O110" s="215"/>
      <c r="P110" s="215"/>
      <c r="Q110" s="215"/>
      <c r="R110" s="215"/>
      <c r="S110" s="215"/>
      <c r="T110" s="216"/>
      <c r="AT110" s="217" t="s">
        <v>166</v>
      </c>
      <c r="AU110" s="217" t="s">
        <v>81</v>
      </c>
      <c r="AV110" s="14" t="s">
        <v>79</v>
      </c>
      <c r="AW110" s="14" t="s">
        <v>33</v>
      </c>
      <c r="AX110" s="14" t="s">
        <v>72</v>
      </c>
      <c r="AY110" s="217" t="s">
        <v>120</v>
      </c>
    </row>
    <row r="111" spans="2:51" s="13" customFormat="1" ht="11.25">
      <c r="B111" s="197"/>
      <c r="C111" s="198"/>
      <c r="D111" s="188" t="s">
        <v>166</v>
      </c>
      <c r="E111" s="199" t="s">
        <v>19</v>
      </c>
      <c r="F111" s="200" t="s">
        <v>177</v>
      </c>
      <c r="G111" s="198"/>
      <c r="H111" s="201">
        <v>1.885</v>
      </c>
      <c r="I111" s="202"/>
      <c r="J111" s="198"/>
      <c r="K111" s="198"/>
      <c r="L111" s="203"/>
      <c r="M111" s="204"/>
      <c r="N111" s="205"/>
      <c r="O111" s="205"/>
      <c r="P111" s="205"/>
      <c r="Q111" s="205"/>
      <c r="R111" s="205"/>
      <c r="S111" s="205"/>
      <c r="T111" s="206"/>
      <c r="AT111" s="207" t="s">
        <v>166</v>
      </c>
      <c r="AU111" s="207" t="s">
        <v>81</v>
      </c>
      <c r="AV111" s="13" t="s">
        <v>81</v>
      </c>
      <c r="AW111" s="13" t="s">
        <v>33</v>
      </c>
      <c r="AX111" s="13" t="s">
        <v>72</v>
      </c>
      <c r="AY111" s="207" t="s">
        <v>120</v>
      </c>
    </row>
    <row r="112" spans="2:51" s="13" customFormat="1" ht="11.25">
      <c r="B112" s="197"/>
      <c r="C112" s="198"/>
      <c r="D112" s="188" t="s">
        <v>166</v>
      </c>
      <c r="E112" s="199" t="s">
        <v>19</v>
      </c>
      <c r="F112" s="200" t="s">
        <v>178</v>
      </c>
      <c r="G112" s="198"/>
      <c r="H112" s="201">
        <v>1.38</v>
      </c>
      <c r="I112" s="202"/>
      <c r="J112" s="198"/>
      <c r="K112" s="198"/>
      <c r="L112" s="203"/>
      <c r="M112" s="204"/>
      <c r="N112" s="205"/>
      <c r="O112" s="205"/>
      <c r="P112" s="205"/>
      <c r="Q112" s="205"/>
      <c r="R112" s="205"/>
      <c r="S112" s="205"/>
      <c r="T112" s="206"/>
      <c r="AT112" s="207" t="s">
        <v>166</v>
      </c>
      <c r="AU112" s="207" t="s">
        <v>81</v>
      </c>
      <c r="AV112" s="13" t="s">
        <v>81</v>
      </c>
      <c r="AW112" s="13" t="s">
        <v>33</v>
      </c>
      <c r="AX112" s="13" t="s">
        <v>72</v>
      </c>
      <c r="AY112" s="207" t="s">
        <v>120</v>
      </c>
    </row>
    <row r="113" spans="2:51" s="13" customFormat="1" ht="11.25">
      <c r="B113" s="197"/>
      <c r="C113" s="198"/>
      <c r="D113" s="188" t="s">
        <v>166</v>
      </c>
      <c r="E113" s="199" t="s">
        <v>19</v>
      </c>
      <c r="F113" s="200" t="s">
        <v>179</v>
      </c>
      <c r="G113" s="198"/>
      <c r="H113" s="201">
        <v>1.12</v>
      </c>
      <c r="I113" s="202"/>
      <c r="J113" s="198"/>
      <c r="K113" s="198"/>
      <c r="L113" s="203"/>
      <c r="M113" s="204"/>
      <c r="N113" s="205"/>
      <c r="O113" s="205"/>
      <c r="P113" s="205"/>
      <c r="Q113" s="205"/>
      <c r="R113" s="205"/>
      <c r="S113" s="205"/>
      <c r="T113" s="206"/>
      <c r="AT113" s="207" t="s">
        <v>166</v>
      </c>
      <c r="AU113" s="207" t="s">
        <v>81</v>
      </c>
      <c r="AV113" s="13" t="s">
        <v>81</v>
      </c>
      <c r="AW113" s="13" t="s">
        <v>33</v>
      </c>
      <c r="AX113" s="13" t="s">
        <v>72</v>
      </c>
      <c r="AY113" s="207" t="s">
        <v>120</v>
      </c>
    </row>
    <row r="114" spans="2:51" s="13" customFormat="1" ht="11.25">
      <c r="B114" s="197"/>
      <c r="C114" s="198"/>
      <c r="D114" s="188" t="s">
        <v>166</v>
      </c>
      <c r="E114" s="199" t="s">
        <v>19</v>
      </c>
      <c r="F114" s="200" t="s">
        <v>180</v>
      </c>
      <c r="G114" s="198"/>
      <c r="H114" s="201">
        <v>1.418</v>
      </c>
      <c r="I114" s="202"/>
      <c r="J114" s="198"/>
      <c r="K114" s="198"/>
      <c r="L114" s="203"/>
      <c r="M114" s="204"/>
      <c r="N114" s="205"/>
      <c r="O114" s="205"/>
      <c r="P114" s="205"/>
      <c r="Q114" s="205"/>
      <c r="R114" s="205"/>
      <c r="S114" s="205"/>
      <c r="T114" s="206"/>
      <c r="AT114" s="207" t="s">
        <v>166</v>
      </c>
      <c r="AU114" s="207" t="s">
        <v>81</v>
      </c>
      <c r="AV114" s="13" t="s">
        <v>81</v>
      </c>
      <c r="AW114" s="13" t="s">
        <v>33</v>
      </c>
      <c r="AX114" s="13" t="s">
        <v>72</v>
      </c>
      <c r="AY114" s="207" t="s">
        <v>120</v>
      </c>
    </row>
    <row r="115" spans="2:51" s="13" customFormat="1" ht="11.25">
      <c r="B115" s="197"/>
      <c r="C115" s="198"/>
      <c r="D115" s="188" t="s">
        <v>166</v>
      </c>
      <c r="E115" s="199" t="s">
        <v>19</v>
      </c>
      <c r="F115" s="200" t="s">
        <v>181</v>
      </c>
      <c r="G115" s="198"/>
      <c r="H115" s="201">
        <v>6.6</v>
      </c>
      <c r="I115" s="202"/>
      <c r="J115" s="198"/>
      <c r="K115" s="198"/>
      <c r="L115" s="203"/>
      <c r="M115" s="204"/>
      <c r="N115" s="205"/>
      <c r="O115" s="205"/>
      <c r="P115" s="205"/>
      <c r="Q115" s="205"/>
      <c r="R115" s="205"/>
      <c r="S115" s="205"/>
      <c r="T115" s="206"/>
      <c r="AT115" s="207" t="s">
        <v>166</v>
      </c>
      <c r="AU115" s="207" t="s">
        <v>81</v>
      </c>
      <c r="AV115" s="13" t="s">
        <v>81</v>
      </c>
      <c r="AW115" s="13" t="s">
        <v>33</v>
      </c>
      <c r="AX115" s="13" t="s">
        <v>72</v>
      </c>
      <c r="AY115" s="207" t="s">
        <v>120</v>
      </c>
    </row>
    <row r="116" spans="2:51" s="13" customFormat="1" ht="11.25">
      <c r="B116" s="197"/>
      <c r="C116" s="198"/>
      <c r="D116" s="188" t="s">
        <v>166</v>
      </c>
      <c r="E116" s="199" t="s">
        <v>19</v>
      </c>
      <c r="F116" s="200" t="s">
        <v>182</v>
      </c>
      <c r="G116" s="198"/>
      <c r="H116" s="201">
        <v>6</v>
      </c>
      <c r="I116" s="202"/>
      <c r="J116" s="198"/>
      <c r="K116" s="198"/>
      <c r="L116" s="203"/>
      <c r="M116" s="204"/>
      <c r="N116" s="205"/>
      <c r="O116" s="205"/>
      <c r="P116" s="205"/>
      <c r="Q116" s="205"/>
      <c r="R116" s="205"/>
      <c r="S116" s="205"/>
      <c r="T116" s="206"/>
      <c r="AT116" s="207" t="s">
        <v>166</v>
      </c>
      <c r="AU116" s="207" t="s">
        <v>81</v>
      </c>
      <c r="AV116" s="13" t="s">
        <v>81</v>
      </c>
      <c r="AW116" s="13" t="s">
        <v>33</v>
      </c>
      <c r="AX116" s="13" t="s">
        <v>72</v>
      </c>
      <c r="AY116" s="207" t="s">
        <v>120</v>
      </c>
    </row>
    <row r="117" spans="2:51" s="13" customFormat="1" ht="11.25">
      <c r="B117" s="197"/>
      <c r="C117" s="198"/>
      <c r="D117" s="188" t="s">
        <v>166</v>
      </c>
      <c r="E117" s="199" t="s">
        <v>19</v>
      </c>
      <c r="F117" s="200" t="s">
        <v>183</v>
      </c>
      <c r="G117" s="198"/>
      <c r="H117" s="201">
        <v>0.315</v>
      </c>
      <c r="I117" s="202"/>
      <c r="J117" s="198"/>
      <c r="K117" s="198"/>
      <c r="L117" s="203"/>
      <c r="M117" s="204"/>
      <c r="N117" s="205"/>
      <c r="O117" s="205"/>
      <c r="P117" s="205"/>
      <c r="Q117" s="205"/>
      <c r="R117" s="205"/>
      <c r="S117" s="205"/>
      <c r="T117" s="206"/>
      <c r="AT117" s="207" t="s">
        <v>166</v>
      </c>
      <c r="AU117" s="207" t="s">
        <v>81</v>
      </c>
      <c r="AV117" s="13" t="s">
        <v>81</v>
      </c>
      <c r="AW117" s="13" t="s">
        <v>33</v>
      </c>
      <c r="AX117" s="13" t="s">
        <v>72</v>
      </c>
      <c r="AY117" s="207" t="s">
        <v>120</v>
      </c>
    </row>
    <row r="118" spans="2:51" s="13" customFormat="1" ht="11.25">
      <c r="B118" s="197"/>
      <c r="C118" s="198"/>
      <c r="D118" s="188" t="s">
        <v>166</v>
      </c>
      <c r="E118" s="199" t="s">
        <v>19</v>
      </c>
      <c r="F118" s="200" t="s">
        <v>172</v>
      </c>
      <c r="G118" s="198"/>
      <c r="H118" s="201">
        <v>0.1</v>
      </c>
      <c r="I118" s="202"/>
      <c r="J118" s="198"/>
      <c r="K118" s="198"/>
      <c r="L118" s="203"/>
      <c r="M118" s="204"/>
      <c r="N118" s="205"/>
      <c r="O118" s="205"/>
      <c r="P118" s="205"/>
      <c r="Q118" s="205"/>
      <c r="R118" s="205"/>
      <c r="S118" s="205"/>
      <c r="T118" s="206"/>
      <c r="AT118" s="207" t="s">
        <v>166</v>
      </c>
      <c r="AU118" s="207" t="s">
        <v>81</v>
      </c>
      <c r="AV118" s="13" t="s">
        <v>81</v>
      </c>
      <c r="AW118" s="13" t="s">
        <v>33</v>
      </c>
      <c r="AX118" s="13" t="s">
        <v>72</v>
      </c>
      <c r="AY118" s="207" t="s">
        <v>120</v>
      </c>
    </row>
    <row r="119" spans="2:51" s="16" customFormat="1" ht="11.25">
      <c r="B119" s="229"/>
      <c r="C119" s="230"/>
      <c r="D119" s="188" t="s">
        <v>166</v>
      </c>
      <c r="E119" s="231" t="s">
        <v>19</v>
      </c>
      <c r="F119" s="232" t="s">
        <v>189</v>
      </c>
      <c r="G119" s="230"/>
      <c r="H119" s="233">
        <v>18.818</v>
      </c>
      <c r="I119" s="234"/>
      <c r="J119" s="230"/>
      <c r="K119" s="230"/>
      <c r="L119" s="235"/>
      <c r="M119" s="236"/>
      <c r="N119" s="237"/>
      <c r="O119" s="237"/>
      <c r="P119" s="237"/>
      <c r="Q119" s="237"/>
      <c r="R119" s="237"/>
      <c r="S119" s="237"/>
      <c r="T119" s="238"/>
      <c r="AT119" s="239" t="s">
        <v>166</v>
      </c>
      <c r="AU119" s="239" t="s">
        <v>81</v>
      </c>
      <c r="AV119" s="16" t="s">
        <v>140</v>
      </c>
      <c r="AW119" s="16" t="s">
        <v>33</v>
      </c>
      <c r="AX119" s="16" t="s">
        <v>72</v>
      </c>
      <c r="AY119" s="239" t="s">
        <v>120</v>
      </c>
    </row>
    <row r="120" spans="2:51" s="14" customFormat="1" ht="11.25">
      <c r="B120" s="208"/>
      <c r="C120" s="209"/>
      <c r="D120" s="188" t="s">
        <v>166</v>
      </c>
      <c r="E120" s="210" t="s">
        <v>19</v>
      </c>
      <c r="F120" s="211" t="s">
        <v>190</v>
      </c>
      <c r="G120" s="209"/>
      <c r="H120" s="210" t="s">
        <v>19</v>
      </c>
      <c r="I120" s="212"/>
      <c r="J120" s="209"/>
      <c r="K120" s="209"/>
      <c r="L120" s="213"/>
      <c r="M120" s="214"/>
      <c r="N120" s="215"/>
      <c r="O120" s="215"/>
      <c r="P120" s="215"/>
      <c r="Q120" s="215"/>
      <c r="R120" s="215"/>
      <c r="S120" s="215"/>
      <c r="T120" s="216"/>
      <c r="AT120" s="217" t="s">
        <v>166</v>
      </c>
      <c r="AU120" s="217" t="s">
        <v>81</v>
      </c>
      <c r="AV120" s="14" t="s">
        <v>79</v>
      </c>
      <c r="AW120" s="14" t="s">
        <v>33</v>
      </c>
      <c r="AX120" s="14" t="s">
        <v>72</v>
      </c>
      <c r="AY120" s="217" t="s">
        <v>120</v>
      </c>
    </row>
    <row r="121" spans="2:51" s="13" customFormat="1" ht="11.25">
      <c r="B121" s="197"/>
      <c r="C121" s="198"/>
      <c r="D121" s="188" t="s">
        <v>166</v>
      </c>
      <c r="E121" s="199" t="s">
        <v>19</v>
      </c>
      <c r="F121" s="200" t="s">
        <v>191</v>
      </c>
      <c r="G121" s="198"/>
      <c r="H121" s="201">
        <v>18.818</v>
      </c>
      <c r="I121" s="202"/>
      <c r="J121" s="198"/>
      <c r="K121" s="198"/>
      <c r="L121" s="203"/>
      <c r="M121" s="204"/>
      <c r="N121" s="205"/>
      <c r="O121" s="205"/>
      <c r="P121" s="205"/>
      <c r="Q121" s="205"/>
      <c r="R121" s="205"/>
      <c r="S121" s="205"/>
      <c r="T121" s="206"/>
      <c r="AT121" s="207" t="s">
        <v>166</v>
      </c>
      <c r="AU121" s="207" t="s">
        <v>81</v>
      </c>
      <c r="AV121" s="13" t="s">
        <v>81</v>
      </c>
      <c r="AW121" s="13" t="s">
        <v>33</v>
      </c>
      <c r="AX121" s="13" t="s">
        <v>72</v>
      </c>
      <c r="AY121" s="207" t="s">
        <v>120</v>
      </c>
    </row>
    <row r="122" spans="2:51" s="15" customFormat="1" ht="11.25">
      <c r="B122" s="218"/>
      <c r="C122" s="219"/>
      <c r="D122" s="188" t="s">
        <v>166</v>
      </c>
      <c r="E122" s="220" t="s">
        <v>19</v>
      </c>
      <c r="F122" s="221" t="s">
        <v>184</v>
      </c>
      <c r="G122" s="219"/>
      <c r="H122" s="222">
        <v>37.636</v>
      </c>
      <c r="I122" s="223"/>
      <c r="J122" s="219"/>
      <c r="K122" s="219"/>
      <c r="L122" s="224"/>
      <c r="M122" s="225"/>
      <c r="N122" s="226"/>
      <c r="O122" s="226"/>
      <c r="P122" s="226"/>
      <c r="Q122" s="226"/>
      <c r="R122" s="226"/>
      <c r="S122" s="226"/>
      <c r="T122" s="227"/>
      <c r="AT122" s="228" t="s">
        <v>166</v>
      </c>
      <c r="AU122" s="228" t="s">
        <v>81</v>
      </c>
      <c r="AV122" s="15" t="s">
        <v>163</v>
      </c>
      <c r="AW122" s="15" t="s">
        <v>33</v>
      </c>
      <c r="AX122" s="15" t="s">
        <v>79</v>
      </c>
      <c r="AY122" s="228" t="s">
        <v>120</v>
      </c>
    </row>
    <row r="123" spans="1:65" s="2" customFormat="1" ht="24">
      <c r="A123" s="36"/>
      <c r="B123" s="37"/>
      <c r="C123" s="175" t="s">
        <v>119</v>
      </c>
      <c r="D123" s="175" t="s">
        <v>123</v>
      </c>
      <c r="E123" s="176" t="s">
        <v>192</v>
      </c>
      <c r="F123" s="177" t="s">
        <v>193</v>
      </c>
      <c r="G123" s="178" t="s">
        <v>162</v>
      </c>
      <c r="H123" s="179">
        <v>18.818</v>
      </c>
      <c r="I123" s="180"/>
      <c r="J123" s="181">
        <f>ROUND(I123*H123,2)</f>
        <v>0</v>
      </c>
      <c r="K123" s="177" t="s">
        <v>127</v>
      </c>
      <c r="L123" s="41"/>
      <c r="M123" s="182" t="s">
        <v>19</v>
      </c>
      <c r="N123" s="183" t="s">
        <v>43</v>
      </c>
      <c r="O123" s="66"/>
      <c r="P123" s="184">
        <f>O123*H123</f>
        <v>0</v>
      </c>
      <c r="Q123" s="184">
        <v>0.00438</v>
      </c>
      <c r="R123" s="184">
        <f>Q123*H123</f>
        <v>0.08242284000000001</v>
      </c>
      <c r="S123" s="184">
        <v>0</v>
      </c>
      <c r="T123" s="185">
        <f>S123*H123</f>
        <v>0</v>
      </c>
      <c r="U123" s="36"/>
      <c r="V123" s="36"/>
      <c r="W123" s="36"/>
      <c r="X123" s="36"/>
      <c r="Y123" s="36"/>
      <c r="Z123" s="36"/>
      <c r="AA123" s="36"/>
      <c r="AB123" s="36"/>
      <c r="AC123" s="36"/>
      <c r="AD123" s="36"/>
      <c r="AE123" s="36"/>
      <c r="AR123" s="186" t="s">
        <v>163</v>
      </c>
      <c r="AT123" s="186" t="s">
        <v>123</v>
      </c>
      <c r="AU123" s="186" t="s">
        <v>81</v>
      </c>
      <c r="AY123" s="19" t="s">
        <v>120</v>
      </c>
      <c r="BE123" s="187">
        <f>IF(N123="základní",J123,0)</f>
        <v>0</v>
      </c>
      <c r="BF123" s="187">
        <f>IF(N123="snížená",J123,0)</f>
        <v>0</v>
      </c>
      <c r="BG123" s="187">
        <f>IF(N123="zákl. přenesená",J123,0)</f>
        <v>0</v>
      </c>
      <c r="BH123" s="187">
        <f>IF(N123="sníž. přenesená",J123,0)</f>
        <v>0</v>
      </c>
      <c r="BI123" s="187">
        <f>IF(N123="nulová",J123,0)</f>
        <v>0</v>
      </c>
      <c r="BJ123" s="19" t="s">
        <v>79</v>
      </c>
      <c r="BK123" s="187">
        <f>ROUND(I123*H123,2)</f>
        <v>0</v>
      </c>
      <c r="BL123" s="19" t="s">
        <v>163</v>
      </c>
      <c r="BM123" s="186" t="s">
        <v>194</v>
      </c>
    </row>
    <row r="124" spans="1:47" s="2" customFormat="1" ht="29.25">
      <c r="A124" s="36"/>
      <c r="B124" s="37"/>
      <c r="C124" s="38"/>
      <c r="D124" s="188" t="s">
        <v>130</v>
      </c>
      <c r="E124" s="38"/>
      <c r="F124" s="189" t="s">
        <v>195</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130</v>
      </c>
      <c r="AU124" s="19" t="s">
        <v>81</v>
      </c>
    </row>
    <row r="125" spans="1:65" s="2" customFormat="1" ht="16.5" customHeight="1">
      <c r="A125" s="36"/>
      <c r="B125" s="37"/>
      <c r="C125" s="175" t="s">
        <v>158</v>
      </c>
      <c r="D125" s="175" t="s">
        <v>123</v>
      </c>
      <c r="E125" s="176" t="s">
        <v>196</v>
      </c>
      <c r="F125" s="177" t="s">
        <v>197</v>
      </c>
      <c r="G125" s="178" t="s">
        <v>162</v>
      </c>
      <c r="H125" s="179">
        <v>18.818</v>
      </c>
      <c r="I125" s="180"/>
      <c r="J125" s="181">
        <f>ROUND(I125*H125,2)</f>
        <v>0</v>
      </c>
      <c r="K125" s="177" t="s">
        <v>127</v>
      </c>
      <c r="L125" s="41"/>
      <c r="M125" s="182" t="s">
        <v>19</v>
      </c>
      <c r="N125" s="183" t="s">
        <v>43</v>
      </c>
      <c r="O125" s="66"/>
      <c r="P125" s="184">
        <f>O125*H125</f>
        <v>0</v>
      </c>
      <c r="Q125" s="184">
        <v>0.003</v>
      </c>
      <c r="R125" s="184">
        <f>Q125*H125</f>
        <v>0.056454000000000004</v>
      </c>
      <c r="S125" s="184">
        <v>0</v>
      </c>
      <c r="T125" s="185">
        <f>S125*H125</f>
        <v>0</v>
      </c>
      <c r="U125" s="36"/>
      <c r="V125" s="36"/>
      <c r="W125" s="36"/>
      <c r="X125" s="36"/>
      <c r="Y125" s="36"/>
      <c r="Z125" s="36"/>
      <c r="AA125" s="36"/>
      <c r="AB125" s="36"/>
      <c r="AC125" s="36"/>
      <c r="AD125" s="36"/>
      <c r="AE125" s="36"/>
      <c r="AR125" s="186" t="s">
        <v>163</v>
      </c>
      <c r="AT125" s="186" t="s">
        <v>123</v>
      </c>
      <c r="AU125" s="186" t="s">
        <v>81</v>
      </c>
      <c r="AY125" s="19" t="s">
        <v>120</v>
      </c>
      <c r="BE125" s="187">
        <f>IF(N125="základní",J125,0)</f>
        <v>0</v>
      </c>
      <c r="BF125" s="187">
        <f>IF(N125="snížená",J125,0)</f>
        <v>0</v>
      </c>
      <c r="BG125" s="187">
        <f>IF(N125="zákl. přenesená",J125,0)</f>
        <v>0</v>
      </c>
      <c r="BH125" s="187">
        <f>IF(N125="sníž. přenesená",J125,0)</f>
        <v>0</v>
      </c>
      <c r="BI125" s="187">
        <f>IF(N125="nulová",J125,0)</f>
        <v>0</v>
      </c>
      <c r="BJ125" s="19" t="s">
        <v>79</v>
      </c>
      <c r="BK125" s="187">
        <f>ROUND(I125*H125,2)</f>
        <v>0</v>
      </c>
      <c r="BL125" s="19" t="s">
        <v>163</v>
      </c>
      <c r="BM125" s="186" t="s">
        <v>198</v>
      </c>
    </row>
    <row r="126" spans="1:65" s="2" customFormat="1" ht="16.5" customHeight="1">
      <c r="A126" s="36"/>
      <c r="B126" s="37"/>
      <c r="C126" s="175" t="s">
        <v>199</v>
      </c>
      <c r="D126" s="175" t="s">
        <v>123</v>
      </c>
      <c r="E126" s="176" t="s">
        <v>200</v>
      </c>
      <c r="F126" s="177" t="s">
        <v>201</v>
      </c>
      <c r="G126" s="178" t="s">
        <v>202</v>
      </c>
      <c r="H126" s="179">
        <v>37.52</v>
      </c>
      <c r="I126" s="180"/>
      <c r="J126" s="181">
        <f>ROUND(I126*H126,2)</f>
        <v>0</v>
      </c>
      <c r="K126" s="177" t="s">
        <v>127</v>
      </c>
      <c r="L126" s="41"/>
      <c r="M126" s="182" t="s">
        <v>19</v>
      </c>
      <c r="N126" s="183" t="s">
        <v>43</v>
      </c>
      <c r="O126" s="66"/>
      <c r="P126" s="184">
        <f>O126*H126</f>
        <v>0</v>
      </c>
      <c r="Q126" s="184">
        <v>0.0015</v>
      </c>
      <c r="R126" s="184">
        <f>Q126*H126</f>
        <v>0.056280000000000004</v>
      </c>
      <c r="S126" s="184">
        <v>0</v>
      </c>
      <c r="T126" s="185">
        <f>S126*H126</f>
        <v>0</v>
      </c>
      <c r="U126" s="36"/>
      <c r="V126" s="36"/>
      <c r="W126" s="36"/>
      <c r="X126" s="36"/>
      <c r="Y126" s="36"/>
      <c r="Z126" s="36"/>
      <c r="AA126" s="36"/>
      <c r="AB126" s="36"/>
      <c r="AC126" s="36"/>
      <c r="AD126" s="36"/>
      <c r="AE126" s="36"/>
      <c r="AR126" s="186" t="s">
        <v>163</v>
      </c>
      <c r="AT126" s="186" t="s">
        <v>123</v>
      </c>
      <c r="AU126" s="186" t="s">
        <v>81</v>
      </c>
      <c r="AY126" s="19" t="s">
        <v>120</v>
      </c>
      <c r="BE126" s="187">
        <f>IF(N126="základní",J126,0)</f>
        <v>0</v>
      </c>
      <c r="BF126" s="187">
        <f>IF(N126="snížená",J126,0)</f>
        <v>0</v>
      </c>
      <c r="BG126" s="187">
        <f>IF(N126="zákl. přenesená",J126,0)</f>
        <v>0</v>
      </c>
      <c r="BH126" s="187">
        <f>IF(N126="sníž. přenesená",J126,0)</f>
        <v>0</v>
      </c>
      <c r="BI126" s="187">
        <f>IF(N126="nulová",J126,0)</f>
        <v>0</v>
      </c>
      <c r="BJ126" s="19" t="s">
        <v>79</v>
      </c>
      <c r="BK126" s="187">
        <f>ROUND(I126*H126,2)</f>
        <v>0</v>
      </c>
      <c r="BL126" s="19" t="s">
        <v>163</v>
      </c>
      <c r="BM126" s="186" t="s">
        <v>203</v>
      </c>
    </row>
    <row r="127" spans="1:47" s="2" customFormat="1" ht="39">
      <c r="A127" s="36"/>
      <c r="B127" s="37"/>
      <c r="C127" s="38"/>
      <c r="D127" s="188" t="s">
        <v>130</v>
      </c>
      <c r="E127" s="38"/>
      <c r="F127" s="189" t="s">
        <v>204</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130</v>
      </c>
      <c r="AU127" s="19" t="s">
        <v>81</v>
      </c>
    </row>
    <row r="128" spans="2:51" s="14" customFormat="1" ht="11.25">
      <c r="B128" s="208"/>
      <c r="C128" s="209"/>
      <c r="D128" s="188" t="s">
        <v>166</v>
      </c>
      <c r="E128" s="210" t="s">
        <v>19</v>
      </c>
      <c r="F128" s="211" t="s">
        <v>205</v>
      </c>
      <c r="G128" s="209"/>
      <c r="H128" s="210" t="s">
        <v>19</v>
      </c>
      <c r="I128" s="212"/>
      <c r="J128" s="209"/>
      <c r="K128" s="209"/>
      <c r="L128" s="213"/>
      <c r="M128" s="214"/>
      <c r="N128" s="215"/>
      <c r="O128" s="215"/>
      <c r="P128" s="215"/>
      <c r="Q128" s="215"/>
      <c r="R128" s="215"/>
      <c r="S128" s="215"/>
      <c r="T128" s="216"/>
      <c r="AT128" s="217" t="s">
        <v>166</v>
      </c>
      <c r="AU128" s="217" t="s">
        <v>81</v>
      </c>
      <c r="AV128" s="14" t="s">
        <v>79</v>
      </c>
      <c r="AW128" s="14" t="s">
        <v>33</v>
      </c>
      <c r="AX128" s="14" t="s">
        <v>72</v>
      </c>
      <c r="AY128" s="217" t="s">
        <v>120</v>
      </c>
    </row>
    <row r="129" spans="2:51" s="13" customFormat="1" ht="11.25">
      <c r="B129" s="197"/>
      <c r="C129" s="198"/>
      <c r="D129" s="188" t="s">
        <v>166</v>
      </c>
      <c r="E129" s="199" t="s">
        <v>19</v>
      </c>
      <c r="F129" s="200" t="s">
        <v>206</v>
      </c>
      <c r="G129" s="198"/>
      <c r="H129" s="201">
        <v>9.08</v>
      </c>
      <c r="I129" s="202"/>
      <c r="J129" s="198"/>
      <c r="K129" s="198"/>
      <c r="L129" s="203"/>
      <c r="M129" s="204"/>
      <c r="N129" s="205"/>
      <c r="O129" s="205"/>
      <c r="P129" s="205"/>
      <c r="Q129" s="205"/>
      <c r="R129" s="205"/>
      <c r="S129" s="205"/>
      <c r="T129" s="206"/>
      <c r="AT129" s="207" t="s">
        <v>166</v>
      </c>
      <c r="AU129" s="207" t="s">
        <v>81</v>
      </c>
      <c r="AV129" s="13" t="s">
        <v>81</v>
      </c>
      <c r="AW129" s="13" t="s">
        <v>33</v>
      </c>
      <c r="AX129" s="13" t="s">
        <v>72</v>
      </c>
      <c r="AY129" s="207" t="s">
        <v>120</v>
      </c>
    </row>
    <row r="130" spans="2:51" s="13" customFormat="1" ht="11.25">
      <c r="B130" s="197"/>
      <c r="C130" s="198"/>
      <c r="D130" s="188" t="s">
        <v>166</v>
      </c>
      <c r="E130" s="199" t="s">
        <v>19</v>
      </c>
      <c r="F130" s="200" t="s">
        <v>207</v>
      </c>
      <c r="G130" s="198"/>
      <c r="H130" s="201">
        <v>28.44</v>
      </c>
      <c r="I130" s="202"/>
      <c r="J130" s="198"/>
      <c r="K130" s="198"/>
      <c r="L130" s="203"/>
      <c r="M130" s="204"/>
      <c r="N130" s="205"/>
      <c r="O130" s="205"/>
      <c r="P130" s="205"/>
      <c r="Q130" s="205"/>
      <c r="R130" s="205"/>
      <c r="S130" s="205"/>
      <c r="T130" s="206"/>
      <c r="AT130" s="207" t="s">
        <v>166</v>
      </c>
      <c r="AU130" s="207" t="s">
        <v>81</v>
      </c>
      <c r="AV130" s="13" t="s">
        <v>81</v>
      </c>
      <c r="AW130" s="13" t="s">
        <v>33</v>
      </c>
      <c r="AX130" s="13" t="s">
        <v>72</v>
      </c>
      <c r="AY130" s="207" t="s">
        <v>120</v>
      </c>
    </row>
    <row r="131" spans="2:51" s="15" customFormat="1" ht="11.25">
      <c r="B131" s="218"/>
      <c r="C131" s="219"/>
      <c r="D131" s="188" t="s">
        <v>166</v>
      </c>
      <c r="E131" s="220" t="s">
        <v>19</v>
      </c>
      <c r="F131" s="221" t="s">
        <v>184</v>
      </c>
      <c r="G131" s="219"/>
      <c r="H131" s="222">
        <v>37.52</v>
      </c>
      <c r="I131" s="223"/>
      <c r="J131" s="219"/>
      <c r="K131" s="219"/>
      <c r="L131" s="224"/>
      <c r="M131" s="225"/>
      <c r="N131" s="226"/>
      <c r="O131" s="226"/>
      <c r="P131" s="226"/>
      <c r="Q131" s="226"/>
      <c r="R131" s="226"/>
      <c r="S131" s="226"/>
      <c r="T131" s="227"/>
      <c r="AT131" s="228" t="s">
        <v>166</v>
      </c>
      <c r="AU131" s="228" t="s">
        <v>81</v>
      </c>
      <c r="AV131" s="15" t="s">
        <v>163</v>
      </c>
      <c r="AW131" s="15" t="s">
        <v>33</v>
      </c>
      <c r="AX131" s="15" t="s">
        <v>79</v>
      </c>
      <c r="AY131" s="228" t="s">
        <v>120</v>
      </c>
    </row>
    <row r="132" spans="1:65" s="2" customFormat="1" ht="21.75" customHeight="1">
      <c r="A132" s="36"/>
      <c r="B132" s="37"/>
      <c r="C132" s="175" t="s">
        <v>208</v>
      </c>
      <c r="D132" s="175" t="s">
        <v>123</v>
      </c>
      <c r="E132" s="176" t="s">
        <v>209</v>
      </c>
      <c r="F132" s="177" t="s">
        <v>210</v>
      </c>
      <c r="G132" s="178" t="s">
        <v>162</v>
      </c>
      <c r="H132" s="179">
        <v>18.2</v>
      </c>
      <c r="I132" s="180"/>
      <c r="J132" s="181">
        <f>ROUND(I132*H132,2)</f>
        <v>0</v>
      </c>
      <c r="K132" s="177" t="s">
        <v>127</v>
      </c>
      <c r="L132" s="41"/>
      <c r="M132" s="182" t="s">
        <v>19</v>
      </c>
      <c r="N132" s="183" t="s">
        <v>43</v>
      </c>
      <c r="O132" s="66"/>
      <c r="P132" s="184">
        <f>O132*H132</f>
        <v>0</v>
      </c>
      <c r="Q132" s="184">
        <v>0.02048</v>
      </c>
      <c r="R132" s="184">
        <f>Q132*H132</f>
        <v>0.372736</v>
      </c>
      <c r="S132" s="184">
        <v>0</v>
      </c>
      <c r="T132" s="185">
        <f>S132*H132</f>
        <v>0</v>
      </c>
      <c r="U132" s="36"/>
      <c r="V132" s="36"/>
      <c r="W132" s="36"/>
      <c r="X132" s="36"/>
      <c r="Y132" s="36"/>
      <c r="Z132" s="36"/>
      <c r="AA132" s="36"/>
      <c r="AB132" s="36"/>
      <c r="AC132" s="36"/>
      <c r="AD132" s="36"/>
      <c r="AE132" s="36"/>
      <c r="AR132" s="186" t="s">
        <v>163</v>
      </c>
      <c r="AT132" s="186" t="s">
        <v>123</v>
      </c>
      <c r="AU132" s="186" t="s">
        <v>81</v>
      </c>
      <c r="AY132" s="19" t="s">
        <v>120</v>
      </c>
      <c r="BE132" s="187">
        <f>IF(N132="základní",J132,0)</f>
        <v>0</v>
      </c>
      <c r="BF132" s="187">
        <f>IF(N132="snížená",J132,0)</f>
        <v>0</v>
      </c>
      <c r="BG132" s="187">
        <f>IF(N132="zákl. přenesená",J132,0)</f>
        <v>0</v>
      </c>
      <c r="BH132" s="187">
        <f>IF(N132="sníž. přenesená",J132,0)</f>
        <v>0</v>
      </c>
      <c r="BI132" s="187">
        <f>IF(N132="nulová",J132,0)</f>
        <v>0</v>
      </c>
      <c r="BJ132" s="19" t="s">
        <v>79</v>
      </c>
      <c r="BK132" s="187">
        <f>ROUND(I132*H132,2)</f>
        <v>0</v>
      </c>
      <c r="BL132" s="19" t="s">
        <v>163</v>
      </c>
      <c r="BM132" s="186" t="s">
        <v>211</v>
      </c>
    </row>
    <row r="133" spans="1:47" s="2" customFormat="1" ht="97.5">
      <c r="A133" s="36"/>
      <c r="B133" s="37"/>
      <c r="C133" s="38"/>
      <c r="D133" s="188" t="s">
        <v>130</v>
      </c>
      <c r="E133" s="38"/>
      <c r="F133" s="189" t="s">
        <v>212</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130</v>
      </c>
      <c r="AU133" s="19" t="s">
        <v>81</v>
      </c>
    </row>
    <row r="134" spans="2:51" s="14" customFormat="1" ht="11.25">
      <c r="B134" s="208"/>
      <c r="C134" s="209"/>
      <c r="D134" s="188" t="s">
        <v>166</v>
      </c>
      <c r="E134" s="210" t="s">
        <v>19</v>
      </c>
      <c r="F134" s="211" t="s">
        <v>213</v>
      </c>
      <c r="G134" s="209"/>
      <c r="H134" s="210" t="s">
        <v>19</v>
      </c>
      <c r="I134" s="212"/>
      <c r="J134" s="209"/>
      <c r="K134" s="209"/>
      <c r="L134" s="213"/>
      <c r="M134" s="214"/>
      <c r="N134" s="215"/>
      <c r="O134" s="215"/>
      <c r="P134" s="215"/>
      <c r="Q134" s="215"/>
      <c r="R134" s="215"/>
      <c r="S134" s="215"/>
      <c r="T134" s="216"/>
      <c r="AT134" s="217" t="s">
        <v>166</v>
      </c>
      <c r="AU134" s="217" t="s">
        <v>81</v>
      </c>
      <c r="AV134" s="14" t="s">
        <v>79</v>
      </c>
      <c r="AW134" s="14" t="s">
        <v>33</v>
      </c>
      <c r="AX134" s="14" t="s">
        <v>72</v>
      </c>
      <c r="AY134" s="217" t="s">
        <v>120</v>
      </c>
    </row>
    <row r="135" spans="2:51" s="13" customFormat="1" ht="11.25">
      <c r="B135" s="197"/>
      <c r="C135" s="198"/>
      <c r="D135" s="188" t="s">
        <v>166</v>
      </c>
      <c r="E135" s="199" t="s">
        <v>19</v>
      </c>
      <c r="F135" s="200" t="s">
        <v>214</v>
      </c>
      <c r="G135" s="198"/>
      <c r="H135" s="201">
        <v>16.6</v>
      </c>
      <c r="I135" s="202"/>
      <c r="J135" s="198"/>
      <c r="K135" s="198"/>
      <c r="L135" s="203"/>
      <c r="M135" s="204"/>
      <c r="N135" s="205"/>
      <c r="O135" s="205"/>
      <c r="P135" s="205"/>
      <c r="Q135" s="205"/>
      <c r="R135" s="205"/>
      <c r="S135" s="205"/>
      <c r="T135" s="206"/>
      <c r="AT135" s="207" t="s">
        <v>166</v>
      </c>
      <c r="AU135" s="207" t="s">
        <v>81</v>
      </c>
      <c r="AV135" s="13" t="s">
        <v>81</v>
      </c>
      <c r="AW135" s="13" t="s">
        <v>33</v>
      </c>
      <c r="AX135" s="13" t="s">
        <v>72</v>
      </c>
      <c r="AY135" s="207" t="s">
        <v>120</v>
      </c>
    </row>
    <row r="136" spans="2:51" s="13" customFormat="1" ht="11.25">
      <c r="B136" s="197"/>
      <c r="C136" s="198"/>
      <c r="D136" s="188" t="s">
        <v>166</v>
      </c>
      <c r="E136" s="199" t="s">
        <v>19</v>
      </c>
      <c r="F136" s="200" t="s">
        <v>215</v>
      </c>
      <c r="G136" s="198"/>
      <c r="H136" s="201">
        <v>1.6</v>
      </c>
      <c r="I136" s="202"/>
      <c r="J136" s="198"/>
      <c r="K136" s="198"/>
      <c r="L136" s="203"/>
      <c r="M136" s="204"/>
      <c r="N136" s="205"/>
      <c r="O136" s="205"/>
      <c r="P136" s="205"/>
      <c r="Q136" s="205"/>
      <c r="R136" s="205"/>
      <c r="S136" s="205"/>
      <c r="T136" s="206"/>
      <c r="AT136" s="207" t="s">
        <v>166</v>
      </c>
      <c r="AU136" s="207" t="s">
        <v>81</v>
      </c>
      <c r="AV136" s="13" t="s">
        <v>81</v>
      </c>
      <c r="AW136" s="13" t="s">
        <v>33</v>
      </c>
      <c r="AX136" s="13" t="s">
        <v>72</v>
      </c>
      <c r="AY136" s="207" t="s">
        <v>120</v>
      </c>
    </row>
    <row r="137" spans="2:51" s="15" customFormat="1" ht="11.25">
      <c r="B137" s="218"/>
      <c r="C137" s="219"/>
      <c r="D137" s="188" t="s">
        <v>166</v>
      </c>
      <c r="E137" s="220" t="s">
        <v>19</v>
      </c>
      <c r="F137" s="221" t="s">
        <v>184</v>
      </c>
      <c r="G137" s="219"/>
      <c r="H137" s="222">
        <v>18.200000000000003</v>
      </c>
      <c r="I137" s="223"/>
      <c r="J137" s="219"/>
      <c r="K137" s="219"/>
      <c r="L137" s="224"/>
      <c r="M137" s="225"/>
      <c r="N137" s="226"/>
      <c r="O137" s="226"/>
      <c r="P137" s="226"/>
      <c r="Q137" s="226"/>
      <c r="R137" s="226"/>
      <c r="S137" s="226"/>
      <c r="T137" s="227"/>
      <c r="AT137" s="228" t="s">
        <v>166</v>
      </c>
      <c r="AU137" s="228" t="s">
        <v>81</v>
      </c>
      <c r="AV137" s="15" t="s">
        <v>163</v>
      </c>
      <c r="AW137" s="15" t="s">
        <v>33</v>
      </c>
      <c r="AX137" s="15" t="s">
        <v>79</v>
      </c>
      <c r="AY137" s="228" t="s">
        <v>120</v>
      </c>
    </row>
    <row r="138" spans="1:65" s="2" customFormat="1" ht="16.5" customHeight="1">
      <c r="A138" s="36"/>
      <c r="B138" s="37"/>
      <c r="C138" s="175" t="s">
        <v>216</v>
      </c>
      <c r="D138" s="175" t="s">
        <v>123</v>
      </c>
      <c r="E138" s="176" t="s">
        <v>217</v>
      </c>
      <c r="F138" s="177" t="s">
        <v>218</v>
      </c>
      <c r="G138" s="178" t="s">
        <v>162</v>
      </c>
      <c r="H138" s="179">
        <v>0.813</v>
      </c>
      <c r="I138" s="180"/>
      <c r="J138" s="181">
        <f>ROUND(I138*H138,2)</f>
        <v>0</v>
      </c>
      <c r="K138" s="177" t="s">
        <v>127</v>
      </c>
      <c r="L138" s="41"/>
      <c r="M138" s="182" t="s">
        <v>19</v>
      </c>
      <c r="N138" s="183" t="s">
        <v>43</v>
      </c>
      <c r="O138" s="66"/>
      <c r="P138" s="184">
        <f>O138*H138</f>
        <v>0</v>
      </c>
      <c r="Q138" s="184">
        <v>0.0382</v>
      </c>
      <c r="R138" s="184">
        <f>Q138*H138</f>
        <v>0.031056599999999997</v>
      </c>
      <c r="S138" s="184">
        <v>0</v>
      </c>
      <c r="T138" s="185">
        <f>S138*H138</f>
        <v>0</v>
      </c>
      <c r="U138" s="36"/>
      <c r="V138" s="36"/>
      <c r="W138" s="36"/>
      <c r="X138" s="36"/>
      <c r="Y138" s="36"/>
      <c r="Z138" s="36"/>
      <c r="AA138" s="36"/>
      <c r="AB138" s="36"/>
      <c r="AC138" s="36"/>
      <c r="AD138" s="36"/>
      <c r="AE138" s="36"/>
      <c r="AR138" s="186" t="s">
        <v>163</v>
      </c>
      <c r="AT138" s="186" t="s">
        <v>123</v>
      </c>
      <c r="AU138" s="186" t="s">
        <v>81</v>
      </c>
      <c r="AY138" s="19" t="s">
        <v>120</v>
      </c>
      <c r="BE138" s="187">
        <f>IF(N138="základní",J138,0)</f>
        <v>0</v>
      </c>
      <c r="BF138" s="187">
        <f>IF(N138="snížená",J138,0)</f>
        <v>0</v>
      </c>
      <c r="BG138" s="187">
        <f>IF(N138="zákl. přenesená",J138,0)</f>
        <v>0</v>
      </c>
      <c r="BH138" s="187">
        <f>IF(N138="sníž. přenesená",J138,0)</f>
        <v>0</v>
      </c>
      <c r="BI138" s="187">
        <f>IF(N138="nulová",J138,0)</f>
        <v>0</v>
      </c>
      <c r="BJ138" s="19" t="s">
        <v>79</v>
      </c>
      <c r="BK138" s="187">
        <f>ROUND(I138*H138,2)</f>
        <v>0</v>
      </c>
      <c r="BL138" s="19" t="s">
        <v>163</v>
      </c>
      <c r="BM138" s="186" t="s">
        <v>219</v>
      </c>
    </row>
    <row r="139" spans="2:51" s="14" customFormat="1" ht="11.25">
      <c r="B139" s="208"/>
      <c r="C139" s="209"/>
      <c r="D139" s="188" t="s">
        <v>166</v>
      </c>
      <c r="E139" s="210" t="s">
        <v>19</v>
      </c>
      <c r="F139" s="211" t="s">
        <v>171</v>
      </c>
      <c r="G139" s="209"/>
      <c r="H139" s="210" t="s">
        <v>19</v>
      </c>
      <c r="I139" s="212"/>
      <c r="J139" s="209"/>
      <c r="K139" s="209"/>
      <c r="L139" s="213"/>
      <c r="M139" s="214"/>
      <c r="N139" s="215"/>
      <c r="O139" s="215"/>
      <c r="P139" s="215"/>
      <c r="Q139" s="215"/>
      <c r="R139" s="215"/>
      <c r="S139" s="215"/>
      <c r="T139" s="216"/>
      <c r="AT139" s="217" t="s">
        <v>166</v>
      </c>
      <c r="AU139" s="217" t="s">
        <v>81</v>
      </c>
      <c r="AV139" s="14" t="s">
        <v>79</v>
      </c>
      <c r="AW139" s="14" t="s">
        <v>33</v>
      </c>
      <c r="AX139" s="14" t="s">
        <v>72</v>
      </c>
      <c r="AY139" s="217" t="s">
        <v>120</v>
      </c>
    </row>
    <row r="140" spans="2:51" s="13" customFormat="1" ht="11.25">
      <c r="B140" s="197"/>
      <c r="C140" s="198"/>
      <c r="D140" s="188" t="s">
        <v>166</v>
      </c>
      <c r="E140" s="199" t="s">
        <v>19</v>
      </c>
      <c r="F140" s="200" t="s">
        <v>220</v>
      </c>
      <c r="G140" s="198"/>
      <c r="H140" s="201">
        <v>0.813</v>
      </c>
      <c r="I140" s="202"/>
      <c r="J140" s="198"/>
      <c r="K140" s="198"/>
      <c r="L140" s="203"/>
      <c r="M140" s="204"/>
      <c r="N140" s="205"/>
      <c r="O140" s="205"/>
      <c r="P140" s="205"/>
      <c r="Q140" s="205"/>
      <c r="R140" s="205"/>
      <c r="S140" s="205"/>
      <c r="T140" s="206"/>
      <c r="AT140" s="207" t="s">
        <v>166</v>
      </c>
      <c r="AU140" s="207" t="s">
        <v>81</v>
      </c>
      <c r="AV140" s="13" t="s">
        <v>81</v>
      </c>
      <c r="AW140" s="13" t="s">
        <v>33</v>
      </c>
      <c r="AX140" s="13" t="s">
        <v>79</v>
      </c>
      <c r="AY140" s="207" t="s">
        <v>120</v>
      </c>
    </row>
    <row r="141" spans="1:65" s="2" customFormat="1" ht="24">
      <c r="A141" s="36"/>
      <c r="B141" s="37"/>
      <c r="C141" s="175" t="s">
        <v>221</v>
      </c>
      <c r="D141" s="175" t="s">
        <v>123</v>
      </c>
      <c r="E141" s="176" t="s">
        <v>222</v>
      </c>
      <c r="F141" s="177" t="s">
        <v>223</v>
      </c>
      <c r="G141" s="178" t="s">
        <v>162</v>
      </c>
      <c r="H141" s="179">
        <v>105.265</v>
      </c>
      <c r="I141" s="180"/>
      <c r="J141" s="181">
        <f>ROUND(I141*H141,2)</f>
        <v>0</v>
      </c>
      <c r="K141" s="177" t="s">
        <v>127</v>
      </c>
      <c r="L141" s="41"/>
      <c r="M141" s="182" t="s">
        <v>19</v>
      </c>
      <c r="N141" s="183" t="s">
        <v>43</v>
      </c>
      <c r="O141" s="66"/>
      <c r="P141" s="184">
        <f>O141*H141</f>
        <v>0</v>
      </c>
      <c r="Q141" s="184">
        <v>0.0052</v>
      </c>
      <c r="R141" s="184">
        <f>Q141*H141</f>
        <v>0.547378</v>
      </c>
      <c r="S141" s="184">
        <v>0</v>
      </c>
      <c r="T141" s="185">
        <f>S141*H141</f>
        <v>0</v>
      </c>
      <c r="U141" s="36"/>
      <c r="V141" s="36"/>
      <c r="W141" s="36"/>
      <c r="X141" s="36"/>
      <c r="Y141" s="36"/>
      <c r="Z141" s="36"/>
      <c r="AA141" s="36"/>
      <c r="AB141" s="36"/>
      <c r="AC141" s="36"/>
      <c r="AD141" s="36"/>
      <c r="AE141" s="36"/>
      <c r="AR141" s="186" t="s">
        <v>163</v>
      </c>
      <c r="AT141" s="186" t="s">
        <v>123</v>
      </c>
      <c r="AU141" s="186" t="s">
        <v>81</v>
      </c>
      <c r="AY141" s="19" t="s">
        <v>120</v>
      </c>
      <c r="BE141" s="187">
        <f>IF(N141="základní",J141,0)</f>
        <v>0</v>
      </c>
      <c r="BF141" s="187">
        <f>IF(N141="snížená",J141,0)</f>
        <v>0</v>
      </c>
      <c r="BG141" s="187">
        <f>IF(N141="zákl. přenesená",J141,0)</f>
        <v>0</v>
      </c>
      <c r="BH141" s="187">
        <f>IF(N141="sníž. přenesená",J141,0)</f>
        <v>0</v>
      </c>
      <c r="BI141" s="187">
        <f>IF(N141="nulová",J141,0)</f>
        <v>0</v>
      </c>
      <c r="BJ141" s="19" t="s">
        <v>79</v>
      </c>
      <c r="BK141" s="187">
        <f>ROUND(I141*H141,2)</f>
        <v>0</v>
      </c>
      <c r="BL141" s="19" t="s">
        <v>163</v>
      </c>
      <c r="BM141" s="186" t="s">
        <v>224</v>
      </c>
    </row>
    <row r="142" spans="1:47" s="2" customFormat="1" ht="39">
      <c r="A142" s="36"/>
      <c r="B142" s="37"/>
      <c r="C142" s="38"/>
      <c r="D142" s="188" t="s">
        <v>130</v>
      </c>
      <c r="E142" s="38"/>
      <c r="F142" s="189" t="s">
        <v>176</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130</v>
      </c>
      <c r="AU142" s="19" t="s">
        <v>81</v>
      </c>
    </row>
    <row r="143" spans="2:51" s="13" customFormat="1" ht="11.25">
      <c r="B143" s="197"/>
      <c r="C143" s="198"/>
      <c r="D143" s="188" t="s">
        <v>166</v>
      </c>
      <c r="E143" s="199" t="s">
        <v>19</v>
      </c>
      <c r="F143" s="200" t="s">
        <v>225</v>
      </c>
      <c r="G143" s="198"/>
      <c r="H143" s="201">
        <v>119.925</v>
      </c>
      <c r="I143" s="202"/>
      <c r="J143" s="198"/>
      <c r="K143" s="198"/>
      <c r="L143" s="203"/>
      <c r="M143" s="204"/>
      <c r="N143" s="205"/>
      <c r="O143" s="205"/>
      <c r="P143" s="205"/>
      <c r="Q143" s="205"/>
      <c r="R143" s="205"/>
      <c r="S143" s="205"/>
      <c r="T143" s="206"/>
      <c r="AT143" s="207" t="s">
        <v>166</v>
      </c>
      <c r="AU143" s="207" t="s">
        <v>81</v>
      </c>
      <c r="AV143" s="13" t="s">
        <v>81</v>
      </c>
      <c r="AW143" s="13" t="s">
        <v>33</v>
      </c>
      <c r="AX143" s="13" t="s">
        <v>72</v>
      </c>
      <c r="AY143" s="207" t="s">
        <v>120</v>
      </c>
    </row>
    <row r="144" spans="2:51" s="13" customFormat="1" ht="11.25">
      <c r="B144" s="197"/>
      <c r="C144" s="198"/>
      <c r="D144" s="188" t="s">
        <v>166</v>
      </c>
      <c r="E144" s="199" t="s">
        <v>19</v>
      </c>
      <c r="F144" s="200" t="s">
        <v>226</v>
      </c>
      <c r="G144" s="198"/>
      <c r="H144" s="201">
        <v>-5.76</v>
      </c>
      <c r="I144" s="202"/>
      <c r="J144" s="198"/>
      <c r="K144" s="198"/>
      <c r="L144" s="203"/>
      <c r="M144" s="204"/>
      <c r="N144" s="205"/>
      <c r="O144" s="205"/>
      <c r="P144" s="205"/>
      <c r="Q144" s="205"/>
      <c r="R144" s="205"/>
      <c r="S144" s="205"/>
      <c r="T144" s="206"/>
      <c r="AT144" s="207" t="s">
        <v>166</v>
      </c>
      <c r="AU144" s="207" t="s">
        <v>81</v>
      </c>
      <c r="AV144" s="13" t="s">
        <v>81</v>
      </c>
      <c r="AW144" s="13" t="s">
        <v>33</v>
      </c>
      <c r="AX144" s="13" t="s">
        <v>72</v>
      </c>
      <c r="AY144" s="207" t="s">
        <v>120</v>
      </c>
    </row>
    <row r="145" spans="2:51" s="13" customFormat="1" ht="11.25">
      <c r="B145" s="197"/>
      <c r="C145" s="198"/>
      <c r="D145" s="188" t="s">
        <v>166</v>
      </c>
      <c r="E145" s="199" t="s">
        <v>19</v>
      </c>
      <c r="F145" s="200" t="s">
        <v>227</v>
      </c>
      <c r="G145" s="198"/>
      <c r="H145" s="201">
        <v>1.2</v>
      </c>
      <c r="I145" s="202"/>
      <c r="J145" s="198"/>
      <c r="K145" s="198"/>
      <c r="L145" s="203"/>
      <c r="M145" s="204"/>
      <c r="N145" s="205"/>
      <c r="O145" s="205"/>
      <c r="P145" s="205"/>
      <c r="Q145" s="205"/>
      <c r="R145" s="205"/>
      <c r="S145" s="205"/>
      <c r="T145" s="206"/>
      <c r="AT145" s="207" t="s">
        <v>166</v>
      </c>
      <c r="AU145" s="207" t="s">
        <v>81</v>
      </c>
      <c r="AV145" s="13" t="s">
        <v>81</v>
      </c>
      <c r="AW145" s="13" t="s">
        <v>33</v>
      </c>
      <c r="AX145" s="13" t="s">
        <v>72</v>
      </c>
      <c r="AY145" s="207" t="s">
        <v>120</v>
      </c>
    </row>
    <row r="146" spans="2:51" s="13" customFormat="1" ht="11.25">
      <c r="B146" s="197"/>
      <c r="C146" s="198"/>
      <c r="D146" s="188" t="s">
        <v>166</v>
      </c>
      <c r="E146" s="199" t="s">
        <v>19</v>
      </c>
      <c r="F146" s="200" t="s">
        <v>228</v>
      </c>
      <c r="G146" s="198"/>
      <c r="H146" s="201">
        <v>-2.828</v>
      </c>
      <c r="I146" s="202"/>
      <c r="J146" s="198"/>
      <c r="K146" s="198"/>
      <c r="L146" s="203"/>
      <c r="M146" s="204"/>
      <c r="N146" s="205"/>
      <c r="O146" s="205"/>
      <c r="P146" s="205"/>
      <c r="Q146" s="205"/>
      <c r="R146" s="205"/>
      <c r="S146" s="205"/>
      <c r="T146" s="206"/>
      <c r="AT146" s="207" t="s">
        <v>166</v>
      </c>
      <c r="AU146" s="207" t="s">
        <v>81</v>
      </c>
      <c r="AV146" s="13" t="s">
        <v>81</v>
      </c>
      <c r="AW146" s="13" t="s">
        <v>33</v>
      </c>
      <c r="AX146" s="13" t="s">
        <v>72</v>
      </c>
      <c r="AY146" s="207" t="s">
        <v>120</v>
      </c>
    </row>
    <row r="147" spans="2:51" s="13" customFormat="1" ht="11.25">
      <c r="B147" s="197"/>
      <c r="C147" s="198"/>
      <c r="D147" s="188" t="s">
        <v>166</v>
      </c>
      <c r="E147" s="199" t="s">
        <v>19</v>
      </c>
      <c r="F147" s="200" t="s">
        <v>229</v>
      </c>
      <c r="G147" s="198"/>
      <c r="H147" s="201">
        <v>-7.272</v>
      </c>
      <c r="I147" s="202"/>
      <c r="J147" s="198"/>
      <c r="K147" s="198"/>
      <c r="L147" s="203"/>
      <c r="M147" s="204"/>
      <c r="N147" s="205"/>
      <c r="O147" s="205"/>
      <c r="P147" s="205"/>
      <c r="Q147" s="205"/>
      <c r="R147" s="205"/>
      <c r="S147" s="205"/>
      <c r="T147" s="206"/>
      <c r="AT147" s="207" t="s">
        <v>166</v>
      </c>
      <c r="AU147" s="207" t="s">
        <v>81</v>
      </c>
      <c r="AV147" s="13" t="s">
        <v>81</v>
      </c>
      <c r="AW147" s="13" t="s">
        <v>33</v>
      </c>
      <c r="AX147" s="13" t="s">
        <v>72</v>
      </c>
      <c r="AY147" s="207" t="s">
        <v>120</v>
      </c>
    </row>
    <row r="148" spans="2:51" s="15" customFormat="1" ht="11.25">
      <c r="B148" s="218"/>
      <c r="C148" s="219"/>
      <c r="D148" s="188" t="s">
        <v>166</v>
      </c>
      <c r="E148" s="220" t="s">
        <v>19</v>
      </c>
      <c r="F148" s="221" t="s">
        <v>184</v>
      </c>
      <c r="G148" s="219"/>
      <c r="H148" s="222">
        <v>105.26499999999999</v>
      </c>
      <c r="I148" s="223"/>
      <c r="J148" s="219"/>
      <c r="K148" s="219"/>
      <c r="L148" s="224"/>
      <c r="M148" s="225"/>
      <c r="N148" s="226"/>
      <c r="O148" s="226"/>
      <c r="P148" s="226"/>
      <c r="Q148" s="226"/>
      <c r="R148" s="226"/>
      <c r="S148" s="226"/>
      <c r="T148" s="227"/>
      <c r="AT148" s="228" t="s">
        <v>166</v>
      </c>
      <c r="AU148" s="228" t="s">
        <v>81</v>
      </c>
      <c r="AV148" s="15" t="s">
        <v>163</v>
      </c>
      <c r="AW148" s="15" t="s">
        <v>33</v>
      </c>
      <c r="AX148" s="15" t="s">
        <v>79</v>
      </c>
      <c r="AY148" s="228" t="s">
        <v>120</v>
      </c>
    </row>
    <row r="149" spans="1:65" s="2" customFormat="1" ht="21.75" customHeight="1">
      <c r="A149" s="36"/>
      <c r="B149" s="37"/>
      <c r="C149" s="175" t="s">
        <v>230</v>
      </c>
      <c r="D149" s="175" t="s">
        <v>123</v>
      </c>
      <c r="E149" s="176" t="s">
        <v>231</v>
      </c>
      <c r="F149" s="177" t="s">
        <v>232</v>
      </c>
      <c r="G149" s="178" t="s">
        <v>162</v>
      </c>
      <c r="H149" s="179">
        <v>191.888</v>
      </c>
      <c r="I149" s="180"/>
      <c r="J149" s="181">
        <f>ROUND(I149*H149,2)</f>
        <v>0</v>
      </c>
      <c r="K149" s="177" t="s">
        <v>127</v>
      </c>
      <c r="L149" s="41"/>
      <c r="M149" s="182" t="s">
        <v>19</v>
      </c>
      <c r="N149" s="183" t="s">
        <v>43</v>
      </c>
      <c r="O149" s="66"/>
      <c r="P149" s="184">
        <f>O149*H149</f>
        <v>0</v>
      </c>
      <c r="Q149" s="184">
        <v>0.00026</v>
      </c>
      <c r="R149" s="184">
        <f>Q149*H149</f>
        <v>0.04989088</v>
      </c>
      <c r="S149" s="184">
        <v>0</v>
      </c>
      <c r="T149" s="185">
        <f>S149*H149</f>
        <v>0</v>
      </c>
      <c r="U149" s="36"/>
      <c r="V149" s="36"/>
      <c r="W149" s="36"/>
      <c r="X149" s="36"/>
      <c r="Y149" s="36"/>
      <c r="Z149" s="36"/>
      <c r="AA149" s="36"/>
      <c r="AB149" s="36"/>
      <c r="AC149" s="36"/>
      <c r="AD149" s="36"/>
      <c r="AE149" s="36"/>
      <c r="AR149" s="186" t="s">
        <v>163</v>
      </c>
      <c r="AT149" s="186" t="s">
        <v>123</v>
      </c>
      <c r="AU149" s="186" t="s">
        <v>81</v>
      </c>
      <c r="AY149" s="19" t="s">
        <v>120</v>
      </c>
      <c r="BE149" s="187">
        <f>IF(N149="základní",J149,0)</f>
        <v>0</v>
      </c>
      <c r="BF149" s="187">
        <f>IF(N149="snížená",J149,0)</f>
        <v>0</v>
      </c>
      <c r="BG149" s="187">
        <f>IF(N149="zákl. přenesená",J149,0)</f>
        <v>0</v>
      </c>
      <c r="BH149" s="187">
        <f>IF(N149="sníž. přenesená",J149,0)</f>
        <v>0</v>
      </c>
      <c r="BI149" s="187">
        <f>IF(N149="nulová",J149,0)</f>
        <v>0</v>
      </c>
      <c r="BJ149" s="19" t="s">
        <v>79</v>
      </c>
      <c r="BK149" s="187">
        <f>ROUND(I149*H149,2)</f>
        <v>0</v>
      </c>
      <c r="BL149" s="19" t="s">
        <v>163</v>
      </c>
      <c r="BM149" s="186" t="s">
        <v>233</v>
      </c>
    </row>
    <row r="150" spans="2:51" s="14" customFormat="1" ht="11.25">
      <c r="B150" s="208"/>
      <c r="C150" s="209"/>
      <c r="D150" s="188" t="s">
        <v>166</v>
      </c>
      <c r="E150" s="210" t="s">
        <v>19</v>
      </c>
      <c r="F150" s="211" t="s">
        <v>188</v>
      </c>
      <c r="G150" s="209"/>
      <c r="H150" s="210" t="s">
        <v>19</v>
      </c>
      <c r="I150" s="212"/>
      <c r="J150" s="209"/>
      <c r="K150" s="209"/>
      <c r="L150" s="213"/>
      <c r="M150" s="214"/>
      <c r="N150" s="215"/>
      <c r="O150" s="215"/>
      <c r="P150" s="215"/>
      <c r="Q150" s="215"/>
      <c r="R150" s="215"/>
      <c r="S150" s="215"/>
      <c r="T150" s="216"/>
      <c r="AT150" s="217" t="s">
        <v>166</v>
      </c>
      <c r="AU150" s="217" t="s">
        <v>81</v>
      </c>
      <c r="AV150" s="14" t="s">
        <v>79</v>
      </c>
      <c r="AW150" s="14" t="s">
        <v>33</v>
      </c>
      <c r="AX150" s="14" t="s">
        <v>72</v>
      </c>
      <c r="AY150" s="217" t="s">
        <v>120</v>
      </c>
    </row>
    <row r="151" spans="2:51" s="13" customFormat="1" ht="11.25">
      <c r="B151" s="197"/>
      <c r="C151" s="198"/>
      <c r="D151" s="188" t="s">
        <v>166</v>
      </c>
      <c r="E151" s="199" t="s">
        <v>19</v>
      </c>
      <c r="F151" s="200" t="s">
        <v>225</v>
      </c>
      <c r="G151" s="198"/>
      <c r="H151" s="201">
        <v>119.925</v>
      </c>
      <c r="I151" s="202"/>
      <c r="J151" s="198"/>
      <c r="K151" s="198"/>
      <c r="L151" s="203"/>
      <c r="M151" s="204"/>
      <c r="N151" s="205"/>
      <c r="O151" s="205"/>
      <c r="P151" s="205"/>
      <c r="Q151" s="205"/>
      <c r="R151" s="205"/>
      <c r="S151" s="205"/>
      <c r="T151" s="206"/>
      <c r="AT151" s="207" t="s">
        <v>166</v>
      </c>
      <c r="AU151" s="207" t="s">
        <v>81</v>
      </c>
      <c r="AV151" s="13" t="s">
        <v>81</v>
      </c>
      <c r="AW151" s="13" t="s">
        <v>33</v>
      </c>
      <c r="AX151" s="13" t="s">
        <v>72</v>
      </c>
      <c r="AY151" s="207" t="s">
        <v>120</v>
      </c>
    </row>
    <row r="152" spans="2:51" s="13" customFormat="1" ht="11.25">
      <c r="B152" s="197"/>
      <c r="C152" s="198"/>
      <c r="D152" s="188" t="s">
        <v>166</v>
      </c>
      <c r="E152" s="199" t="s">
        <v>19</v>
      </c>
      <c r="F152" s="200" t="s">
        <v>226</v>
      </c>
      <c r="G152" s="198"/>
      <c r="H152" s="201">
        <v>-5.76</v>
      </c>
      <c r="I152" s="202"/>
      <c r="J152" s="198"/>
      <c r="K152" s="198"/>
      <c r="L152" s="203"/>
      <c r="M152" s="204"/>
      <c r="N152" s="205"/>
      <c r="O152" s="205"/>
      <c r="P152" s="205"/>
      <c r="Q152" s="205"/>
      <c r="R152" s="205"/>
      <c r="S152" s="205"/>
      <c r="T152" s="206"/>
      <c r="AT152" s="207" t="s">
        <v>166</v>
      </c>
      <c r="AU152" s="207" t="s">
        <v>81</v>
      </c>
      <c r="AV152" s="13" t="s">
        <v>81</v>
      </c>
      <c r="AW152" s="13" t="s">
        <v>33</v>
      </c>
      <c r="AX152" s="13" t="s">
        <v>72</v>
      </c>
      <c r="AY152" s="207" t="s">
        <v>120</v>
      </c>
    </row>
    <row r="153" spans="2:51" s="13" customFormat="1" ht="11.25">
      <c r="B153" s="197"/>
      <c r="C153" s="198"/>
      <c r="D153" s="188" t="s">
        <v>166</v>
      </c>
      <c r="E153" s="199" t="s">
        <v>19</v>
      </c>
      <c r="F153" s="200" t="s">
        <v>227</v>
      </c>
      <c r="G153" s="198"/>
      <c r="H153" s="201">
        <v>1.2</v>
      </c>
      <c r="I153" s="202"/>
      <c r="J153" s="198"/>
      <c r="K153" s="198"/>
      <c r="L153" s="203"/>
      <c r="M153" s="204"/>
      <c r="N153" s="205"/>
      <c r="O153" s="205"/>
      <c r="P153" s="205"/>
      <c r="Q153" s="205"/>
      <c r="R153" s="205"/>
      <c r="S153" s="205"/>
      <c r="T153" s="206"/>
      <c r="AT153" s="207" t="s">
        <v>166</v>
      </c>
      <c r="AU153" s="207" t="s">
        <v>81</v>
      </c>
      <c r="AV153" s="13" t="s">
        <v>81</v>
      </c>
      <c r="AW153" s="13" t="s">
        <v>33</v>
      </c>
      <c r="AX153" s="13" t="s">
        <v>72</v>
      </c>
      <c r="AY153" s="207" t="s">
        <v>120</v>
      </c>
    </row>
    <row r="154" spans="2:51" s="13" customFormat="1" ht="11.25">
      <c r="B154" s="197"/>
      <c r="C154" s="198"/>
      <c r="D154" s="188" t="s">
        <v>166</v>
      </c>
      <c r="E154" s="199" t="s">
        <v>19</v>
      </c>
      <c r="F154" s="200" t="s">
        <v>228</v>
      </c>
      <c r="G154" s="198"/>
      <c r="H154" s="201">
        <v>-2.828</v>
      </c>
      <c r="I154" s="202"/>
      <c r="J154" s="198"/>
      <c r="K154" s="198"/>
      <c r="L154" s="203"/>
      <c r="M154" s="204"/>
      <c r="N154" s="205"/>
      <c r="O154" s="205"/>
      <c r="P154" s="205"/>
      <c r="Q154" s="205"/>
      <c r="R154" s="205"/>
      <c r="S154" s="205"/>
      <c r="T154" s="206"/>
      <c r="AT154" s="207" t="s">
        <v>166</v>
      </c>
      <c r="AU154" s="207" t="s">
        <v>81</v>
      </c>
      <c r="AV154" s="13" t="s">
        <v>81</v>
      </c>
      <c r="AW154" s="13" t="s">
        <v>33</v>
      </c>
      <c r="AX154" s="13" t="s">
        <v>72</v>
      </c>
      <c r="AY154" s="207" t="s">
        <v>120</v>
      </c>
    </row>
    <row r="155" spans="2:51" s="13" customFormat="1" ht="11.25">
      <c r="B155" s="197"/>
      <c r="C155" s="198"/>
      <c r="D155" s="188" t="s">
        <v>166</v>
      </c>
      <c r="E155" s="199" t="s">
        <v>19</v>
      </c>
      <c r="F155" s="200" t="s">
        <v>229</v>
      </c>
      <c r="G155" s="198"/>
      <c r="H155" s="201">
        <v>-7.272</v>
      </c>
      <c r="I155" s="202"/>
      <c r="J155" s="198"/>
      <c r="K155" s="198"/>
      <c r="L155" s="203"/>
      <c r="M155" s="204"/>
      <c r="N155" s="205"/>
      <c r="O155" s="205"/>
      <c r="P155" s="205"/>
      <c r="Q155" s="205"/>
      <c r="R155" s="205"/>
      <c r="S155" s="205"/>
      <c r="T155" s="206"/>
      <c r="AT155" s="207" t="s">
        <v>166</v>
      </c>
      <c r="AU155" s="207" t="s">
        <v>81</v>
      </c>
      <c r="AV155" s="13" t="s">
        <v>81</v>
      </c>
      <c r="AW155" s="13" t="s">
        <v>33</v>
      </c>
      <c r="AX155" s="13" t="s">
        <v>72</v>
      </c>
      <c r="AY155" s="207" t="s">
        <v>120</v>
      </c>
    </row>
    <row r="156" spans="2:51" s="16" customFormat="1" ht="11.25">
      <c r="B156" s="229"/>
      <c r="C156" s="230"/>
      <c r="D156" s="188" t="s">
        <v>166</v>
      </c>
      <c r="E156" s="231" t="s">
        <v>19</v>
      </c>
      <c r="F156" s="232" t="s">
        <v>189</v>
      </c>
      <c r="G156" s="230"/>
      <c r="H156" s="233">
        <v>105.26499999999999</v>
      </c>
      <c r="I156" s="234"/>
      <c r="J156" s="230"/>
      <c r="K156" s="230"/>
      <c r="L156" s="235"/>
      <c r="M156" s="236"/>
      <c r="N156" s="237"/>
      <c r="O156" s="237"/>
      <c r="P156" s="237"/>
      <c r="Q156" s="237"/>
      <c r="R156" s="237"/>
      <c r="S156" s="237"/>
      <c r="T156" s="238"/>
      <c r="AT156" s="239" t="s">
        <v>166</v>
      </c>
      <c r="AU156" s="239" t="s">
        <v>81</v>
      </c>
      <c r="AV156" s="16" t="s">
        <v>140</v>
      </c>
      <c r="AW156" s="16" t="s">
        <v>33</v>
      </c>
      <c r="AX156" s="16" t="s">
        <v>72</v>
      </c>
      <c r="AY156" s="239" t="s">
        <v>120</v>
      </c>
    </row>
    <row r="157" spans="2:51" s="14" customFormat="1" ht="11.25">
      <c r="B157" s="208"/>
      <c r="C157" s="209"/>
      <c r="D157" s="188" t="s">
        <v>166</v>
      </c>
      <c r="E157" s="210" t="s">
        <v>19</v>
      </c>
      <c r="F157" s="211" t="s">
        <v>190</v>
      </c>
      <c r="G157" s="209"/>
      <c r="H157" s="210" t="s">
        <v>19</v>
      </c>
      <c r="I157" s="212"/>
      <c r="J157" s="209"/>
      <c r="K157" s="209"/>
      <c r="L157" s="213"/>
      <c r="M157" s="214"/>
      <c r="N157" s="215"/>
      <c r="O157" s="215"/>
      <c r="P157" s="215"/>
      <c r="Q157" s="215"/>
      <c r="R157" s="215"/>
      <c r="S157" s="215"/>
      <c r="T157" s="216"/>
      <c r="AT157" s="217" t="s">
        <v>166</v>
      </c>
      <c r="AU157" s="217" t="s">
        <v>81</v>
      </c>
      <c r="AV157" s="14" t="s">
        <v>79</v>
      </c>
      <c r="AW157" s="14" t="s">
        <v>33</v>
      </c>
      <c r="AX157" s="14" t="s">
        <v>72</v>
      </c>
      <c r="AY157" s="217" t="s">
        <v>120</v>
      </c>
    </row>
    <row r="158" spans="2:51" s="13" customFormat="1" ht="11.25">
      <c r="B158" s="197"/>
      <c r="C158" s="198"/>
      <c r="D158" s="188" t="s">
        <v>166</v>
      </c>
      <c r="E158" s="199" t="s">
        <v>19</v>
      </c>
      <c r="F158" s="200" t="s">
        <v>234</v>
      </c>
      <c r="G158" s="198"/>
      <c r="H158" s="201">
        <v>90.025</v>
      </c>
      <c r="I158" s="202"/>
      <c r="J158" s="198"/>
      <c r="K158" s="198"/>
      <c r="L158" s="203"/>
      <c r="M158" s="204"/>
      <c r="N158" s="205"/>
      <c r="O158" s="205"/>
      <c r="P158" s="205"/>
      <c r="Q158" s="205"/>
      <c r="R158" s="205"/>
      <c r="S158" s="205"/>
      <c r="T158" s="206"/>
      <c r="AT158" s="207" t="s">
        <v>166</v>
      </c>
      <c r="AU158" s="207" t="s">
        <v>81</v>
      </c>
      <c r="AV158" s="13" t="s">
        <v>81</v>
      </c>
      <c r="AW158" s="13" t="s">
        <v>33</v>
      </c>
      <c r="AX158" s="13" t="s">
        <v>72</v>
      </c>
      <c r="AY158" s="207" t="s">
        <v>120</v>
      </c>
    </row>
    <row r="159" spans="2:51" s="13" customFormat="1" ht="11.25">
      <c r="B159" s="197"/>
      <c r="C159" s="198"/>
      <c r="D159" s="188" t="s">
        <v>166</v>
      </c>
      <c r="E159" s="199" t="s">
        <v>19</v>
      </c>
      <c r="F159" s="200" t="s">
        <v>226</v>
      </c>
      <c r="G159" s="198"/>
      <c r="H159" s="201">
        <v>-5.76</v>
      </c>
      <c r="I159" s="202"/>
      <c r="J159" s="198"/>
      <c r="K159" s="198"/>
      <c r="L159" s="203"/>
      <c r="M159" s="204"/>
      <c r="N159" s="205"/>
      <c r="O159" s="205"/>
      <c r="P159" s="205"/>
      <c r="Q159" s="205"/>
      <c r="R159" s="205"/>
      <c r="S159" s="205"/>
      <c r="T159" s="206"/>
      <c r="AT159" s="207" t="s">
        <v>166</v>
      </c>
      <c r="AU159" s="207" t="s">
        <v>81</v>
      </c>
      <c r="AV159" s="13" t="s">
        <v>81</v>
      </c>
      <c r="AW159" s="13" t="s">
        <v>33</v>
      </c>
      <c r="AX159" s="13" t="s">
        <v>72</v>
      </c>
      <c r="AY159" s="207" t="s">
        <v>120</v>
      </c>
    </row>
    <row r="160" spans="2:51" s="13" customFormat="1" ht="11.25">
      <c r="B160" s="197"/>
      <c r="C160" s="198"/>
      <c r="D160" s="188" t="s">
        <v>166</v>
      </c>
      <c r="E160" s="199" t="s">
        <v>19</v>
      </c>
      <c r="F160" s="200" t="s">
        <v>227</v>
      </c>
      <c r="G160" s="198"/>
      <c r="H160" s="201">
        <v>1.2</v>
      </c>
      <c r="I160" s="202"/>
      <c r="J160" s="198"/>
      <c r="K160" s="198"/>
      <c r="L160" s="203"/>
      <c r="M160" s="204"/>
      <c r="N160" s="205"/>
      <c r="O160" s="205"/>
      <c r="P160" s="205"/>
      <c r="Q160" s="205"/>
      <c r="R160" s="205"/>
      <c r="S160" s="205"/>
      <c r="T160" s="206"/>
      <c r="AT160" s="207" t="s">
        <v>166</v>
      </c>
      <c r="AU160" s="207" t="s">
        <v>81</v>
      </c>
      <c r="AV160" s="13" t="s">
        <v>81</v>
      </c>
      <c r="AW160" s="13" t="s">
        <v>33</v>
      </c>
      <c r="AX160" s="13" t="s">
        <v>72</v>
      </c>
      <c r="AY160" s="207" t="s">
        <v>120</v>
      </c>
    </row>
    <row r="161" spans="2:51" s="13" customFormat="1" ht="11.25">
      <c r="B161" s="197"/>
      <c r="C161" s="198"/>
      <c r="D161" s="188" t="s">
        <v>166</v>
      </c>
      <c r="E161" s="199" t="s">
        <v>19</v>
      </c>
      <c r="F161" s="200" t="s">
        <v>235</v>
      </c>
      <c r="G161" s="198"/>
      <c r="H161" s="201">
        <v>-1.6</v>
      </c>
      <c r="I161" s="202"/>
      <c r="J161" s="198"/>
      <c r="K161" s="198"/>
      <c r="L161" s="203"/>
      <c r="M161" s="204"/>
      <c r="N161" s="205"/>
      <c r="O161" s="205"/>
      <c r="P161" s="205"/>
      <c r="Q161" s="205"/>
      <c r="R161" s="205"/>
      <c r="S161" s="205"/>
      <c r="T161" s="206"/>
      <c r="AT161" s="207" t="s">
        <v>166</v>
      </c>
      <c r="AU161" s="207" t="s">
        <v>81</v>
      </c>
      <c r="AV161" s="13" t="s">
        <v>81</v>
      </c>
      <c r="AW161" s="13" t="s">
        <v>33</v>
      </c>
      <c r="AX161" s="13" t="s">
        <v>72</v>
      </c>
      <c r="AY161" s="207" t="s">
        <v>120</v>
      </c>
    </row>
    <row r="162" spans="2:51" s="13" customFormat="1" ht="11.25">
      <c r="B162" s="197"/>
      <c r="C162" s="198"/>
      <c r="D162" s="188" t="s">
        <v>166</v>
      </c>
      <c r="E162" s="199" t="s">
        <v>19</v>
      </c>
      <c r="F162" s="200" t="s">
        <v>236</v>
      </c>
      <c r="G162" s="198"/>
      <c r="H162" s="201">
        <v>11.04</v>
      </c>
      <c r="I162" s="202"/>
      <c r="J162" s="198"/>
      <c r="K162" s="198"/>
      <c r="L162" s="203"/>
      <c r="M162" s="204"/>
      <c r="N162" s="205"/>
      <c r="O162" s="205"/>
      <c r="P162" s="205"/>
      <c r="Q162" s="205"/>
      <c r="R162" s="205"/>
      <c r="S162" s="205"/>
      <c r="T162" s="206"/>
      <c r="AT162" s="207" t="s">
        <v>166</v>
      </c>
      <c r="AU162" s="207" t="s">
        <v>81</v>
      </c>
      <c r="AV162" s="13" t="s">
        <v>81</v>
      </c>
      <c r="AW162" s="13" t="s">
        <v>33</v>
      </c>
      <c r="AX162" s="13" t="s">
        <v>72</v>
      </c>
      <c r="AY162" s="207" t="s">
        <v>120</v>
      </c>
    </row>
    <row r="163" spans="2:51" s="13" customFormat="1" ht="11.25">
      <c r="B163" s="197"/>
      <c r="C163" s="198"/>
      <c r="D163" s="188" t="s">
        <v>166</v>
      </c>
      <c r="E163" s="199" t="s">
        <v>19</v>
      </c>
      <c r="F163" s="200" t="s">
        <v>237</v>
      </c>
      <c r="G163" s="198"/>
      <c r="H163" s="201">
        <v>-5.454</v>
      </c>
      <c r="I163" s="202"/>
      <c r="J163" s="198"/>
      <c r="K163" s="198"/>
      <c r="L163" s="203"/>
      <c r="M163" s="204"/>
      <c r="N163" s="205"/>
      <c r="O163" s="205"/>
      <c r="P163" s="205"/>
      <c r="Q163" s="205"/>
      <c r="R163" s="205"/>
      <c r="S163" s="205"/>
      <c r="T163" s="206"/>
      <c r="AT163" s="207" t="s">
        <v>166</v>
      </c>
      <c r="AU163" s="207" t="s">
        <v>81</v>
      </c>
      <c r="AV163" s="13" t="s">
        <v>81</v>
      </c>
      <c r="AW163" s="13" t="s">
        <v>33</v>
      </c>
      <c r="AX163" s="13" t="s">
        <v>72</v>
      </c>
      <c r="AY163" s="207" t="s">
        <v>120</v>
      </c>
    </row>
    <row r="164" spans="2:51" s="13" customFormat="1" ht="11.25">
      <c r="B164" s="197"/>
      <c r="C164" s="198"/>
      <c r="D164" s="188" t="s">
        <v>166</v>
      </c>
      <c r="E164" s="199" t="s">
        <v>19</v>
      </c>
      <c r="F164" s="200" t="s">
        <v>228</v>
      </c>
      <c r="G164" s="198"/>
      <c r="H164" s="201">
        <v>-2.828</v>
      </c>
      <c r="I164" s="202"/>
      <c r="J164" s="198"/>
      <c r="K164" s="198"/>
      <c r="L164" s="203"/>
      <c r="M164" s="204"/>
      <c r="N164" s="205"/>
      <c r="O164" s="205"/>
      <c r="P164" s="205"/>
      <c r="Q164" s="205"/>
      <c r="R164" s="205"/>
      <c r="S164" s="205"/>
      <c r="T164" s="206"/>
      <c r="AT164" s="207" t="s">
        <v>166</v>
      </c>
      <c r="AU164" s="207" t="s">
        <v>81</v>
      </c>
      <c r="AV164" s="13" t="s">
        <v>81</v>
      </c>
      <c r="AW164" s="13" t="s">
        <v>33</v>
      </c>
      <c r="AX164" s="13" t="s">
        <v>72</v>
      </c>
      <c r="AY164" s="207" t="s">
        <v>120</v>
      </c>
    </row>
    <row r="165" spans="2:51" s="16" customFormat="1" ht="11.25">
      <c r="B165" s="229"/>
      <c r="C165" s="230"/>
      <c r="D165" s="188" t="s">
        <v>166</v>
      </c>
      <c r="E165" s="231" t="s">
        <v>19</v>
      </c>
      <c r="F165" s="232" t="s">
        <v>189</v>
      </c>
      <c r="G165" s="230"/>
      <c r="H165" s="233">
        <v>86.623</v>
      </c>
      <c r="I165" s="234"/>
      <c r="J165" s="230"/>
      <c r="K165" s="230"/>
      <c r="L165" s="235"/>
      <c r="M165" s="236"/>
      <c r="N165" s="237"/>
      <c r="O165" s="237"/>
      <c r="P165" s="237"/>
      <c r="Q165" s="237"/>
      <c r="R165" s="237"/>
      <c r="S165" s="237"/>
      <c r="T165" s="238"/>
      <c r="AT165" s="239" t="s">
        <v>166</v>
      </c>
      <c r="AU165" s="239" t="s">
        <v>81</v>
      </c>
      <c r="AV165" s="16" t="s">
        <v>140</v>
      </c>
      <c r="AW165" s="16" t="s">
        <v>33</v>
      </c>
      <c r="AX165" s="16" t="s">
        <v>72</v>
      </c>
      <c r="AY165" s="239" t="s">
        <v>120</v>
      </c>
    </row>
    <row r="166" spans="2:51" s="15" customFormat="1" ht="11.25">
      <c r="B166" s="218"/>
      <c r="C166" s="219"/>
      <c r="D166" s="188" t="s">
        <v>166</v>
      </c>
      <c r="E166" s="220" t="s">
        <v>19</v>
      </c>
      <c r="F166" s="221" t="s">
        <v>184</v>
      </c>
      <c r="G166" s="219"/>
      <c r="H166" s="222">
        <v>191.88799999999998</v>
      </c>
      <c r="I166" s="223"/>
      <c r="J166" s="219"/>
      <c r="K166" s="219"/>
      <c r="L166" s="224"/>
      <c r="M166" s="225"/>
      <c r="N166" s="226"/>
      <c r="O166" s="226"/>
      <c r="P166" s="226"/>
      <c r="Q166" s="226"/>
      <c r="R166" s="226"/>
      <c r="S166" s="226"/>
      <c r="T166" s="227"/>
      <c r="AT166" s="228" t="s">
        <v>166</v>
      </c>
      <c r="AU166" s="228" t="s">
        <v>81</v>
      </c>
      <c r="AV166" s="15" t="s">
        <v>163</v>
      </c>
      <c r="AW166" s="15" t="s">
        <v>33</v>
      </c>
      <c r="AX166" s="15" t="s">
        <v>79</v>
      </c>
      <c r="AY166" s="228" t="s">
        <v>120</v>
      </c>
    </row>
    <row r="167" spans="1:65" s="2" customFormat="1" ht="24">
      <c r="A167" s="36"/>
      <c r="B167" s="37"/>
      <c r="C167" s="175" t="s">
        <v>238</v>
      </c>
      <c r="D167" s="175" t="s">
        <v>123</v>
      </c>
      <c r="E167" s="176" t="s">
        <v>239</v>
      </c>
      <c r="F167" s="177" t="s">
        <v>240</v>
      </c>
      <c r="G167" s="178" t="s">
        <v>162</v>
      </c>
      <c r="H167" s="179">
        <v>105.265</v>
      </c>
      <c r="I167" s="180"/>
      <c r="J167" s="181">
        <f>ROUND(I167*H167,2)</f>
        <v>0</v>
      </c>
      <c r="K167" s="177" t="s">
        <v>127</v>
      </c>
      <c r="L167" s="41"/>
      <c r="M167" s="182" t="s">
        <v>19</v>
      </c>
      <c r="N167" s="183" t="s">
        <v>43</v>
      </c>
      <c r="O167" s="66"/>
      <c r="P167" s="184">
        <f>O167*H167</f>
        <v>0</v>
      </c>
      <c r="Q167" s="184">
        <v>0.00438</v>
      </c>
      <c r="R167" s="184">
        <f>Q167*H167</f>
        <v>0.46106070000000005</v>
      </c>
      <c r="S167" s="184">
        <v>0</v>
      </c>
      <c r="T167" s="185">
        <f>S167*H167</f>
        <v>0</v>
      </c>
      <c r="U167" s="36"/>
      <c r="V167" s="36"/>
      <c r="W167" s="36"/>
      <c r="X167" s="36"/>
      <c r="Y167" s="36"/>
      <c r="Z167" s="36"/>
      <c r="AA167" s="36"/>
      <c r="AB167" s="36"/>
      <c r="AC167" s="36"/>
      <c r="AD167" s="36"/>
      <c r="AE167" s="36"/>
      <c r="AR167" s="186" t="s">
        <v>163</v>
      </c>
      <c r="AT167" s="186" t="s">
        <v>123</v>
      </c>
      <c r="AU167" s="186" t="s">
        <v>81</v>
      </c>
      <c r="AY167" s="19" t="s">
        <v>120</v>
      </c>
      <c r="BE167" s="187">
        <f>IF(N167="základní",J167,0)</f>
        <v>0</v>
      </c>
      <c r="BF167" s="187">
        <f>IF(N167="snížená",J167,0)</f>
        <v>0</v>
      </c>
      <c r="BG167" s="187">
        <f>IF(N167="zákl. přenesená",J167,0)</f>
        <v>0</v>
      </c>
      <c r="BH167" s="187">
        <f>IF(N167="sníž. přenesená",J167,0)</f>
        <v>0</v>
      </c>
      <c r="BI167" s="187">
        <f>IF(N167="nulová",J167,0)</f>
        <v>0</v>
      </c>
      <c r="BJ167" s="19" t="s">
        <v>79</v>
      </c>
      <c r="BK167" s="187">
        <f>ROUND(I167*H167,2)</f>
        <v>0</v>
      </c>
      <c r="BL167" s="19" t="s">
        <v>163</v>
      </c>
      <c r="BM167" s="186" t="s">
        <v>241</v>
      </c>
    </row>
    <row r="168" spans="1:47" s="2" customFormat="1" ht="29.25">
      <c r="A168" s="36"/>
      <c r="B168" s="37"/>
      <c r="C168" s="38"/>
      <c r="D168" s="188" t="s">
        <v>130</v>
      </c>
      <c r="E168" s="38"/>
      <c r="F168" s="189" t="s">
        <v>195</v>
      </c>
      <c r="G168" s="38"/>
      <c r="H168" s="38"/>
      <c r="I168" s="190"/>
      <c r="J168" s="38"/>
      <c r="K168" s="38"/>
      <c r="L168" s="41"/>
      <c r="M168" s="191"/>
      <c r="N168" s="192"/>
      <c r="O168" s="66"/>
      <c r="P168" s="66"/>
      <c r="Q168" s="66"/>
      <c r="R168" s="66"/>
      <c r="S168" s="66"/>
      <c r="T168" s="67"/>
      <c r="U168" s="36"/>
      <c r="V168" s="36"/>
      <c r="W168" s="36"/>
      <c r="X168" s="36"/>
      <c r="Y168" s="36"/>
      <c r="Z168" s="36"/>
      <c r="AA168" s="36"/>
      <c r="AB168" s="36"/>
      <c r="AC168" s="36"/>
      <c r="AD168" s="36"/>
      <c r="AE168" s="36"/>
      <c r="AT168" s="19" t="s">
        <v>130</v>
      </c>
      <c r="AU168" s="19" t="s">
        <v>81</v>
      </c>
    </row>
    <row r="169" spans="1:65" s="2" customFormat="1" ht="24">
      <c r="A169" s="36"/>
      <c r="B169" s="37"/>
      <c r="C169" s="175" t="s">
        <v>242</v>
      </c>
      <c r="D169" s="175" t="s">
        <v>123</v>
      </c>
      <c r="E169" s="176" t="s">
        <v>243</v>
      </c>
      <c r="F169" s="177" t="s">
        <v>244</v>
      </c>
      <c r="G169" s="178" t="s">
        <v>202</v>
      </c>
      <c r="H169" s="179">
        <v>25</v>
      </c>
      <c r="I169" s="180"/>
      <c r="J169" s="181">
        <f>ROUND(I169*H169,2)</f>
        <v>0</v>
      </c>
      <c r="K169" s="177" t="s">
        <v>127</v>
      </c>
      <c r="L169" s="41"/>
      <c r="M169" s="182" t="s">
        <v>19</v>
      </c>
      <c r="N169" s="183" t="s">
        <v>43</v>
      </c>
      <c r="O169" s="66"/>
      <c r="P169" s="184">
        <f>O169*H169</f>
        <v>0</v>
      </c>
      <c r="Q169" s="184">
        <v>0</v>
      </c>
      <c r="R169" s="184">
        <f>Q169*H169</f>
        <v>0</v>
      </c>
      <c r="S169" s="184">
        <v>0</v>
      </c>
      <c r="T169" s="185">
        <f>S169*H169</f>
        <v>0</v>
      </c>
      <c r="U169" s="36"/>
      <c r="V169" s="36"/>
      <c r="W169" s="36"/>
      <c r="X169" s="36"/>
      <c r="Y169" s="36"/>
      <c r="Z169" s="36"/>
      <c r="AA169" s="36"/>
      <c r="AB169" s="36"/>
      <c r="AC169" s="36"/>
      <c r="AD169" s="36"/>
      <c r="AE169" s="36"/>
      <c r="AR169" s="186" t="s">
        <v>163</v>
      </c>
      <c r="AT169" s="186" t="s">
        <v>123</v>
      </c>
      <c r="AU169" s="186" t="s">
        <v>81</v>
      </c>
      <c r="AY169" s="19" t="s">
        <v>120</v>
      </c>
      <c r="BE169" s="187">
        <f>IF(N169="základní",J169,0)</f>
        <v>0</v>
      </c>
      <c r="BF169" s="187">
        <f>IF(N169="snížená",J169,0)</f>
        <v>0</v>
      </c>
      <c r="BG169" s="187">
        <f>IF(N169="zákl. přenesená",J169,0)</f>
        <v>0</v>
      </c>
      <c r="BH169" s="187">
        <f>IF(N169="sníž. přenesená",J169,0)</f>
        <v>0</v>
      </c>
      <c r="BI169" s="187">
        <f>IF(N169="nulová",J169,0)</f>
        <v>0</v>
      </c>
      <c r="BJ169" s="19" t="s">
        <v>79</v>
      </c>
      <c r="BK169" s="187">
        <f>ROUND(I169*H169,2)</f>
        <v>0</v>
      </c>
      <c r="BL169" s="19" t="s">
        <v>163</v>
      </c>
      <c r="BM169" s="186" t="s">
        <v>245</v>
      </c>
    </row>
    <row r="170" spans="1:47" s="2" customFormat="1" ht="58.5">
      <c r="A170" s="36"/>
      <c r="B170" s="37"/>
      <c r="C170" s="38"/>
      <c r="D170" s="188" t="s">
        <v>130</v>
      </c>
      <c r="E170" s="38"/>
      <c r="F170" s="189" t="s">
        <v>246</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130</v>
      </c>
      <c r="AU170" s="19" t="s">
        <v>81</v>
      </c>
    </row>
    <row r="171" spans="2:51" s="13" customFormat="1" ht="11.25">
      <c r="B171" s="197"/>
      <c r="C171" s="198"/>
      <c r="D171" s="188" t="s">
        <v>166</v>
      </c>
      <c r="E171" s="199" t="s">
        <v>19</v>
      </c>
      <c r="F171" s="200" t="s">
        <v>247</v>
      </c>
      <c r="G171" s="198"/>
      <c r="H171" s="201">
        <v>25</v>
      </c>
      <c r="I171" s="202"/>
      <c r="J171" s="198"/>
      <c r="K171" s="198"/>
      <c r="L171" s="203"/>
      <c r="M171" s="204"/>
      <c r="N171" s="205"/>
      <c r="O171" s="205"/>
      <c r="P171" s="205"/>
      <c r="Q171" s="205"/>
      <c r="R171" s="205"/>
      <c r="S171" s="205"/>
      <c r="T171" s="206"/>
      <c r="AT171" s="207" t="s">
        <v>166</v>
      </c>
      <c r="AU171" s="207" t="s">
        <v>81</v>
      </c>
      <c r="AV171" s="13" t="s">
        <v>81</v>
      </c>
      <c r="AW171" s="13" t="s">
        <v>33</v>
      </c>
      <c r="AX171" s="13" t="s">
        <v>79</v>
      </c>
      <c r="AY171" s="207" t="s">
        <v>120</v>
      </c>
    </row>
    <row r="172" spans="1:65" s="2" customFormat="1" ht="16.5" customHeight="1">
      <c r="A172" s="36"/>
      <c r="B172" s="37"/>
      <c r="C172" s="240" t="s">
        <v>248</v>
      </c>
      <c r="D172" s="240" t="s">
        <v>249</v>
      </c>
      <c r="E172" s="241" t="s">
        <v>250</v>
      </c>
      <c r="F172" s="242" t="s">
        <v>251</v>
      </c>
      <c r="G172" s="243" t="s">
        <v>202</v>
      </c>
      <c r="H172" s="244">
        <v>28.75</v>
      </c>
      <c r="I172" s="245"/>
      <c r="J172" s="246">
        <f>ROUND(I172*H172,2)</f>
        <v>0</v>
      </c>
      <c r="K172" s="242" t="s">
        <v>127</v>
      </c>
      <c r="L172" s="247"/>
      <c r="M172" s="248" t="s">
        <v>19</v>
      </c>
      <c r="N172" s="249" t="s">
        <v>43</v>
      </c>
      <c r="O172" s="66"/>
      <c r="P172" s="184">
        <f>O172*H172</f>
        <v>0</v>
      </c>
      <c r="Q172" s="184">
        <v>3E-05</v>
      </c>
      <c r="R172" s="184">
        <f>Q172*H172</f>
        <v>0.0008625</v>
      </c>
      <c r="S172" s="184">
        <v>0</v>
      </c>
      <c r="T172" s="185">
        <f>S172*H172</f>
        <v>0</v>
      </c>
      <c r="U172" s="36"/>
      <c r="V172" s="36"/>
      <c r="W172" s="36"/>
      <c r="X172" s="36"/>
      <c r="Y172" s="36"/>
      <c r="Z172" s="36"/>
      <c r="AA172" s="36"/>
      <c r="AB172" s="36"/>
      <c r="AC172" s="36"/>
      <c r="AD172" s="36"/>
      <c r="AE172" s="36"/>
      <c r="AR172" s="186" t="s">
        <v>208</v>
      </c>
      <c r="AT172" s="186" t="s">
        <v>249</v>
      </c>
      <c r="AU172" s="186" t="s">
        <v>81</v>
      </c>
      <c r="AY172" s="19" t="s">
        <v>120</v>
      </c>
      <c r="BE172" s="187">
        <f>IF(N172="základní",J172,0)</f>
        <v>0</v>
      </c>
      <c r="BF172" s="187">
        <f>IF(N172="snížená",J172,0)</f>
        <v>0</v>
      </c>
      <c r="BG172" s="187">
        <f>IF(N172="zákl. přenesená",J172,0)</f>
        <v>0</v>
      </c>
      <c r="BH172" s="187">
        <f>IF(N172="sníž. přenesená",J172,0)</f>
        <v>0</v>
      </c>
      <c r="BI172" s="187">
        <f>IF(N172="nulová",J172,0)</f>
        <v>0</v>
      </c>
      <c r="BJ172" s="19" t="s">
        <v>79</v>
      </c>
      <c r="BK172" s="187">
        <f>ROUND(I172*H172,2)</f>
        <v>0</v>
      </c>
      <c r="BL172" s="19" t="s">
        <v>163</v>
      </c>
      <c r="BM172" s="186" t="s">
        <v>252</v>
      </c>
    </row>
    <row r="173" spans="2:51" s="13" customFormat="1" ht="11.25">
      <c r="B173" s="197"/>
      <c r="C173" s="198"/>
      <c r="D173" s="188" t="s">
        <v>166</v>
      </c>
      <c r="E173" s="198"/>
      <c r="F173" s="200" t="s">
        <v>253</v>
      </c>
      <c r="G173" s="198"/>
      <c r="H173" s="201">
        <v>28.75</v>
      </c>
      <c r="I173" s="202"/>
      <c r="J173" s="198"/>
      <c r="K173" s="198"/>
      <c r="L173" s="203"/>
      <c r="M173" s="204"/>
      <c r="N173" s="205"/>
      <c r="O173" s="205"/>
      <c r="P173" s="205"/>
      <c r="Q173" s="205"/>
      <c r="R173" s="205"/>
      <c r="S173" s="205"/>
      <c r="T173" s="206"/>
      <c r="AT173" s="207" t="s">
        <v>166</v>
      </c>
      <c r="AU173" s="207" t="s">
        <v>81</v>
      </c>
      <c r="AV173" s="13" t="s">
        <v>81</v>
      </c>
      <c r="AW173" s="13" t="s">
        <v>4</v>
      </c>
      <c r="AX173" s="13" t="s">
        <v>79</v>
      </c>
      <c r="AY173" s="207" t="s">
        <v>120</v>
      </c>
    </row>
    <row r="174" spans="1:65" s="2" customFormat="1" ht="16.5" customHeight="1">
      <c r="A174" s="36"/>
      <c r="B174" s="37"/>
      <c r="C174" s="175" t="s">
        <v>8</v>
      </c>
      <c r="D174" s="175" t="s">
        <v>123</v>
      </c>
      <c r="E174" s="176" t="s">
        <v>254</v>
      </c>
      <c r="F174" s="177" t="s">
        <v>255</v>
      </c>
      <c r="G174" s="178" t="s">
        <v>162</v>
      </c>
      <c r="H174" s="179">
        <v>86.623</v>
      </c>
      <c r="I174" s="180"/>
      <c r="J174" s="181">
        <f>ROUND(I174*H174,2)</f>
        <v>0</v>
      </c>
      <c r="K174" s="177" t="s">
        <v>127</v>
      </c>
      <c r="L174" s="41"/>
      <c r="M174" s="182" t="s">
        <v>19</v>
      </c>
      <c r="N174" s="183" t="s">
        <v>43</v>
      </c>
      <c r="O174" s="66"/>
      <c r="P174" s="184">
        <f>O174*H174</f>
        <v>0</v>
      </c>
      <c r="Q174" s="184">
        <v>0.003</v>
      </c>
      <c r="R174" s="184">
        <f>Q174*H174</f>
        <v>0.259869</v>
      </c>
      <c r="S174" s="184">
        <v>0</v>
      </c>
      <c r="T174" s="185">
        <f>S174*H174</f>
        <v>0</v>
      </c>
      <c r="U174" s="36"/>
      <c r="V174" s="36"/>
      <c r="W174" s="36"/>
      <c r="X174" s="36"/>
      <c r="Y174" s="36"/>
      <c r="Z174" s="36"/>
      <c r="AA174" s="36"/>
      <c r="AB174" s="36"/>
      <c r="AC174" s="36"/>
      <c r="AD174" s="36"/>
      <c r="AE174" s="36"/>
      <c r="AR174" s="186" t="s">
        <v>163</v>
      </c>
      <c r="AT174" s="186" t="s">
        <v>123</v>
      </c>
      <c r="AU174" s="186" t="s">
        <v>81</v>
      </c>
      <c r="AY174" s="19" t="s">
        <v>120</v>
      </c>
      <c r="BE174" s="187">
        <f>IF(N174="základní",J174,0)</f>
        <v>0</v>
      </c>
      <c r="BF174" s="187">
        <f>IF(N174="snížená",J174,0)</f>
        <v>0</v>
      </c>
      <c r="BG174" s="187">
        <f>IF(N174="zákl. přenesená",J174,0)</f>
        <v>0</v>
      </c>
      <c r="BH174" s="187">
        <f>IF(N174="sníž. přenesená",J174,0)</f>
        <v>0</v>
      </c>
      <c r="BI174" s="187">
        <f>IF(N174="nulová",J174,0)</f>
        <v>0</v>
      </c>
      <c r="BJ174" s="19" t="s">
        <v>79</v>
      </c>
      <c r="BK174" s="187">
        <f>ROUND(I174*H174,2)</f>
        <v>0</v>
      </c>
      <c r="BL174" s="19" t="s">
        <v>163</v>
      </c>
      <c r="BM174" s="186" t="s">
        <v>256</v>
      </c>
    </row>
    <row r="175" spans="1:65" s="2" customFormat="1" ht="24">
      <c r="A175" s="36"/>
      <c r="B175" s="37"/>
      <c r="C175" s="175" t="s">
        <v>257</v>
      </c>
      <c r="D175" s="175" t="s">
        <v>123</v>
      </c>
      <c r="E175" s="176" t="s">
        <v>258</v>
      </c>
      <c r="F175" s="177" t="s">
        <v>259</v>
      </c>
      <c r="G175" s="178" t="s">
        <v>202</v>
      </c>
      <c r="H175" s="179">
        <v>32.8</v>
      </c>
      <c r="I175" s="180"/>
      <c r="J175" s="181">
        <f>ROUND(I175*H175,2)</f>
        <v>0</v>
      </c>
      <c r="K175" s="177" t="s">
        <v>127</v>
      </c>
      <c r="L175" s="41"/>
      <c r="M175" s="182" t="s">
        <v>19</v>
      </c>
      <c r="N175" s="183" t="s">
        <v>43</v>
      </c>
      <c r="O175" s="66"/>
      <c r="P175" s="184">
        <f>O175*H175</f>
        <v>0</v>
      </c>
      <c r="Q175" s="184">
        <v>2E-05</v>
      </c>
      <c r="R175" s="184">
        <f>Q175*H175</f>
        <v>0.000656</v>
      </c>
      <c r="S175" s="184">
        <v>0</v>
      </c>
      <c r="T175" s="185">
        <f>S175*H175</f>
        <v>0</v>
      </c>
      <c r="U175" s="36"/>
      <c r="V175" s="36"/>
      <c r="W175" s="36"/>
      <c r="X175" s="36"/>
      <c r="Y175" s="36"/>
      <c r="Z175" s="36"/>
      <c r="AA175" s="36"/>
      <c r="AB175" s="36"/>
      <c r="AC175" s="36"/>
      <c r="AD175" s="36"/>
      <c r="AE175" s="36"/>
      <c r="AR175" s="186" t="s">
        <v>163</v>
      </c>
      <c r="AT175" s="186" t="s">
        <v>123</v>
      </c>
      <c r="AU175" s="186" t="s">
        <v>81</v>
      </c>
      <c r="AY175" s="19" t="s">
        <v>120</v>
      </c>
      <c r="BE175" s="187">
        <f>IF(N175="základní",J175,0)</f>
        <v>0</v>
      </c>
      <c r="BF175" s="187">
        <f>IF(N175="snížená",J175,0)</f>
        <v>0</v>
      </c>
      <c r="BG175" s="187">
        <f>IF(N175="zákl. přenesená",J175,0)</f>
        <v>0</v>
      </c>
      <c r="BH175" s="187">
        <f>IF(N175="sníž. přenesená",J175,0)</f>
        <v>0</v>
      </c>
      <c r="BI175" s="187">
        <f>IF(N175="nulová",J175,0)</f>
        <v>0</v>
      </c>
      <c r="BJ175" s="19" t="s">
        <v>79</v>
      </c>
      <c r="BK175" s="187">
        <f>ROUND(I175*H175,2)</f>
        <v>0</v>
      </c>
      <c r="BL175" s="19" t="s">
        <v>163</v>
      </c>
      <c r="BM175" s="186" t="s">
        <v>260</v>
      </c>
    </row>
    <row r="176" spans="2:51" s="13" customFormat="1" ht="22.5">
      <c r="B176" s="197"/>
      <c r="C176" s="198"/>
      <c r="D176" s="188" t="s">
        <v>166</v>
      </c>
      <c r="E176" s="199" t="s">
        <v>19</v>
      </c>
      <c r="F176" s="200" t="s">
        <v>261</v>
      </c>
      <c r="G176" s="198"/>
      <c r="H176" s="201">
        <v>32.8</v>
      </c>
      <c r="I176" s="202"/>
      <c r="J176" s="198"/>
      <c r="K176" s="198"/>
      <c r="L176" s="203"/>
      <c r="M176" s="204"/>
      <c r="N176" s="205"/>
      <c r="O176" s="205"/>
      <c r="P176" s="205"/>
      <c r="Q176" s="205"/>
      <c r="R176" s="205"/>
      <c r="S176" s="205"/>
      <c r="T176" s="206"/>
      <c r="AT176" s="207" t="s">
        <v>166</v>
      </c>
      <c r="AU176" s="207" t="s">
        <v>81</v>
      </c>
      <c r="AV176" s="13" t="s">
        <v>81</v>
      </c>
      <c r="AW176" s="13" t="s">
        <v>33</v>
      </c>
      <c r="AX176" s="13" t="s">
        <v>79</v>
      </c>
      <c r="AY176" s="207" t="s">
        <v>120</v>
      </c>
    </row>
    <row r="177" spans="1:65" s="2" customFormat="1" ht="21.75" customHeight="1">
      <c r="A177" s="36"/>
      <c r="B177" s="37"/>
      <c r="C177" s="175" t="s">
        <v>262</v>
      </c>
      <c r="D177" s="175" t="s">
        <v>123</v>
      </c>
      <c r="E177" s="176" t="s">
        <v>263</v>
      </c>
      <c r="F177" s="177" t="s">
        <v>264</v>
      </c>
      <c r="G177" s="178" t="s">
        <v>162</v>
      </c>
      <c r="H177" s="179">
        <v>9.63</v>
      </c>
      <c r="I177" s="180"/>
      <c r="J177" s="181">
        <f>ROUND(I177*H177,2)</f>
        <v>0</v>
      </c>
      <c r="K177" s="177" t="s">
        <v>127</v>
      </c>
      <c r="L177" s="41"/>
      <c r="M177" s="182" t="s">
        <v>19</v>
      </c>
      <c r="N177" s="183" t="s">
        <v>43</v>
      </c>
      <c r="O177" s="66"/>
      <c r="P177" s="184">
        <f>O177*H177</f>
        <v>0</v>
      </c>
      <c r="Q177" s="184">
        <v>0.105</v>
      </c>
      <c r="R177" s="184">
        <f>Q177*H177</f>
        <v>1.01115</v>
      </c>
      <c r="S177" s="184">
        <v>0</v>
      </c>
      <c r="T177" s="185">
        <f>S177*H177</f>
        <v>0</v>
      </c>
      <c r="U177" s="36"/>
      <c r="V177" s="36"/>
      <c r="W177" s="36"/>
      <c r="X177" s="36"/>
      <c r="Y177" s="36"/>
      <c r="Z177" s="36"/>
      <c r="AA177" s="36"/>
      <c r="AB177" s="36"/>
      <c r="AC177" s="36"/>
      <c r="AD177" s="36"/>
      <c r="AE177" s="36"/>
      <c r="AR177" s="186" t="s">
        <v>163</v>
      </c>
      <c r="AT177" s="186" t="s">
        <v>123</v>
      </c>
      <c r="AU177" s="186" t="s">
        <v>81</v>
      </c>
      <c r="AY177" s="19" t="s">
        <v>120</v>
      </c>
      <c r="BE177" s="187">
        <f>IF(N177="základní",J177,0)</f>
        <v>0</v>
      </c>
      <c r="BF177" s="187">
        <f>IF(N177="snížená",J177,0)</f>
        <v>0</v>
      </c>
      <c r="BG177" s="187">
        <f>IF(N177="zákl. přenesená",J177,0)</f>
        <v>0</v>
      </c>
      <c r="BH177" s="187">
        <f>IF(N177="sníž. přenesená",J177,0)</f>
        <v>0</v>
      </c>
      <c r="BI177" s="187">
        <f>IF(N177="nulová",J177,0)</f>
        <v>0</v>
      </c>
      <c r="BJ177" s="19" t="s">
        <v>79</v>
      </c>
      <c r="BK177" s="187">
        <f>ROUND(I177*H177,2)</f>
        <v>0</v>
      </c>
      <c r="BL177" s="19" t="s">
        <v>163</v>
      </c>
      <c r="BM177" s="186" t="s">
        <v>265</v>
      </c>
    </row>
    <row r="178" spans="1:47" s="2" customFormat="1" ht="97.5">
      <c r="A178" s="36"/>
      <c r="B178" s="37"/>
      <c r="C178" s="38"/>
      <c r="D178" s="188" t="s">
        <v>130</v>
      </c>
      <c r="E178" s="38"/>
      <c r="F178" s="189" t="s">
        <v>266</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130</v>
      </c>
      <c r="AU178" s="19" t="s">
        <v>81</v>
      </c>
    </row>
    <row r="179" spans="2:51" s="14" customFormat="1" ht="11.25">
      <c r="B179" s="208"/>
      <c r="C179" s="209"/>
      <c r="D179" s="188" t="s">
        <v>166</v>
      </c>
      <c r="E179" s="210" t="s">
        <v>19</v>
      </c>
      <c r="F179" s="211" t="s">
        <v>267</v>
      </c>
      <c r="G179" s="209"/>
      <c r="H179" s="210" t="s">
        <v>19</v>
      </c>
      <c r="I179" s="212"/>
      <c r="J179" s="209"/>
      <c r="K179" s="209"/>
      <c r="L179" s="213"/>
      <c r="M179" s="214"/>
      <c r="N179" s="215"/>
      <c r="O179" s="215"/>
      <c r="P179" s="215"/>
      <c r="Q179" s="215"/>
      <c r="R179" s="215"/>
      <c r="S179" s="215"/>
      <c r="T179" s="216"/>
      <c r="AT179" s="217" t="s">
        <v>166</v>
      </c>
      <c r="AU179" s="217" t="s">
        <v>81</v>
      </c>
      <c r="AV179" s="14" t="s">
        <v>79</v>
      </c>
      <c r="AW179" s="14" t="s">
        <v>33</v>
      </c>
      <c r="AX179" s="14" t="s">
        <v>72</v>
      </c>
      <c r="AY179" s="217" t="s">
        <v>120</v>
      </c>
    </row>
    <row r="180" spans="2:51" s="13" customFormat="1" ht="11.25">
      <c r="B180" s="197"/>
      <c r="C180" s="198"/>
      <c r="D180" s="188" t="s">
        <v>166</v>
      </c>
      <c r="E180" s="199" t="s">
        <v>19</v>
      </c>
      <c r="F180" s="200" t="s">
        <v>268</v>
      </c>
      <c r="G180" s="198"/>
      <c r="H180" s="201">
        <v>9.617</v>
      </c>
      <c r="I180" s="202"/>
      <c r="J180" s="198"/>
      <c r="K180" s="198"/>
      <c r="L180" s="203"/>
      <c r="M180" s="204"/>
      <c r="N180" s="205"/>
      <c r="O180" s="205"/>
      <c r="P180" s="205"/>
      <c r="Q180" s="205"/>
      <c r="R180" s="205"/>
      <c r="S180" s="205"/>
      <c r="T180" s="206"/>
      <c r="AT180" s="207" t="s">
        <v>166</v>
      </c>
      <c r="AU180" s="207" t="s">
        <v>81</v>
      </c>
      <c r="AV180" s="13" t="s">
        <v>81</v>
      </c>
      <c r="AW180" s="13" t="s">
        <v>33</v>
      </c>
      <c r="AX180" s="13" t="s">
        <v>72</v>
      </c>
      <c r="AY180" s="207" t="s">
        <v>120</v>
      </c>
    </row>
    <row r="181" spans="2:51" s="13" customFormat="1" ht="11.25">
      <c r="B181" s="197"/>
      <c r="C181" s="198"/>
      <c r="D181" s="188" t="s">
        <v>166</v>
      </c>
      <c r="E181" s="199" t="s">
        <v>19</v>
      </c>
      <c r="F181" s="200" t="s">
        <v>269</v>
      </c>
      <c r="G181" s="198"/>
      <c r="H181" s="201">
        <v>0.013</v>
      </c>
      <c r="I181" s="202"/>
      <c r="J181" s="198"/>
      <c r="K181" s="198"/>
      <c r="L181" s="203"/>
      <c r="M181" s="204"/>
      <c r="N181" s="205"/>
      <c r="O181" s="205"/>
      <c r="P181" s="205"/>
      <c r="Q181" s="205"/>
      <c r="R181" s="205"/>
      <c r="S181" s="205"/>
      <c r="T181" s="206"/>
      <c r="AT181" s="207" t="s">
        <v>166</v>
      </c>
      <c r="AU181" s="207" t="s">
        <v>81</v>
      </c>
      <c r="AV181" s="13" t="s">
        <v>81</v>
      </c>
      <c r="AW181" s="13" t="s">
        <v>33</v>
      </c>
      <c r="AX181" s="13" t="s">
        <v>72</v>
      </c>
      <c r="AY181" s="207" t="s">
        <v>120</v>
      </c>
    </row>
    <row r="182" spans="2:51" s="15" customFormat="1" ht="11.25">
      <c r="B182" s="218"/>
      <c r="C182" s="219"/>
      <c r="D182" s="188" t="s">
        <v>166</v>
      </c>
      <c r="E182" s="220" t="s">
        <v>19</v>
      </c>
      <c r="F182" s="221" t="s">
        <v>184</v>
      </c>
      <c r="G182" s="219"/>
      <c r="H182" s="222">
        <v>9.63</v>
      </c>
      <c r="I182" s="223"/>
      <c r="J182" s="219"/>
      <c r="K182" s="219"/>
      <c r="L182" s="224"/>
      <c r="M182" s="225"/>
      <c r="N182" s="226"/>
      <c r="O182" s="226"/>
      <c r="P182" s="226"/>
      <c r="Q182" s="226"/>
      <c r="R182" s="226"/>
      <c r="S182" s="226"/>
      <c r="T182" s="227"/>
      <c r="AT182" s="228" t="s">
        <v>166</v>
      </c>
      <c r="AU182" s="228" t="s">
        <v>81</v>
      </c>
      <c r="AV182" s="15" t="s">
        <v>163</v>
      </c>
      <c r="AW182" s="15" t="s">
        <v>33</v>
      </c>
      <c r="AX182" s="15" t="s">
        <v>79</v>
      </c>
      <c r="AY182" s="228" t="s">
        <v>120</v>
      </c>
    </row>
    <row r="183" spans="1:65" s="2" customFormat="1" ht="21.75" customHeight="1">
      <c r="A183" s="36"/>
      <c r="B183" s="37"/>
      <c r="C183" s="175" t="s">
        <v>270</v>
      </c>
      <c r="D183" s="175" t="s">
        <v>123</v>
      </c>
      <c r="E183" s="176" t="s">
        <v>271</v>
      </c>
      <c r="F183" s="177" t="s">
        <v>272</v>
      </c>
      <c r="G183" s="178" t="s">
        <v>162</v>
      </c>
      <c r="H183" s="179">
        <v>19.262</v>
      </c>
      <c r="I183" s="180"/>
      <c r="J183" s="181">
        <f>ROUND(I183*H183,2)</f>
        <v>0</v>
      </c>
      <c r="K183" s="177" t="s">
        <v>127</v>
      </c>
      <c r="L183" s="41"/>
      <c r="M183" s="182" t="s">
        <v>19</v>
      </c>
      <c r="N183" s="183" t="s">
        <v>43</v>
      </c>
      <c r="O183" s="66"/>
      <c r="P183" s="184">
        <f>O183*H183</f>
        <v>0</v>
      </c>
      <c r="Q183" s="184">
        <v>0.0306</v>
      </c>
      <c r="R183" s="184">
        <f>Q183*H183</f>
        <v>0.5894172</v>
      </c>
      <c r="S183" s="184">
        <v>0</v>
      </c>
      <c r="T183" s="185">
        <f>S183*H183</f>
        <v>0</v>
      </c>
      <c r="U183" s="36"/>
      <c r="V183" s="36"/>
      <c r="W183" s="36"/>
      <c r="X183" s="36"/>
      <c r="Y183" s="36"/>
      <c r="Z183" s="36"/>
      <c r="AA183" s="36"/>
      <c r="AB183" s="36"/>
      <c r="AC183" s="36"/>
      <c r="AD183" s="36"/>
      <c r="AE183" s="36"/>
      <c r="AR183" s="186" t="s">
        <v>163</v>
      </c>
      <c r="AT183" s="186" t="s">
        <v>123</v>
      </c>
      <c r="AU183" s="186" t="s">
        <v>81</v>
      </c>
      <c r="AY183" s="19" t="s">
        <v>120</v>
      </c>
      <c r="BE183" s="187">
        <f>IF(N183="základní",J183,0)</f>
        <v>0</v>
      </c>
      <c r="BF183" s="187">
        <f>IF(N183="snížená",J183,0)</f>
        <v>0</v>
      </c>
      <c r="BG183" s="187">
        <f>IF(N183="zákl. přenesená",J183,0)</f>
        <v>0</v>
      </c>
      <c r="BH183" s="187">
        <f>IF(N183="sníž. přenesená",J183,0)</f>
        <v>0</v>
      </c>
      <c r="BI183" s="187">
        <f>IF(N183="nulová",J183,0)</f>
        <v>0</v>
      </c>
      <c r="BJ183" s="19" t="s">
        <v>79</v>
      </c>
      <c r="BK183" s="187">
        <f>ROUND(I183*H183,2)</f>
        <v>0</v>
      </c>
      <c r="BL183" s="19" t="s">
        <v>163</v>
      </c>
      <c r="BM183" s="186" t="s">
        <v>273</v>
      </c>
    </row>
    <row r="184" spans="2:51" s="13" customFormat="1" ht="11.25">
      <c r="B184" s="197"/>
      <c r="C184" s="198"/>
      <c r="D184" s="188" t="s">
        <v>166</v>
      </c>
      <c r="E184" s="199" t="s">
        <v>19</v>
      </c>
      <c r="F184" s="200" t="s">
        <v>274</v>
      </c>
      <c r="G184" s="198"/>
      <c r="H184" s="201">
        <v>1.885</v>
      </c>
      <c r="I184" s="202"/>
      <c r="J184" s="198"/>
      <c r="K184" s="198"/>
      <c r="L184" s="203"/>
      <c r="M184" s="204"/>
      <c r="N184" s="205"/>
      <c r="O184" s="205"/>
      <c r="P184" s="205"/>
      <c r="Q184" s="205"/>
      <c r="R184" s="205"/>
      <c r="S184" s="205"/>
      <c r="T184" s="206"/>
      <c r="AT184" s="207" t="s">
        <v>166</v>
      </c>
      <c r="AU184" s="207" t="s">
        <v>81</v>
      </c>
      <c r="AV184" s="13" t="s">
        <v>81</v>
      </c>
      <c r="AW184" s="13" t="s">
        <v>33</v>
      </c>
      <c r="AX184" s="13" t="s">
        <v>72</v>
      </c>
      <c r="AY184" s="207" t="s">
        <v>120</v>
      </c>
    </row>
    <row r="185" spans="2:51" s="13" customFormat="1" ht="11.25">
      <c r="B185" s="197"/>
      <c r="C185" s="198"/>
      <c r="D185" s="188" t="s">
        <v>166</v>
      </c>
      <c r="E185" s="199" t="s">
        <v>19</v>
      </c>
      <c r="F185" s="200" t="s">
        <v>275</v>
      </c>
      <c r="G185" s="198"/>
      <c r="H185" s="201">
        <v>1.48</v>
      </c>
      <c r="I185" s="202"/>
      <c r="J185" s="198"/>
      <c r="K185" s="198"/>
      <c r="L185" s="203"/>
      <c r="M185" s="204"/>
      <c r="N185" s="205"/>
      <c r="O185" s="205"/>
      <c r="P185" s="205"/>
      <c r="Q185" s="205"/>
      <c r="R185" s="205"/>
      <c r="S185" s="205"/>
      <c r="T185" s="206"/>
      <c r="AT185" s="207" t="s">
        <v>166</v>
      </c>
      <c r="AU185" s="207" t="s">
        <v>81</v>
      </c>
      <c r="AV185" s="13" t="s">
        <v>81</v>
      </c>
      <c r="AW185" s="13" t="s">
        <v>33</v>
      </c>
      <c r="AX185" s="13" t="s">
        <v>72</v>
      </c>
      <c r="AY185" s="207" t="s">
        <v>120</v>
      </c>
    </row>
    <row r="186" spans="2:51" s="13" customFormat="1" ht="11.25">
      <c r="B186" s="197"/>
      <c r="C186" s="198"/>
      <c r="D186" s="188" t="s">
        <v>166</v>
      </c>
      <c r="E186" s="199" t="s">
        <v>19</v>
      </c>
      <c r="F186" s="200" t="s">
        <v>276</v>
      </c>
      <c r="G186" s="198"/>
      <c r="H186" s="201">
        <v>6</v>
      </c>
      <c r="I186" s="202"/>
      <c r="J186" s="198"/>
      <c r="K186" s="198"/>
      <c r="L186" s="203"/>
      <c r="M186" s="204"/>
      <c r="N186" s="205"/>
      <c r="O186" s="205"/>
      <c r="P186" s="205"/>
      <c r="Q186" s="205"/>
      <c r="R186" s="205"/>
      <c r="S186" s="205"/>
      <c r="T186" s="206"/>
      <c r="AT186" s="207" t="s">
        <v>166</v>
      </c>
      <c r="AU186" s="207" t="s">
        <v>81</v>
      </c>
      <c r="AV186" s="13" t="s">
        <v>81</v>
      </c>
      <c r="AW186" s="13" t="s">
        <v>33</v>
      </c>
      <c r="AX186" s="13" t="s">
        <v>72</v>
      </c>
      <c r="AY186" s="207" t="s">
        <v>120</v>
      </c>
    </row>
    <row r="187" spans="2:51" s="13" customFormat="1" ht="11.25">
      <c r="B187" s="197"/>
      <c r="C187" s="198"/>
      <c r="D187" s="188" t="s">
        <v>166</v>
      </c>
      <c r="E187" s="199" t="s">
        <v>19</v>
      </c>
      <c r="F187" s="200" t="s">
        <v>183</v>
      </c>
      <c r="G187" s="198"/>
      <c r="H187" s="201">
        <v>0.315</v>
      </c>
      <c r="I187" s="202"/>
      <c r="J187" s="198"/>
      <c r="K187" s="198"/>
      <c r="L187" s="203"/>
      <c r="M187" s="204"/>
      <c r="N187" s="205"/>
      <c r="O187" s="205"/>
      <c r="P187" s="205"/>
      <c r="Q187" s="205"/>
      <c r="R187" s="205"/>
      <c r="S187" s="205"/>
      <c r="T187" s="206"/>
      <c r="AT187" s="207" t="s">
        <v>166</v>
      </c>
      <c r="AU187" s="207" t="s">
        <v>81</v>
      </c>
      <c r="AV187" s="13" t="s">
        <v>81</v>
      </c>
      <c r="AW187" s="13" t="s">
        <v>33</v>
      </c>
      <c r="AX187" s="13" t="s">
        <v>72</v>
      </c>
      <c r="AY187" s="207" t="s">
        <v>120</v>
      </c>
    </row>
    <row r="188" spans="2:51" s="13" customFormat="1" ht="11.25">
      <c r="B188" s="197"/>
      <c r="C188" s="198"/>
      <c r="D188" s="188" t="s">
        <v>166</v>
      </c>
      <c r="E188" s="199" t="s">
        <v>19</v>
      </c>
      <c r="F188" s="200" t="s">
        <v>277</v>
      </c>
      <c r="G188" s="198"/>
      <c r="H188" s="201">
        <v>0.113</v>
      </c>
      <c r="I188" s="202"/>
      <c r="J188" s="198"/>
      <c r="K188" s="198"/>
      <c r="L188" s="203"/>
      <c r="M188" s="204"/>
      <c r="N188" s="205"/>
      <c r="O188" s="205"/>
      <c r="P188" s="205"/>
      <c r="Q188" s="205"/>
      <c r="R188" s="205"/>
      <c r="S188" s="205"/>
      <c r="T188" s="206"/>
      <c r="AT188" s="207" t="s">
        <v>166</v>
      </c>
      <c r="AU188" s="207" t="s">
        <v>81</v>
      </c>
      <c r="AV188" s="13" t="s">
        <v>81</v>
      </c>
      <c r="AW188" s="13" t="s">
        <v>33</v>
      </c>
      <c r="AX188" s="13" t="s">
        <v>72</v>
      </c>
      <c r="AY188" s="207" t="s">
        <v>120</v>
      </c>
    </row>
    <row r="189" spans="2:51" s="13" customFormat="1" ht="11.25">
      <c r="B189" s="197"/>
      <c r="C189" s="198"/>
      <c r="D189" s="188" t="s">
        <v>166</v>
      </c>
      <c r="E189" s="199" t="s">
        <v>19</v>
      </c>
      <c r="F189" s="200" t="s">
        <v>277</v>
      </c>
      <c r="G189" s="198"/>
      <c r="H189" s="201">
        <v>0.113</v>
      </c>
      <c r="I189" s="202"/>
      <c r="J189" s="198"/>
      <c r="K189" s="198"/>
      <c r="L189" s="203"/>
      <c r="M189" s="204"/>
      <c r="N189" s="205"/>
      <c r="O189" s="205"/>
      <c r="P189" s="205"/>
      <c r="Q189" s="205"/>
      <c r="R189" s="205"/>
      <c r="S189" s="205"/>
      <c r="T189" s="206"/>
      <c r="AT189" s="207" t="s">
        <v>166</v>
      </c>
      <c r="AU189" s="207" t="s">
        <v>81</v>
      </c>
      <c r="AV189" s="13" t="s">
        <v>81</v>
      </c>
      <c r="AW189" s="13" t="s">
        <v>33</v>
      </c>
      <c r="AX189" s="13" t="s">
        <v>72</v>
      </c>
      <c r="AY189" s="207" t="s">
        <v>120</v>
      </c>
    </row>
    <row r="190" spans="2:51" s="13" customFormat="1" ht="11.25">
      <c r="B190" s="197"/>
      <c r="C190" s="198"/>
      <c r="D190" s="188" t="s">
        <v>166</v>
      </c>
      <c r="E190" s="199" t="s">
        <v>19</v>
      </c>
      <c r="F190" s="200" t="s">
        <v>277</v>
      </c>
      <c r="G190" s="198"/>
      <c r="H190" s="201">
        <v>0.113</v>
      </c>
      <c r="I190" s="202"/>
      <c r="J190" s="198"/>
      <c r="K190" s="198"/>
      <c r="L190" s="203"/>
      <c r="M190" s="204"/>
      <c r="N190" s="205"/>
      <c r="O190" s="205"/>
      <c r="P190" s="205"/>
      <c r="Q190" s="205"/>
      <c r="R190" s="205"/>
      <c r="S190" s="205"/>
      <c r="T190" s="206"/>
      <c r="AT190" s="207" t="s">
        <v>166</v>
      </c>
      <c r="AU190" s="207" t="s">
        <v>81</v>
      </c>
      <c r="AV190" s="13" t="s">
        <v>81</v>
      </c>
      <c r="AW190" s="13" t="s">
        <v>33</v>
      </c>
      <c r="AX190" s="13" t="s">
        <v>72</v>
      </c>
      <c r="AY190" s="207" t="s">
        <v>120</v>
      </c>
    </row>
    <row r="191" spans="2:51" s="13" customFormat="1" ht="11.25">
      <c r="B191" s="197"/>
      <c r="C191" s="198"/>
      <c r="D191" s="188" t="s">
        <v>166</v>
      </c>
      <c r="E191" s="199" t="s">
        <v>19</v>
      </c>
      <c r="F191" s="200" t="s">
        <v>181</v>
      </c>
      <c r="G191" s="198"/>
      <c r="H191" s="201">
        <v>6.6</v>
      </c>
      <c r="I191" s="202"/>
      <c r="J191" s="198"/>
      <c r="K191" s="198"/>
      <c r="L191" s="203"/>
      <c r="M191" s="204"/>
      <c r="N191" s="205"/>
      <c r="O191" s="205"/>
      <c r="P191" s="205"/>
      <c r="Q191" s="205"/>
      <c r="R191" s="205"/>
      <c r="S191" s="205"/>
      <c r="T191" s="206"/>
      <c r="AT191" s="207" t="s">
        <v>166</v>
      </c>
      <c r="AU191" s="207" t="s">
        <v>81</v>
      </c>
      <c r="AV191" s="13" t="s">
        <v>81</v>
      </c>
      <c r="AW191" s="13" t="s">
        <v>33</v>
      </c>
      <c r="AX191" s="13" t="s">
        <v>72</v>
      </c>
      <c r="AY191" s="207" t="s">
        <v>120</v>
      </c>
    </row>
    <row r="192" spans="2:51" s="13" customFormat="1" ht="11.25">
      <c r="B192" s="197"/>
      <c r="C192" s="198"/>
      <c r="D192" s="188" t="s">
        <v>166</v>
      </c>
      <c r="E192" s="199" t="s">
        <v>19</v>
      </c>
      <c r="F192" s="200" t="s">
        <v>180</v>
      </c>
      <c r="G192" s="198"/>
      <c r="H192" s="201">
        <v>1.418</v>
      </c>
      <c r="I192" s="202"/>
      <c r="J192" s="198"/>
      <c r="K192" s="198"/>
      <c r="L192" s="203"/>
      <c r="M192" s="204"/>
      <c r="N192" s="205"/>
      <c r="O192" s="205"/>
      <c r="P192" s="205"/>
      <c r="Q192" s="205"/>
      <c r="R192" s="205"/>
      <c r="S192" s="205"/>
      <c r="T192" s="206"/>
      <c r="AT192" s="207" t="s">
        <v>166</v>
      </c>
      <c r="AU192" s="207" t="s">
        <v>81</v>
      </c>
      <c r="AV192" s="13" t="s">
        <v>81</v>
      </c>
      <c r="AW192" s="13" t="s">
        <v>33</v>
      </c>
      <c r="AX192" s="13" t="s">
        <v>72</v>
      </c>
      <c r="AY192" s="207" t="s">
        <v>120</v>
      </c>
    </row>
    <row r="193" spans="2:51" s="13" customFormat="1" ht="11.25">
      <c r="B193" s="197"/>
      <c r="C193" s="198"/>
      <c r="D193" s="188" t="s">
        <v>166</v>
      </c>
      <c r="E193" s="199" t="s">
        <v>19</v>
      </c>
      <c r="F193" s="200" t="s">
        <v>278</v>
      </c>
      <c r="G193" s="198"/>
      <c r="H193" s="201">
        <v>0.105</v>
      </c>
      <c r="I193" s="202"/>
      <c r="J193" s="198"/>
      <c r="K193" s="198"/>
      <c r="L193" s="203"/>
      <c r="M193" s="204"/>
      <c r="N193" s="205"/>
      <c r="O193" s="205"/>
      <c r="P193" s="205"/>
      <c r="Q193" s="205"/>
      <c r="R193" s="205"/>
      <c r="S193" s="205"/>
      <c r="T193" s="206"/>
      <c r="AT193" s="207" t="s">
        <v>166</v>
      </c>
      <c r="AU193" s="207" t="s">
        <v>81</v>
      </c>
      <c r="AV193" s="13" t="s">
        <v>81</v>
      </c>
      <c r="AW193" s="13" t="s">
        <v>33</v>
      </c>
      <c r="AX193" s="13" t="s">
        <v>72</v>
      </c>
      <c r="AY193" s="207" t="s">
        <v>120</v>
      </c>
    </row>
    <row r="194" spans="2:51" s="13" customFormat="1" ht="11.25">
      <c r="B194" s="197"/>
      <c r="C194" s="198"/>
      <c r="D194" s="188" t="s">
        <v>166</v>
      </c>
      <c r="E194" s="199" t="s">
        <v>19</v>
      </c>
      <c r="F194" s="200" t="s">
        <v>279</v>
      </c>
      <c r="G194" s="198"/>
      <c r="H194" s="201">
        <v>1.12</v>
      </c>
      <c r="I194" s="202"/>
      <c r="J194" s="198"/>
      <c r="K194" s="198"/>
      <c r="L194" s="203"/>
      <c r="M194" s="204"/>
      <c r="N194" s="205"/>
      <c r="O194" s="205"/>
      <c r="P194" s="205"/>
      <c r="Q194" s="205"/>
      <c r="R194" s="205"/>
      <c r="S194" s="205"/>
      <c r="T194" s="206"/>
      <c r="AT194" s="207" t="s">
        <v>166</v>
      </c>
      <c r="AU194" s="207" t="s">
        <v>81</v>
      </c>
      <c r="AV194" s="13" t="s">
        <v>81</v>
      </c>
      <c r="AW194" s="13" t="s">
        <v>33</v>
      </c>
      <c r="AX194" s="13" t="s">
        <v>72</v>
      </c>
      <c r="AY194" s="207" t="s">
        <v>120</v>
      </c>
    </row>
    <row r="195" spans="2:51" s="15" customFormat="1" ht="11.25">
      <c r="B195" s="218"/>
      <c r="C195" s="219"/>
      <c r="D195" s="188" t="s">
        <v>166</v>
      </c>
      <c r="E195" s="220" t="s">
        <v>19</v>
      </c>
      <c r="F195" s="221" t="s">
        <v>184</v>
      </c>
      <c r="G195" s="219"/>
      <c r="H195" s="222">
        <v>19.262</v>
      </c>
      <c r="I195" s="223"/>
      <c r="J195" s="219"/>
      <c r="K195" s="219"/>
      <c r="L195" s="224"/>
      <c r="M195" s="225"/>
      <c r="N195" s="226"/>
      <c r="O195" s="226"/>
      <c r="P195" s="226"/>
      <c r="Q195" s="226"/>
      <c r="R195" s="226"/>
      <c r="S195" s="226"/>
      <c r="T195" s="227"/>
      <c r="AT195" s="228" t="s">
        <v>166</v>
      </c>
      <c r="AU195" s="228" t="s">
        <v>81</v>
      </c>
      <c r="AV195" s="15" t="s">
        <v>163</v>
      </c>
      <c r="AW195" s="15" t="s">
        <v>33</v>
      </c>
      <c r="AX195" s="15" t="s">
        <v>79</v>
      </c>
      <c r="AY195" s="228" t="s">
        <v>120</v>
      </c>
    </row>
    <row r="196" spans="1:65" s="2" customFormat="1" ht="24">
      <c r="A196" s="36"/>
      <c r="B196" s="37"/>
      <c r="C196" s="175" t="s">
        <v>280</v>
      </c>
      <c r="D196" s="175" t="s">
        <v>123</v>
      </c>
      <c r="E196" s="176" t="s">
        <v>281</v>
      </c>
      <c r="F196" s="177" t="s">
        <v>282</v>
      </c>
      <c r="G196" s="178" t="s">
        <v>283</v>
      </c>
      <c r="H196" s="179">
        <v>4</v>
      </c>
      <c r="I196" s="180"/>
      <c r="J196" s="181">
        <f>ROUND(I196*H196,2)</f>
        <v>0</v>
      </c>
      <c r="K196" s="177" t="s">
        <v>127</v>
      </c>
      <c r="L196" s="41"/>
      <c r="M196" s="182" t="s">
        <v>19</v>
      </c>
      <c r="N196" s="183" t="s">
        <v>43</v>
      </c>
      <c r="O196" s="66"/>
      <c r="P196" s="184">
        <f>O196*H196</f>
        <v>0</v>
      </c>
      <c r="Q196" s="184">
        <v>0.04684</v>
      </c>
      <c r="R196" s="184">
        <f>Q196*H196</f>
        <v>0.18736</v>
      </c>
      <c r="S196" s="184">
        <v>0</v>
      </c>
      <c r="T196" s="185">
        <f>S196*H196</f>
        <v>0</v>
      </c>
      <c r="U196" s="36"/>
      <c r="V196" s="36"/>
      <c r="W196" s="36"/>
      <c r="X196" s="36"/>
      <c r="Y196" s="36"/>
      <c r="Z196" s="36"/>
      <c r="AA196" s="36"/>
      <c r="AB196" s="36"/>
      <c r="AC196" s="36"/>
      <c r="AD196" s="36"/>
      <c r="AE196" s="36"/>
      <c r="AR196" s="186" t="s">
        <v>163</v>
      </c>
      <c r="AT196" s="186" t="s">
        <v>123</v>
      </c>
      <c r="AU196" s="186" t="s">
        <v>81</v>
      </c>
      <c r="AY196" s="19" t="s">
        <v>120</v>
      </c>
      <c r="BE196" s="187">
        <f>IF(N196="základní",J196,0)</f>
        <v>0</v>
      </c>
      <c r="BF196" s="187">
        <f>IF(N196="snížená",J196,0)</f>
        <v>0</v>
      </c>
      <c r="BG196" s="187">
        <f>IF(N196="zákl. přenesená",J196,0)</f>
        <v>0</v>
      </c>
      <c r="BH196" s="187">
        <f>IF(N196="sníž. přenesená",J196,0)</f>
        <v>0</v>
      </c>
      <c r="BI196" s="187">
        <f>IF(N196="nulová",J196,0)</f>
        <v>0</v>
      </c>
      <c r="BJ196" s="19" t="s">
        <v>79</v>
      </c>
      <c r="BK196" s="187">
        <f>ROUND(I196*H196,2)</f>
        <v>0</v>
      </c>
      <c r="BL196" s="19" t="s">
        <v>163</v>
      </c>
      <c r="BM196" s="186" t="s">
        <v>284</v>
      </c>
    </row>
    <row r="197" spans="1:47" s="2" customFormat="1" ht="29.25">
      <c r="A197" s="36"/>
      <c r="B197" s="37"/>
      <c r="C197" s="38"/>
      <c r="D197" s="188" t="s">
        <v>130</v>
      </c>
      <c r="E197" s="38"/>
      <c r="F197" s="189" t="s">
        <v>285</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130</v>
      </c>
      <c r="AU197" s="19" t="s">
        <v>81</v>
      </c>
    </row>
    <row r="198" spans="1:65" s="2" customFormat="1" ht="16.5" customHeight="1">
      <c r="A198" s="36"/>
      <c r="B198" s="37"/>
      <c r="C198" s="240" t="s">
        <v>286</v>
      </c>
      <c r="D198" s="240" t="s">
        <v>249</v>
      </c>
      <c r="E198" s="241" t="s">
        <v>287</v>
      </c>
      <c r="F198" s="242" t="s">
        <v>288</v>
      </c>
      <c r="G198" s="243" t="s">
        <v>283</v>
      </c>
      <c r="H198" s="244">
        <v>1</v>
      </c>
      <c r="I198" s="245"/>
      <c r="J198" s="246">
        <f>ROUND(I198*H198,2)</f>
        <v>0</v>
      </c>
      <c r="K198" s="242" t="s">
        <v>127</v>
      </c>
      <c r="L198" s="247"/>
      <c r="M198" s="248" t="s">
        <v>19</v>
      </c>
      <c r="N198" s="249" t="s">
        <v>43</v>
      </c>
      <c r="O198" s="66"/>
      <c r="P198" s="184">
        <f>O198*H198</f>
        <v>0</v>
      </c>
      <c r="Q198" s="184">
        <v>0.01458</v>
      </c>
      <c r="R198" s="184">
        <f>Q198*H198</f>
        <v>0.01458</v>
      </c>
      <c r="S198" s="184">
        <v>0</v>
      </c>
      <c r="T198" s="185">
        <f>S198*H198</f>
        <v>0</v>
      </c>
      <c r="U198" s="36"/>
      <c r="V198" s="36"/>
      <c r="W198" s="36"/>
      <c r="X198" s="36"/>
      <c r="Y198" s="36"/>
      <c r="Z198" s="36"/>
      <c r="AA198" s="36"/>
      <c r="AB198" s="36"/>
      <c r="AC198" s="36"/>
      <c r="AD198" s="36"/>
      <c r="AE198" s="36"/>
      <c r="AR198" s="186" t="s">
        <v>208</v>
      </c>
      <c r="AT198" s="186" t="s">
        <v>249</v>
      </c>
      <c r="AU198" s="186" t="s">
        <v>81</v>
      </c>
      <c r="AY198" s="19" t="s">
        <v>120</v>
      </c>
      <c r="BE198" s="187">
        <f>IF(N198="základní",J198,0)</f>
        <v>0</v>
      </c>
      <c r="BF198" s="187">
        <f>IF(N198="snížená",J198,0)</f>
        <v>0</v>
      </c>
      <c r="BG198" s="187">
        <f>IF(N198="zákl. přenesená",J198,0)</f>
        <v>0</v>
      </c>
      <c r="BH198" s="187">
        <f>IF(N198="sníž. přenesená",J198,0)</f>
        <v>0</v>
      </c>
      <c r="BI198" s="187">
        <f>IF(N198="nulová",J198,0)</f>
        <v>0</v>
      </c>
      <c r="BJ198" s="19" t="s">
        <v>79</v>
      </c>
      <c r="BK198" s="187">
        <f>ROUND(I198*H198,2)</f>
        <v>0</v>
      </c>
      <c r="BL198" s="19" t="s">
        <v>163</v>
      </c>
      <c r="BM198" s="186" t="s">
        <v>289</v>
      </c>
    </row>
    <row r="199" spans="1:65" s="2" customFormat="1" ht="16.5" customHeight="1">
      <c r="A199" s="36"/>
      <c r="B199" s="37"/>
      <c r="C199" s="240" t="s">
        <v>7</v>
      </c>
      <c r="D199" s="240" t="s">
        <v>249</v>
      </c>
      <c r="E199" s="241" t="s">
        <v>290</v>
      </c>
      <c r="F199" s="242" t="s">
        <v>291</v>
      </c>
      <c r="G199" s="243" t="s">
        <v>283</v>
      </c>
      <c r="H199" s="244">
        <v>3</v>
      </c>
      <c r="I199" s="245"/>
      <c r="J199" s="246">
        <f>ROUND(I199*H199,2)</f>
        <v>0</v>
      </c>
      <c r="K199" s="242" t="s">
        <v>127</v>
      </c>
      <c r="L199" s="247"/>
      <c r="M199" s="248" t="s">
        <v>19</v>
      </c>
      <c r="N199" s="249" t="s">
        <v>43</v>
      </c>
      <c r="O199" s="66"/>
      <c r="P199" s="184">
        <f>O199*H199</f>
        <v>0</v>
      </c>
      <c r="Q199" s="184">
        <v>0.01521</v>
      </c>
      <c r="R199" s="184">
        <f>Q199*H199</f>
        <v>0.04563</v>
      </c>
      <c r="S199" s="184">
        <v>0</v>
      </c>
      <c r="T199" s="185">
        <f>S199*H199</f>
        <v>0</v>
      </c>
      <c r="U199" s="36"/>
      <c r="V199" s="36"/>
      <c r="W199" s="36"/>
      <c r="X199" s="36"/>
      <c r="Y199" s="36"/>
      <c r="Z199" s="36"/>
      <c r="AA199" s="36"/>
      <c r="AB199" s="36"/>
      <c r="AC199" s="36"/>
      <c r="AD199" s="36"/>
      <c r="AE199" s="36"/>
      <c r="AR199" s="186" t="s">
        <v>208</v>
      </c>
      <c r="AT199" s="186" t="s">
        <v>249</v>
      </c>
      <c r="AU199" s="186" t="s">
        <v>81</v>
      </c>
      <c r="AY199" s="19" t="s">
        <v>120</v>
      </c>
      <c r="BE199" s="187">
        <f>IF(N199="základní",J199,0)</f>
        <v>0</v>
      </c>
      <c r="BF199" s="187">
        <f>IF(N199="snížená",J199,0)</f>
        <v>0</v>
      </c>
      <c r="BG199" s="187">
        <f>IF(N199="zákl. přenesená",J199,0)</f>
        <v>0</v>
      </c>
      <c r="BH199" s="187">
        <f>IF(N199="sníž. přenesená",J199,0)</f>
        <v>0</v>
      </c>
      <c r="BI199" s="187">
        <f>IF(N199="nulová",J199,0)</f>
        <v>0</v>
      </c>
      <c r="BJ199" s="19" t="s">
        <v>79</v>
      </c>
      <c r="BK199" s="187">
        <f>ROUND(I199*H199,2)</f>
        <v>0</v>
      </c>
      <c r="BL199" s="19" t="s">
        <v>163</v>
      </c>
      <c r="BM199" s="186" t="s">
        <v>292</v>
      </c>
    </row>
    <row r="200" spans="2:63" s="12" customFormat="1" ht="22.9" customHeight="1">
      <c r="B200" s="159"/>
      <c r="C200" s="160"/>
      <c r="D200" s="161" t="s">
        <v>71</v>
      </c>
      <c r="E200" s="173" t="s">
        <v>216</v>
      </c>
      <c r="F200" s="173" t="s">
        <v>293</v>
      </c>
      <c r="G200" s="160"/>
      <c r="H200" s="160"/>
      <c r="I200" s="163"/>
      <c r="J200" s="174">
        <f>BK200</f>
        <v>0</v>
      </c>
      <c r="K200" s="160"/>
      <c r="L200" s="165"/>
      <c r="M200" s="166"/>
      <c r="N200" s="167"/>
      <c r="O200" s="167"/>
      <c r="P200" s="168">
        <f>SUM(P201:P236)</f>
        <v>0</v>
      </c>
      <c r="Q200" s="167"/>
      <c r="R200" s="168">
        <f>SUM(R201:R236)</f>
        <v>0.00327454</v>
      </c>
      <c r="S200" s="167"/>
      <c r="T200" s="169">
        <f>SUM(T201:T236)</f>
        <v>5.280386999999999</v>
      </c>
      <c r="AR200" s="170" t="s">
        <v>79</v>
      </c>
      <c r="AT200" s="171" t="s">
        <v>71</v>
      </c>
      <c r="AU200" s="171" t="s">
        <v>79</v>
      </c>
      <c r="AY200" s="170" t="s">
        <v>120</v>
      </c>
      <c r="BK200" s="172">
        <f>SUM(BK201:BK236)</f>
        <v>0</v>
      </c>
    </row>
    <row r="201" spans="1:65" s="2" customFormat="1" ht="24">
      <c r="A201" s="36"/>
      <c r="B201" s="37"/>
      <c r="C201" s="175" t="s">
        <v>294</v>
      </c>
      <c r="D201" s="175" t="s">
        <v>123</v>
      </c>
      <c r="E201" s="176" t="s">
        <v>295</v>
      </c>
      <c r="F201" s="177" t="s">
        <v>296</v>
      </c>
      <c r="G201" s="178" t="s">
        <v>162</v>
      </c>
      <c r="H201" s="179">
        <v>31.692</v>
      </c>
      <c r="I201" s="180"/>
      <c r="J201" s="181">
        <f>ROUND(I201*H201,2)</f>
        <v>0</v>
      </c>
      <c r="K201" s="177" t="s">
        <v>127</v>
      </c>
      <c r="L201" s="41"/>
      <c r="M201" s="182" t="s">
        <v>19</v>
      </c>
      <c r="N201" s="183" t="s">
        <v>43</v>
      </c>
      <c r="O201" s="66"/>
      <c r="P201" s="184">
        <f>O201*H201</f>
        <v>0</v>
      </c>
      <c r="Q201" s="184">
        <v>0</v>
      </c>
      <c r="R201" s="184">
        <f>Q201*H201</f>
        <v>0</v>
      </c>
      <c r="S201" s="184">
        <v>0.068</v>
      </c>
      <c r="T201" s="185">
        <f>S201*H201</f>
        <v>2.155056</v>
      </c>
      <c r="U201" s="36"/>
      <c r="V201" s="36"/>
      <c r="W201" s="36"/>
      <c r="X201" s="36"/>
      <c r="Y201" s="36"/>
      <c r="Z201" s="36"/>
      <c r="AA201" s="36"/>
      <c r="AB201" s="36"/>
      <c r="AC201" s="36"/>
      <c r="AD201" s="36"/>
      <c r="AE201" s="36"/>
      <c r="AR201" s="186" t="s">
        <v>163</v>
      </c>
      <c r="AT201" s="186" t="s">
        <v>123</v>
      </c>
      <c r="AU201" s="186" t="s">
        <v>81</v>
      </c>
      <c r="AY201" s="19" t="s">
        <v>120</v>
      </c>
      <c r="BE201" s="187">
        <f>IF(N201="základní",J201,0)</f>
        <v>0</v>
      </c>
      <c r="BF201" s="187">
        <f>IF(N201="snížená",J201,0)</f>
        <v>0</v>
      </c>
      <c r="BG201" s="187">
        <f>IF(N201="zákl. přenesená",J201,0)</f>
        <v>0</v>
      </c>
      <c r="BH201" s="187">
        <f>IF(N201="sníž. přenesená",J201,0)</f>
        <v>0</v>
      </c>
      <c r="BI201" s="187">
        <f>IF(N201="nulová",J201,0)</f>
        <v>0</v>
      </c>
      <c r="BJ201" s="19" t="s">
        <v>79</v>
      </c>
      <c r="BK201" s="187">
        <f>ROUND(I201*H201,2)</f>
        <v>0</v>
      </c>
      <c r="BL201" s="19" t="s">
        <v>163</v>
      </c>
      <c r="BM201" s="186" t="s">
        <v>297</v>
      </c>
    </row>
    <row r="202" spans="1:47" s="2" customFormat="1" ht="29.25">
      <c r="A202" s="36"/>
      <c r="B202" s="37"/>
      <c r="C202" s="38"/>
      <c r="D202" s="188" t="s">
        <v>130</v>
      </c>
      <c r="E202" s="38"/>
      <c r="F202" s="189" t="s">
        <v>298</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130</v>
      </c>
      <c r="AU202" s="19" t="s">
        <v>81</v>
      </c>
    </row>
    <row r="203" spans="2:51" s="13" customFormat="1" ht="11.25">
      <c r="B203" s="197"/>
      <c r="C203" s="198"/>
      <c r="D203" s="188" t="s">
        <v>166</v>
      </c>
      <c r="E203" s="199" t="s">
        <v>19</v>
      </c>
      <c r="F203" s="200" t="s">
        <v>299</v>
      </c>
      <c r="G203" s="198"/>
      <c r="H203" s="201">
        <v>32.712</v>
      </c>
      <c r="I203" s="202"/>
      <c r="J203" s="198"/>
      <c r="K203" s="198"/>
      <c r="L203" s="203"/>
      <c r="M203" s="204"/>
      <c r="N203" s="205"/>
      <c r="O203" s="205"/>
      <c r="P203" s="205"/>
      <c r="Q203" s="205"/>
      <c r="R203" s="205"/>
      <c r="S203" s="205"/>
      <c r="T203" s="206"/>
      <c r="AT203" s="207" t="s">
        <v>166</v>
      </c>
      <c r="AU203" s="207" t="s">
        <v>81</v>
      </c>
      <c r="AV203" s="13" t="s">
        <v>81</v>
      </c>
      <c r="AW203" s="13" t="s">
        <v>33</v>
      </c>
      <c r="AX203" s="13" t="s">
        <v>72</v>
      </c>
      <c r="AY203" s="207" t="s">
        <v>120</v>
      </c>
    </row>
    <row r="204" spans="2:51" s="13" customFormat="1" ht="11.25">
      <c r="B204" s="197"/>
      <c r="C204" s="198"/>
      <c r="D204" s="188" t="s">
        <v>166</v>
      </c>
      <c r="E204" s="199" t="s">
        <v>19</v>
      </c>
      <c r="F204" s="200" t="s">
        <v>300</v>
      </c>
      <c r="G204" s="198"/>
      <c r="H204" s="201">
        <v>-1.02</v>
      </c>
      <c r="I204" s="202"/>
      <c r="J204" s="198"/>
      <c r="K204" s="198"/>
      <c r="L204" s="203"/>
      <c r="M204" s="204"/>
      <c r="N204" s="205"/>
      <c r="O204" s="205"/>
      <c r="P204" s="205"/>
      <c r="Q204" s="205"/>
      <c r="R204" s="205"/>
      <c r="S204" s="205"/>
      <c r="T204" s="206"/>
      <c r="AT204" s="207" t="s">
        <v>166</v>
      </c>
      <c r="AU204" s="207" t="s">
        <v>81</v>
      </c>
      <c r="AV204" s="13" t="s">
        <v>81</v>
      </c>
      <c r="AW204" s="13" t="s">
        <v>33</v>
      </c>
      <c r="AX204" s="13" t="s">
        <v>72</v>
      </c>
      <c r="AY204" s="207" t="s">
        <v>120</v>
      </c>
    </row>
    <row r="205" spans="2:51" s="15" customFormat="1" ht="11.25">
      <c r="B205" s="218"/>
      <c r="C205" s="219"/>
      <c r="D205" s="188" t="s">
        <v>166</v>
      </c>
      <c r="E205" s="220" t="s">
        <v>19</v>
      </c>
      <c r="F205" s="221" t="s">
        <v>184</v>
      </c>
      <c r="G205" s="219"/>
      <c r="H205" s="222">
        <v>31.692000000000004</v>
      </c>
      <c r="I205" s="223"/>
      <c r="J205" s="219"/>
      <c r="K205" s="219"/>
      <c r="L205" s="224"/>
      <c r="M205" s="225"/>
      <c r="N205" s="226"/>
      <c r="O205" s="226"/>
      <c r="P205" s="226"/>
      <c r="Q205" s="226"/>
      <c r="R205" s="226"/>
      <c r="S205" s="226"/>
      <c r="T205" s="227"/>
      <c r="AT205" s="228" t="s">
        <v>166</v>
      </c>
      <c r="AU205" s="228" t="s">
        <v>81</v>
      </c>
      <c r="AV205" s="15" t="s">
        <v>163</v>
      </c>
      <c r="AW205" s="15" t="s">
        <v>33</v>
      </c>
      <c r="AX205" s="15" t="s">
        <v>79</v>
      </c>
      <c r="AY205" s="228" t="s">
        <v>120</v>
      </c>
    </row>
    <row r="206" spans="1:65" s="2" customFormat="1" ht="24">
      <c r="A206" s="36"/>
      <c r="B206" s="37"/>
      <c r="C206" s="175" t="s">
        <v>301</v>
      </c>
      <c r="D206" s="175" t="s">
        <v>123</v>
      </c>
      <c r="E206" s="176" t="s">
        <v>302</v>
      </c>
      <c r="F206" s="177" t="s">
        <v>303</v>
      </c>
      <c r="G206" s="178" t="s">
        <v>162</v>
      </c>
      <c r="H206" s="179">
        <v>19.233</v>
      </c>
      <c r="I206" s="180"/>
      <c r="J206" s="181">
        <f>ROUND(I206*H206,2)</f>
        <v>0</v>
      </c>
      <c r="K206" s="177" t="s">
        <v>127</v>
      </c>
      <c r="L206" s="41"/>
      <c r="M206" s="182" t="s">
        <v>19</v>
      </c>
      <c r="N206" s="183" t="s">
        <v>43</v>
      </c>
      <c r="O206" s="66"/>
      <c r="P206" s="184">
        <f>O206*H206</f>
        <v>0</v>
      </c>
      <c r="Q206" s="184">
        <v>0</v>
      </c>
      <c r="R206" s="184">
        <f>Q206*H206</f>
        <v>0</v>
      </c>
      <c r="S206" s="184">
        <v>0.035</v>
      </c>
      <c r="T206" s="185">
        <f>S206*H206</f>
        <v>0.6731550000000001</v>
      </c>
      <c r="U206" s="36"/>
      <c r="V206" s="36"/>
      <c r="W206" s="36"/>
      <c r="X206" s="36"/>
      <c r="Y206" s="36"/>
      <c r="Z206" s="36"/>
      <c r="AA206" s="36"/>
      <c r="AB206" s="36"/>
      <c r="AC206" s="36"/>
      <c r="AD206" s="36"/>
      <c r="AE206" s="36"/>
      <c r="AR206" s="186" t="s">
        <v>163</v>
      </c>
      <c r="AT206" s="186" t="s">
        <v>123</v>
      </c>
      <c r="AU206" s="186" t="s">
        <v>81</v>
      </c>
      <c r="AY206" s="19" t="s">
        <v>120</v>
      </c>
      <c r="BE206" s="187">
        <f>IF(N206="základní",J206,0)</f>
        <v>0</v>
      </c>
      <c r="BF206" s="187">
        <f>IF(N206="snížená",J206,0)</f>
        <v>0</v>
      </c>
      <c r="BG206" s="187">
        <f>IF(N206="zákl. přenesená",J206,0)</f>
        <v>0</v>
      </c>
      <c r="BH206" s="187">
        <f>IF(N206="sníž. přenesená",J206,0)</f>
        <v>0</v>
      </c>
      <c r="BI206" s="187">
        <f>IF(N206="nulová",J206,0)</f>
        <v>0</v>
      </c>
      <c r="BJ206" s="19" t="s">
        <v>79</v>
      </c>
      <c r="BK206" s="187">
        <f>ROUND(I206*H206,2)</f>
        <v>0</v>
      </c>
      <c r="BL206" s="19" t="s">
        <v>163</v>
      </c>
      <c r="BM206" s="186" t="s">
        <v>304</v>
      </c>
    </row>
    <row r="207" spans="1:47" s="2" customFormat="1" ht="29.25">
      <c r="A207" s="36"/>
      <c r="B207" s="37"/>
      <c r="C207" s="38"/>
      <c r="D207" s="188" t="s">
        <v>130</v>
      </c>
      <c r="E207" s="38"/>
      <c r="F207" s="189" t="s">
        <v>298</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130</v>
      </c>
      <c r="AU207" s="19" t="s">
        <v>81</v>
      </c>
    </row>
    <row r="208" spans="2:51" s="13" customFormat="1" ht="11.25">
      <c r="B208" s="197"/>
      <c r="C208" s="198"/>
      <c r="D208" s="188" t="s">
        <v>166</v>
      </c>
      <c r="E208" s="199" t="s">
        <v>19</v>
      </c>
      <c r="F208" s="200" t="s">
        <v>177</v>
      </c>
      <c r="G208" s="198"/>
      <c r="H208" s="201">
        <v>1.885</v>
      </c>
      <c r="I208" s="202"/>
      <c r="J208" s="198"/>
      <c r="K208" s="198"/>
      <c r="L208" s="203"/>
      <c r="M208" s="204"/>
      <c r="N208" s="205"/>
      <c r="O208" s="205"/>
      <c r="P208" s="205"/>
      <c r="Q208" s="205"/>
      <c r="R208" s="205"/>
      <c r="S208" s="205"/>
      <c r="T208" s="206"/>
      <c r="AT208" s="207" t="s">
        <v>166</v>
      </c>
      <c r="AU208" s="207" t="s">
        <v>81</v>
      </c>
      <c r="AV208" s="13" t="s">
        <v>81</v>
      </c>
      <c r="AW208" s="13" t="s">
        <v>33</v>
      </c>
      <c r="AX208" s="13" t="s">
        <v>72</v>
      </c>
      <c r="AY208" s="207" t="s">
        <v>120</v>
      </c>
    </row>
    <row r="209" spans="2:51" s="13" customFormat="1" ht="11.25">
      <c r="B209" s="197"/>
      <c r="C209" s="198"/>
      <c r="D209" s="188" t="s">
        <v>166</v>
      </c>
      <c r="E209" s="199" t="s">
        <v>19</v>
      </c>
      <c r="F209" s="200" t="s">
        <v>277</v>
      </c>
      <c r="G209" s="198"/>
      <c r="H209" s="201">
        <v>0.113</v>
      </c>
      <c r="I209" s="202"/>
      <c r="J209" s="198"/>
      <c r="K209" s="198"/>
      <c r="L209" s="203"/>
      <c r="M209" s="204"/>
      <c r="N209" s="205"/>
      <c r="O209" s="205"/>
      <c r="P209" s="205"/>
      <c r="Q209" s="205"/>
      <c r="R209" s="205"/>
      <c r="S209" s="205"/>
      <c r="T209" s="206"/>
      <c r="AT209" s="207" t="s">
        <v>166</v>
      </c>
      <c r="AU209" s="207" t="s">
        <v>81</v>
      </c>
      <c r="AV209" s="13" t="s">
        <v>81</v>
      </c>
      <c r="AW209" s="13" t="s">
        <v>33</v>
      </c>
      <c r="AX209" s="13" t="s">
        <v>72</v>
      </c>
      <c r="AY209" s="207" t="s">
        <v>120</v>
      </c>
    </row>
    <row r="210" spans="2:51" s="13" customFormat="1" ht="11.25">
      <c r="B210" s="197"/>
      <c r="C210" s="198"/>
      <c r="D210" s="188" t="s">
        <v>166</v>
      </c>
      <c r="E210" s="199" t="s">
        <v>19</v>
      </c>
      <c r="F210" s="200" t="s">
        <v>305</v>
      </c>
      <c r="G210" s="198"/>
      <c r="H210" s="201">
        <v>0.088</v>
      </c>
      <c r="I210" s="202"/>
      <c r="J210" s="198"/>
      <c r="K210" s="198"/>
      <c r="L210" s="203"/>
      <c r="M210" s="204"/>
      <c r="N210" s="205"/>
      <c r="O210" s="205"/>
      <c r="P210" s="205"/>
      <c r="Q210" s="205"/>
      <c r="R210" s="205"/>
      <c r="S210" s="205"/>
      <c r="T210" s="206"/>
      <c r="AT210" s="207" t="s">
        <v>166</v>
      </c>
      <c r="AU210" s="207" t="s">
        <v>81</v>
      </c>
      <c r="AV210" s="13" t="s">
        <v>81</v>
      </c>
      <c r="AW210" s="13" t="s">
        <v>33</v>
      </c>
      <c r="AX210" s="13" t="s">
        <v>72</v>
      </c>
      <c r="AY210" s="207" t="s">
        <v>120</v>
      </c>
    </row>
    <row r="211" spans="2:51" s="13" customFormat="1" ht="11.25">
      <c r="B211" s="197"/>
      <c r="C211" s="198"/>
      <c r="D211" s="188" t="s">
        <v>166</v>
      </c>
      <c r="E211" s="199" t="s">
        <v>19</v>
      </c>
      <c r="F211" s="200" t="s">
        <v>178</v>
      </c>
      <c r="G211" s="198"/>
      <c r="H211" s="201">
        <v>1.38</v>
      </c>
      <c r="I211" s="202"/>
      <c r="J211" s="198"/>
      <c r="K211" s="198"/>
      <c r="L211" s="203"/>
      <c r="M211" s="204"/>
      <c r="N211" s="205"/>
      <c r="O211" s="205"/>
      <c r="P211" s="205"/>
      <c r="Q211" s="205"/>
      <c r="R211" s="205"/>
      <c r="S211" s="205"/>
      <c r="T211" s="206"/>
      <c r="AT211" s="207" t="s">
        <v>166</v>
      </c>
      <c r="AU211" s="207" t="s">
        <v>81</v>
      </c>
      <c r="AV211" s="13" t="s">
        <v>81</v>
      </c>
      <c r="AW211" s="13" t="s">
        <v>33</v>
      </c>
      <c r="AX211" s="13" t="s">
        <v>72</v>
      </c>
      <c r="AY211" s="207" t="s">
        <v>120</v>
      </c>
    </row>
    <row r="212" spans="2:51" s="13" customFormat="1" ht="11.25">
      <c r="B212" s="197"/>
      <c r="C212" s="198"/>
      <c r="D212" s="188" t="s">
        <v>166</v>
      </c>
      <c r="E212" s="199" t="s">
        <v>19</v>
      </c>
      <c r="F212" s="200" t="s">
        <v>182</v>
      </c>
      <c r="G212" s="198"/>
      <c r="H212" s="201">
        <v>6</v>
      </c>
      <c r="I212" s="202"/>
      <c r="J212" s="198"/>
      <c r="K212" s="198"/>
      <c r="L212" s="203"/>
      <c r="M212" s="204"/>
      <c r="N212" s="205"/>
      <c r="O212" s="205"/>
      <c r="P212" s="205"/>
      <c r="Q212" s="205"/>
      <c r="R212" s="205"/>
      <c r="S212" s="205"/>
      <c r="T212" s="206"/>
      <c r="AT212" s="207" t="s">
        <v>166</v>
      </c>
      <c r="AU212" s="207" t="s">
        <v>81</v>
      </c>
      <c r="AV212" s="13" t="s">
        <v>81</v>
      </c>
      <c r="AW212" s="13" t="s">
        <v>33</v>
      </c>
      <c r="AX212" s="13" t="s">
        <v>72</v>
      </c>
      <c r="AY212" s="207" t="s">
        <v>120</v>
      </c>
    </row>
    <row r="213" spans="2:51" s="13" customFormat="1" ht="11.25">
      <c r="B213" s="197"/>
      <c r="C213" s="198"/>
      <c r="D213" s="188" t="s">
        <v>166</v>
      </c>
      <c r="E213" s="199" t="s">
        <v>19</v>
      </c>
      <c r="F213" s="200" t="s">
        <v>183</v>
      </c>
      <c r="G213" s="198"/>
      <c r="H213" s="201">
        <v>0.315</v>
      </c>
      <c r="I213" s="202"/>
      <c r="J213" s="198"/>
      <c r="K213" s="198"/>
      <c r="L213" s="203"/>
      <c r="M213" s="204"/>
      <c r="N213" s="205"/>
      <c r="O213" s="205"/>
      <c r="P213" s="205"/>
      <c r="Q213" s="205"/>
      <c r="R213" s="205"/>
      <c r="S213" s="205"/>
      <c r="T213" s="206"/>
      <c r="AT213" s="207" t="s">
        <v>166</v>
      </c>
      <c r="AU213" s="207" t="s">
        <v>81</v>
      </c>
      <c r="AV213" s="13" t="s">
        <v>81</v>
      </c>
      <c r="AW213" s="13" t="s">
        <v>33</v>
      </c>
      <c r="AX213" s="13" t="s">
        <v>72</v>
      </c>
      <c r="AY213" s="207" t="s">
        <v>120</v>
      </c>
    </row>
    <row r="214" spans="2:51" s="13" customFormat="1" ht="11.25">
      <c r="B214" s="197"/>
      <c r="C214" s="198"/>
      <c r="D214" s="188" t="s">
        <v>166</v>
      </c>
      <c r="E214" s="199" t="s">
        <v>19</v>
      </c>
      <c r="F214" s="200" t="s">
        <v>277</v>
      </c>
      <c r="G214" s="198"/>
      <c r="H214" s="201">
        <v>0.113</v>
      </c>
      <c r="I214" s="202"/>
      <c r="J214" s="198"/>
      <c r="K214" s="198"/>
      <c r="L214" s="203"/>
      <c r="M214" s="204"/>
      <c r="N214" s="205"/>
      <c r="O214" s="205"/>
      <c r="P214" s="205"/>
      <c r="Q214" s="205"/>
      <c r="R214" s="205"/>
      <c r="S214" s="205"/>
      <c r="T214" s="206"/>
      <c r="AT214" s="207" t="s">
        <v>166</v>
      </c>
      <c r="AU214" s="207" t="s">
        <v>81</v>
      </c>
      <c r="AV214" s="13" t="s">
        <v>81</v>
      </c>
      <c r="AW214" s="13" t="s">
        <v>33</v>
      </c>
      <c r="AX214" s="13" t="s">
        <v>72</v>
      </c>
      <c r="AY214" s="207" t="s">
        <v>120</v>
      </c>
    </row>
    <row r="215" spans="2:51" s="13" customFormat="1" ht="11.25">
      <c r="B215" s="197"/>
      <c r="C215" s="198"/>
      <c r="D215" s="188" t="s">
        <v>166</v>
      </c>
      <c r="E215" s="199" t="s">
        <v>19</v>
      </c>
      <c r="F215" s="200" t="s">
        <v>277</v>
      </c>
      <c r="G215" s="198"/>
      <c r="H215" s="201">
        <v>0.113</v>
      </c>
      <c r="I215" s="202"/>
      <c r="J215" s="198"/>
      <c r="K215" s="198"/>
      <c r="L215" s="203"/>
      <c r="M215" s="204"/>
      <c r="N215" s="205"/>
      <c r="O215" s="205"/>
      <c r="P215" s="205"/>
      <c r="Q215" s="205"/>
      <c r="R215" s="205"/>
      <c r="S215" s="205"/>
      <c r="T215" s="206"/>
      <c r="AT215" s="207" t="s">
        <v>166</v>
      </c>
      <c r="AU215" s="207" t="s">
        <v>81</v>
      </c>
      <c r="AV215" s="13" t="s">
        <v>81</v>
      </c>
      <c r="AW215" s="13" t="s">
        <v>33</v>
      </c>
      <c r="AX215" s="13" t="s">
        <v>72</v>
      </c>
      <c r="AY215" s="207" t="s">
        <v>120</v>
      </c>
    </row>
    <row r="216" spans="2:51" s="13" customFormat="1" ht="11.25">
      <c r="B216" s="197"/>
      <c r="C216" s="198"/>
      <c r="D216" s="188" t="s">
        <v>166</v>
      </c>
      <c r="E216" s="199" t="s">
        <v>19</v>
      </c>
      <c r="F216" s="200" t="s">
        <v>181</v>
      </c>
      <c r="G216" s="198"/>
      <c r="H216" s="201">
        <v>6.6</v>
      </c>
      <c r="I216" s="202"/>
      <c r="J216" s="198"/>
      <c r="K216" s="198"/>
      <c r="L216" s="203"/>
      <c r="M216" s="204"/>
      <c r="N216" s="205"/>
      <c r="O216" s="205"/>
      <c r="P216" s="205"/>
      <c r="Q216" s="205"/>
      <c r="R216" s="205"/>
      <c r="S216" s="205"/>
      <c r="T216" s="206"/>
      <c r="AT216" s="207" t="s">
        <v>166</v>
      </c>
      <c r="AU216" s="207" t="s">
        <v>81</v>
      </c>
      <c r="AV216" s="13" t="s">
        <v>81</v>
      </c>
      <c r="AW216" s="13" t="s">
        <v>33</v>
      </c>
      <c r="AX216" s="13" t="s">
        <v>72</v>
      </c>
      <c r="AY216" s="207" t="s">
        <v>120</v>
      </c>
    </row>
    <row r="217" spans="2:51" s="13" customFormat="1" ht="11.25">
      <c r="B217" s="197"/>
      <c r="C217" s="198"/>
      <c r="D217" s="188" t="s">
        <v>166</v>
      </c>
      <c r="E217" s="199" t="s">
        <v>19</v>
      </c>
      <c r="F217" s="200" t="s">
        <v>180</v>
      </c>
      <c r="G217" s="198"/>
      <c r="H217" s="201">
        <v>1.418</v>
      </c>
      <c r="I217" s="202"/>
      <c r="J217" s="198"/>
      <c r="K217" s="198"/>
      <c r="L217" s="203"/>
      <c r="M217" s="204"/>
      <c r="N217" s="205"/>
      <c r="O217" s="205"/>
      <c r="P217" s="205"/>
      <c r="Q217" s="205"/>
      <c r="R217" s="205"/>
      <c r="S217" s="205"/>
      <c r="T217" s="206"/>
      <c r="AT217" s="207" t="s">
        <v>166</v>
      </c>
      <c r="AU217" s="207" t="s">
        <v>81</v>
      </c>
      <c r="AV217" s="13" t="s">
        <v>81</v>
      </c>
      <c r="AW217" s="13" t="s">
        <v>33</v>
      </c>
      <c r="AX217" s="13" t="s">
        <v>72</v>
      </c>
      <c r="AY217" s="207" t="s">
        <v>120</v>
      </c>
    </row>
    <row r="218" spans="2:51" s="13" customFormat="1" ht="11.25">
      <c r="B218" s="197"/>
      <c r="C218" s="198"/>
      <c r="D218" s="188" t="s">
        <v>166</v>
      </c>
      <c r="E218" s="199" t="s">
        <v>19</v>
      </c>
      <c r="F218" s="200" t="s">
        <v>305</v>
      </c>
      <c r="G218" s="198"/>
      <c r="H218" s="201">
        <v>0.088</v>
      </c>
      <c r="I218" s="202"/>
      <c r="J218" s="198"/>
      <c r="K218" s="198"/>
      <c r="L218" s="203"/>
      <c r="M218" s="204"/>
      <c r="N218" s="205"/>
      <c r="O218" s="205"/>
      <c r="P218" s="205"/>
      <c r="Q218" s="205"/>
      <c r="R218" s="205"/>
      <c r="S218" s="205"/>
      <c r="T218" s="206"/>
      <c r="AT218" s="207" t="s">
        <v>166</v>
      </c>
      <c r="AU218" s="207" t="s">
        <v>81</v>
      </c>
      <c r="AV218" s="13" t="s">
        <v>81</v>
      </c>
      <c r="AW218" s="13" t="s">
        <v>33</v>
      </c>
      <c r="AX218" s="13" t="s">
        <v>72</v>
      </c>
      <c r="AY218" s="207" t="s">
        <v>120</v>
      </c>
    </row>
    <row r="219" spans="2:51" s="13" customFormat="1" ht="11.25">
      <c r="B219" s="197"/>
      <c r="C219" s="198"/>
      <c r="D219" s="188" t="s">
        <v>166</v>
      </c>
      <c r="E219" s="199" t="s">
        <v>19</v>
      </c>
      <c r="F219" s="200" t="s">
        <v>279</v>
      </c>
      <c r="G219" s="198"/>
      <c r="H219" s="201">
        <v>1.12</v>
      </c>
      <c r="I219" s="202"/>
      <c r="J219" s="198"/>
      <c r="K219" s="198"/>
      <c r="L219" s="203"/>
      <c r="M219" s="204"/>
      <c r="N219" s="205"/>
      <c r="O219" s="205"/>
      <c r="P219" s="205"/>
      <c r="Q219" s="205"/>
      <c r="R219" s="205"/>
      <c r="S219" s="205"/>
      <c r="T219" s="206"/>
      <c r="AT219" s="207" t="s">
        <v>166</v>
      </c>
      <c r="AU219" s="207" t="s">
        <v>81</v>
      </c>
      <c r="AV219" s="13" t="s">
        <v>81</v>
      </c>
      <c r="AW219" s="13" t="s">
        <v>33</v>
      </c>
      <c r="AX219" s="13" t="s">
        <v>72</v>
      </c>
      <c r="AY219" s="207" t="s">
        <v>120</v>
      </c>
    </row>
    <row r="220" spans="2:51" s="15" customFormat="1" ht="11.25">
      <c r="B220" s="218"/>
      <c r="C220" s="219"/>
      <c r="D220" s="188" t="s">
        <v>166</v>
      </c>
      <c r="E220" s="220" t="s">
        <v>19</v>
      </c>
      <c r="F220" s="221" t="s">
        <v>184</v>
      </c>
      <c r="G220" s="219"/>
      <c r="H220" s="222">
        <v>19.233</v>
      </c>
      <c r="I220" s="223"/>
      <c r="J220" s="219"/>
      <c r="K220" s="219"/>
      <c r="L220" s="224"/>
      <c r="M220" s="225"/>
      <c r="N220" s="226"/>
      <c r="O220" s="226"/>
      <c r="P220" s="226"/>
      <c r="Q220" s="226"/>
      <c r="R220" s="226"/>
      <c r="S220" s="226"/>
      <c r="T220" s="227"/>
      <c r="AT220" s="228" t="s">
        <v>166</v>
      </c>
      <c r="AU220" s="228" t="s">
        <v>81</v>
      </c>
      <c r="AV220" s="15" t="s">
        <v>163</v>
      </c>
      <c r="AW220" s="15" t="s">
        <v>33</v>
      </c>
      <c r="AX220" s="15" t="s">
        <v>79</v>
      </c>
      <c r="AY220" s="228" t="s">
        <v>120</v>
      </c>
    </row>
    <row r="221" spans="1:65" s="2" customFormat="1" ht="24">
      <c r="A221" s="36"/>
      <c r="B221" s="37"/>
      <c r="C221" s="175" t="s">
        <v>306</v>
      </c>
      <c r="D221" s="175" t="s">
        <v>123</v>
      </c>
      <c r="E221" s="176" t="s">
        <v>307</v>
      </c>
      <c r="F221" s="177" t="s">
        <v>308</v>
      </c>
      <c r="G221" s="178" t="s">
        <v>162</v>
      </c>
      <c r="H221" s="179">
        <v>7.092</v>
      </c>
      <c r="I221" s="180"/>
      <c r="J221" s="181">
        <f>ROUND(I221*H221,2)</f>
        <v>0</v>
      </c>
      <c r="K221" s="177" t="s">
        <v>127</v>
      </c>
      <c r="L221" s="41"/>
      <c r="M221" s="182" t="s">
        <v>19</v>
      </c>
      <c r="N221" s="183" t="s">
        <v>43</v>
      </c>
      <c r="O221" s="66"/>
      <c r="P221" s="184">
        <f>O221*H221</f>
        <v>0</v>
      </c>
      <c r="Q221" s="184">
        <v>0</v>
      </c>
      <c r="R221" s="184">
        <f>Q221*H221</f>
        <v>0</v>
      </c>
      <c r="S221" s="184">
        <v>0.076</v>
      </c>
      <c r="T221" s="185">
        <f>S221*H221</f>
        <v>0.5389919999999999</v>
      </c>
      <c r="U221" s="36"/>
      <c r="V221" s="36"/>
      <c r="W221" s="36"/>
      <c r="X221" s="36"/>
      <c r="Y221" s="36"/>
      <c r="Z221" s="36"/>
      <c r="AA221" s="36"/>
      <c r="AB221" s="36"/>
      <c r="AC221" s="36"/>
      <c r="AD221" s="36"/>
      <c r="AE221" s="36"/>
      <c r="AR221" s="186" t="s">
        <v>163</v>
      </c>
      <c r="AT221" s="186" t="s">
        <v>123</v>
      </c>
      <c r="AU221" s="186" t="s">
        <v>81</v>
      </c>
      <c r="AY221" s="19" t="s">
        <v>120</v>
      </c>
      <c r="BE221" s="187">
        <f>IF(N221="základní",J221,0)</f>
        <v>0</v>
      </c>
      <c r="BF221" s="187">
        <f>IF(N221="snížená",J221,0)</f>
        <v>0</v>
      </c>
      <c r="BG221" s="187">
        <f>IF(N221="zákl. přenesená",J221,0)</f>
        <v>0</v>
      </c>
      <c r="BH221" s="187">
        <f>IF(N221="sníž. přenesená",J221,0)</f>
        <v>0</v>
      </c>
      <c r="BI221" s="187">
        <f>IF(N221="nulová",J221,0)</f>
        <v>0</v>
      </c>
      <c r="BJ221" s="19" t="s">
        <v>79</v>
      </c>
      <c r="BK221" s="187">
        <f>ROUND(I221*H221,2)</f>
        <v>0</v>
      </c>
      <c r="BL221" s="19" t="s">
        <v>163</v>
      </c>
      <c r="BM221" s="186" t="s">
        <v>309</v>
      </c>
    </row>
    <row r="222" spans="1:47" s="2" customFormat="1" ht="39">
      <c r="A222" s="36"/>
      <c r="B222" s="37"/>
      <c r="C222" s="38"/>
      <c r="D222" s="188" t="s">
        <v>130</v>
      </c>
      <c r="E222" s="38"/>
      <c r="F222" s="189" t="s">
        <v>310</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130</v>
      </c>
      <c r="AU222" s="19" t="s">
        <v>81</v>
      </c>
    </row>
    <row r="223" spans="2:51" s="13" customFormat="1" ht="11.25">
      <c r="B223" s="197"/>
      <c r="C223" s="198"/>
      <c r="D223" s="188" t="s">
        <v>166</v>
      </c>
      <c r="E223" s="199" t="s">
        <v>19</v>
      </c>
      <c r="F223" s="200" t="s">
        <v>311</v>
      </c>
      <c r="G223" s="198"/>
      <c r="H223" s="201">
        <v>2.364</v>
      </c>
      <c r="I223" s="202"/>
      <c r="J223" s="198"/>
      <c r="K223" s="198"/>
      <c r="L223" s="203"/>
      <c r="M223" s="204"/>
      <c r="N223" s="205"/>
      <c r="O223" s="205"/>
      <c r="P223" s="205"/>
      <c r="Q223" s="205"/>
      <c r="R223" s="205"/>
      <c r="S223" s="205"/>
      <c r="T223" s="206"/>
      <c r="AT223" s="207" t="s">
        <v>166</v>
      </c>
      <c r="AU223" s="207" t="s">
        <v>81</v>
      </c>
      <c r="AV223" s="13" t="s">
        <v>81</v>
      </c>
      <c r="AW223" s="13" t="s">
        <v>33</v>
      </c>
      <c r="AX223" s="13" t="s">
        <v>72</v>
      </c>
      <c r="AY223" s="207" t="s">
        <v>120</v>
      </c>
    </row>
    <row r="224" spans="2:51" s="13" customFormat="1" ht="11.25">
      <c r="B224" s="197"/>
      <c r="C224" s="198"/>
      <c r="D224" s="188" t="s">
        <v>166</v>
      </c>
      <c r="E224" s="199" t="s">
        <v>19</v>
      </c>
      <c r="F224" s="200" t="s">
        <v>312</v>
      </c>
      <c r="G224" s="198"/>
      <c r="H224" s="201">
        <v>4.728</v>
      </c>
      <c r="I224" s="202"/>
      <c r="J224" s="198"/>
      <c r="K224" s="198"/>
      <c r="L224" s="203"/>
      <c r="M224" s="204"/>
      <c r="N224" s="205"/>
      <c r="O224" s="205"/>
      <c r="P224" s="205"/>
      <c r="Q224" s="205"/>
      <c r="R224" s="205"/>
      <c r="S224" s="205"/>
      <c r="T224" s="206"/>
      <c r="AT224" s="207" t="s">
        <v>166</v>
      </c>
      <c r="AU224" s="207" t="s">
        <v>81</v>
      </c>
      <c r="AV224" s="13" t="s">
        <v>81</v>
      </c>
      <c r="AW224" s="13" t="s">
        <v>33</v>
      </c>
      <c r="AX224" s="13" t="s">
        <v>72</v>
      </c>
      <c r="AY224" s="207" t="s">
        <v>120</v>
      </c>
    </row>
    <row r="225" spans="2:51" s="15" customFormat="1" ht="11.25">
      <c r="B225" s="218"/>
      <c r="C225" s="219"/>
      <c r="D225" s="188" t="s">
        <v>166</v>
      </c>
      <c r="E225" s="220" t="s">
        <v>19</v>
      </c>
      <c r="F225" s="221" t="s">
        <v>184</v>
      </c>
      <c r="G225" s="219"/>
      <c r="H225" s="222">
        <v>7.092</v>
      </c>
      <c r="I225" s="223"/>
      <c r="J225" s="219"/>
      <c r="K225" s="219"/>
      <c r="L225" s="224"/>
      <c r="M225" s="225"/>
      <c r="N225" s="226"/>
      <c r="O225" s="226"/>
      <c r="P225" s="226"/>
      <c r="Q225" s="226"/>
      <c r="R225" s="226"/>
      <c r="S225" s="226"/>
      <c r="T225" s="227"/>
      <c r="AT225" s="228" t="s">
        <v>166</v>
      </c>
      <c r="AU225" s="228" t="s">
        <v>81</v>
      </c>
      <c r="AV225" s="15" t="s">
        <v>163</v>
      </c>
      <c r="AW225" s="15" t="s">
        <v>33</v>
      </c>
      <c r="AX225" s="15" t="s">
        <v>79</v>
      </c>
      <c r="AY225" s="228" t="s">
        <v>120</v>
      </c>
    </row>
    <row r="226" spans="1:65" s="2" customFormat="1" ht="24">
      <c r="A226" s="36"/>
      <c r="B226" s="37"/>
      <c r="C226" s="175" t="s">
        <v>313</v>
      </c>
      <c r="D226" s="175" t="s">
        <v>123</v>
      </c>
      <c r="E226" s="176" t="s">
        <v>314</v>
      </c>
      <c r="F226" s="177" t="s">
        <v>315</v>
      </c>
      <c r="G226" s="178" t="s">
        <v>162</v>
      </c>
      <c r="H226" s="179">
        <v>4.014</v>
      </c>
      <c r="I226" s="180"/>
      <c r="J226" s="181">
        <f>ROUND(I226*H226,2)</f>
        <v>0</v>
      </c>
      <c r="K226" s="177" t="s">
        <v>127</v>
      </c>
      <c r="L226" s="41"/>
      <c r="M226" s="182" t="s">
        <v>19</v>
      </c>
      <c r="N226" s="183" t="s">
        <v>43</v>
      </c>
      <c r="O226" s="66"/>
      <c r="P226" s="184">
        <f>O226*H226</f>
        <v>0</v>
      </c>
      <c r="Q226" s="184">
        <v>0</v>
      </c>
      <c r="R226" s="184">
        <f>Q226*H226</f>
        <v>0</v>
      </c>
      <c r="S226" s="184">
        <v>0.261</v>
      </c>
      <c r="T226" s="185">
        <f>S226*H226</f>
        <v>1.047654</v>
      </c>
      <c r="U226" s="36"/>
      <c r="V226" s="36"/>
      <c r="W226" s="36"/>
      <c r="X226" s="36"/>
      <c r="Y226" s="36"/>
      <c r="Z226" s="36"/>
      <c r="AA226" s="36"/>
      <c r="AB226" s="36"/>
      <c r="AC226" s="36"/>
      <c r="AD226" s="36"/>
      <c r="AE226" s="36"/>
      <c r="AR226" s="186" t="s">
        <v>163</v>
      </c>
      <c r="AT226" s="186" t="s">
        <v>123</v>
      </c>
      <c r="AU226" s="186" t="s">
        <v>81</v>
      </c>
      <c r="AY226" s="19" t="s">
        <v>120</v>
      </c>
      <c r="BE226" s="187">
        <f>IF(N226="základní",J226,0)</f>
        <v>0</v>
      </c>
      <c r="BF226" s="187">
        <f>IF(N226="snížená",J226,0)</f>
        <v>0</v>
      </c>
      <c r="BG226" s="187">
        <f>IF(N226="zákl. přenesená",J226,0)</f>
        <v>0</v>
      </c>
      <c r="BH226" s="187">
        <f>IF(N226="sníž. přenesená",J226,0)</f>
        <v>0</v>
      </c>
      <c r="BI226" s="187">
        <f>IF(N226="nulová",J226,0)</f>
        <v>0</v>
      </c>
      <c r="BJ226" s="19" t="s">
        <v>79</v>
      </c>
      <c r="BK226" s="187">
        <f>ROUND(I226*H226,2)</f>
        <v>0</v>
      </c>
      <c r="BL226" s="19" t="s">
        <v>163</v>
      </c>
      <c r="BM226" s="186" t="s">
        <v>316</v>
      </c>
    </row>
    <row r="227" spans="2:51" s="13" customFormat="1" ht="11.25">
      <c r="B227" s="197"/>
      <c r="C227" s="198"/>
      <c r="D227" s="188" t="s">
        <v>166</v>
      </c>
      <c r="E227" s="199" t="s">
        <v>19</v>
      </c>
      <c r="F227" s="200" t="s">
        <v>317</v>
      </c>
      <c r="G227" s="198"/>
      <c r="H227" s="201">
        <v>2.6</v>
      </c>
      <c r="I227" s="202"/>
      <c r="J227" s="198"/>
      <c r="K227" s="198"/>
      <c r="L227" s="203"/>
      <c r="M227" s="204"/>
      <c r="N227" s="205"/>
      <c r="O227" s="205"/>
      <c r="P227" s="205"/>
      <c r="Q227" s="205"/>
      <c r="R227" s="205"/>
      <c r="S227" s="205"/>
      <c r="T227" s="206"/>
      <c r="AT227" s="207" t="s">
        <v>166</v>
      </c>
      <c r="AU227" s="207" t="s">
        <v>81</v>
      </c>
      <c r="AV227" s="13" t="s">
        <v>81</v>
      </c>
      <c r="AW227" s="13" t="s">
        <v>33</v>
      </c>
      <c r="AX227" s="13" t="s">
        <v>72</v>
      </c>
      <c r="AY227" s="207" t="s">
        <v>120</v>
      </c>
    </row>
    <row r="228" spans="2:51" s="13" customFormat="1" ht="11.25">
      <c r="B228" s="197"/>
      <c r="C228" s="198"/>
      <c r="D228" s="188" t="s">
        <v>166</v>
      </c>
      <c r="E228" s="199" t="s">
        <v>19</v>
      </c>
      <c r="F228" s="200" t="s">
        <v>318</v>
      </c>
      <c r="G228" s="198"/>
      <c r="H228" s="201">
        <v>1.414</v>
      </c>
      <c r="I228" s="202"/>
      <c r="J228" s="198"/>
      <c r="K228" s="198"/>
      <c r="L228" s="203"/>
      <c r="M228" s="204"/>
      <c r="N228" s="205"/>
      <c r="O228" s="205"/>
      <c r="P228" s="205"/>
      <c r="Q228" s="205"/>
      <c r="R228" s="205"/>
      <c r="S228" s="205"/>
      <c r="T228" s="206"/>
      <c r="AT228" s="207" t="s">
        <v>166</v>
      </c>
      <c r="AU228" s="207" t="s">
        <v>81</v>
      </c>
      <c r="AV228" s="13" t="s">
        <v>81</v>
      </c>
      <c r="AW228" s="13" t="s">
        <v>33</v>
      </c>
      <c r="AX228" s="13" t="s">
        <v>72</v>
      </c>
      <c r="AY228" s="207" t="s">
        <v>120</v>
      </c>
    </row>
    <row r="229" spans="2:51" s="15" customFormat="1" ht="11.25">
      <c r="B229" s="218"/>
      <c r="C229" s="219"/>
      <c r="D229" s="188" t="s">
        <v>166</v>
      </c>
      <c r="E229" s="220" t="s">
        <v>19</v>
      </c>
      <c r="F229" s="221" t="s">
        <v>184</v>
      </c>
      <c r="G229" s="219"/>
      <c r="H229" s="222">
        <v>4.014</v>
      </c>
      <c r="I229" s="223"/>
      <c r="J229" s="219"/>
      <c r="K229" s="219"/>
      <c r="L229" s="224"/>
      <c r="M229" s="225"/>
      <c r="N229" s="226"/>
      <c r="O229" s="226"/>
      <c r="P229" s="226"/>
      <c r="Q229" s="226"/>
      <c r="R229" s="226"/>
      <c r="S229" s="226"/>
      <c r="T229" s="227"/>
      <c r="AT229" s="228" t="s">
        <v>166</v>
      </c>
      <c r="AU229" s="228" t="s">
        <v>81</v>
      </c>
      <c r="AV229" s="15" t="s">
        <v>163</v>
      </c>
      <c r="AW229" s="15" t="s">
        <v>33</v>
      </c>
      <c r="AX229" s="15" t="s">
        <v>79</v>
      </c>
      <c r="AY229" s="228" t="s">
        <v>120</v>
      </c>
    </row>
    <row r="230" spans="1:65" s="2" customFormat="1" ht="16.5" customHeight="1">
      <c r="A230" s="36"/>
      <c r="B230" s="37"/>
      <c r="C230" s="175" t="s">
        <v>319</v>
      </c>
      <c r="D230" s="175" t="s">
        <v>123</v>
      </c>
      <c r="E230" s="176" t="s">
        <v>320</v>
      </c>
      <c r="F230" s="177" t="s">
        <v>321</v>
      </c>
      <c r="G230" s="178" t="s">
        <v>162</v>
      </c>
      <c r="H230" s="179">
        <v>9.617</v>
      </c>
      <c r="I230" s="180"/>
      <c r="J230" s="181">
        <f>ROUND(I230*H230,2)</f>
        <v>0</v>
      </c>
      <c r="K230" s="177" t="s">
        <v>127</v>
      </c>
      <c r="L230" s="41"/>
      <c r="M230" s="182" t="s">
        <v>19</v>
      </c>
      <c r="N230" s="183" t="s">
        <v>43</v>
      </c>
      <c r="O230" s="66"/>
      <c r="P230" s="184">
        <f>O230*H230</f>
        <v>0</v>
      </c>
      <c r="Q230" s="184">
        <v>0</v>
      </c>
      <c r="R230" s="184">
        <f>Q230*H230</f>
        <v>0</v>
      </c>
      <c r="S230" s="184">
        <v>0.09</v>
      </c>
      <c r="T230" s="185">
        <f>S230*H230</f>
        <v>0.86553</v>
      </c>
      <c r="U230" s="36"/>
      <c r="V230" s="36"/>
      <c r="W230" s="36"/>
      <c r="X230" s="36"/>
      <c r="Y230" s="36"/>
      <c r="Z230" s="36"/>
      <c r="AA230" s="36"/>
      <c r="AB230" s="36"/>
      <c r="AC230" s="36"/>
      <c r="AD230" s="36"/>
      <c r="AE230" s="36"/>
      <c r="AR230" s="186" t="s">
        <v>163</v>
      </c>
      <c r="AT230" s="186" t="s">
        <v>123</v>
      </c>
      <c r="AU230" s="186" t="s">
        <v>81</v>
      </c>
      <c r="AY230" s="19" t="s">
        <v>120</v>
      </c>
      <c r="BE230" s="187">
        <f>IF(N230="základní",J230,0)</f>
        <v>0</v>
      </c>
      <c r="BF230" s="187">
        <f>IF(N230="snížená",J230,0)</f>
        <v>0</v>
      </c>
      <c r="BG230" s="187">
        <f>IF(N230="zákl. přenesená",J230,0)</f>
        <v>0</v>
      </c>
      <c r="BH230" s="187">
        <f>IF(N230="sníž. přenesená",J230,0)</f>
        <v>0</v>
      </c>
      <c r="BI230" s="187">
        <f>IF(N230="nulová",J230,0)</f>
        <v>0</v>
      </c>
      <c r="BJ230" s="19" t="s">
        <v>79</v>
      </c>
      <c r="BK230" s="187">
        <f>ROUND(I230*H230,2)</f>
        <v>0</v>
      </c>
      <c r="BL230" s="19" t="s">
        <v>163</v>
      </c>
      <c r="BM230" s="186" t="s">
        <v>322</v>
      </c>
    </row>
    <row r="231" spans="2:51" s="14" customFormat="1" ht="11.25">
      <c r="B231" s="208"/>
      <c r="C231" s="209"/>
      <c r="D231" s="188" t="s">
        <v>166</v>
      </c>
      <c r="E231" s="210" t="s">
        <v>19</v>
      </c>
      <c r="F231" s="211" t="s">
        <v>323</v>
      </c>
      <c r="G231" s="209"/>
      <c r="H231" s="210" t="s">
        <v>19</v>
      </c>
      <c r="I231" s="212"/>
      <c r="J231" s="209"/>
      <c r="K231" s="209"/>
      <c r="L231" s="213"/>
      <c r="M231" s="214"/>
      <c r="N231" s="215"/>
      <c r="O231" s="215"/>
      <c r="P231" s="215"/>
      <c r="Q231" s="215"/>
      <c r="R231" s="215"/>
      <c r="S231" s="215"/>
      <c r="T231" s="216"/>
      <c r="AT231" s="217" t="s">
        <v>166</v>
      </c>
      <c r="AU231" s="217" t="s">
        <v>81</v>
      </c>
      <c r="AV231" s="14" t="s">
        <v>79</v>
      </c>
      <c r="AW231" s="14" t="s">
        <v>33</v>
      </c>
      <c r="AX231" s="14" t="s">
        <v>72</v>
      </c>
      <c r="AY231" s="217" t="s">
        <v>120</v>
      </c>
    </row>
    <row r="232" spans="2:51" s="13" customFormat="1" ht="11.25">
      <c r="B232" s="197"/>
      <c r="C232" s="198"/>
      <c r="D232" s="188" t="s">
        <v>166</v>
      </c>
      <c r="E232" s="199" t="s">
        <v>19</v>
      </c>
      <c r="F232" s="200" t="s">
        <v>268</v>
      </c>
      <c r="G232" s="198"/>
      <c r="H232" s="201">
        <v>9.617</v>
      </c>
      <c r="I232" s="202"/>
      <c r="J232" s="198"/>
      <c r="K232" s="198"/>
      <c r="L232" s="203"/>
      <c r="M232" s="204"/>
      <c r="N232" s="205"/>
      <c r="O232" s="205"/>
      <c r="P232" s="205"/>
      <c r="Q232" s="205"/>
      <c r="R232" s="205"/>
      <c r="S232" s="205"/>
      <c r="T232" s="206"/>
      <c r="AT232" s="207" t="s">
        <v>166</v>
      </c>
      <c r="AU232" s="207" t="s">
        <v>81</v>
      </c>
      <c r="AV232" s="13" t="s">
        <v>81</v>
      </c>
      <c r="AW232" s="13" t="s">
        <v>33</v>
      </c>
      <c r="AX232" s="13" t="s">
        <v>79</v>
      </c>
      <c r="AY232" s="207" t="s">
        <v>120</v>
      </c>
    </row>
    <row r="233" spans="1:65" s="2" customFormat="1" ht="24">
      <c r="A233" s="36"/>
      <c r="B233" s="37"/>
      <c r="C233" s="175" t="s">
        <v>324</v>
      </c>
      <c r="D233" s="175" t="s">
        <v>123</v>
      </c>
      <c r="E233" s="176" t="s">
        <v>325</v>
      </c>
      <c r="F233" s="177" t="s">
        <v>326</v>
      </c>
      <c r="G233" s="178" t="s">
        <v>162</v>
      </c>
      <c r="H233" s="179">
        <v>19.262</v>
      </c>
      <c r="I233" s="180"/>
      <c r="J233" s="181">
        <f>ROUND(I233*H233,2)</f>
        <v>0</v>
      </c>
      <c r="K233" s="177" t="s">
        <v>127</v>
      </c>
      <c r="L233" s="41"/>
      <c r="M233" s="182" t="s">
        <v>19</v>
      </c>
      <c r="N233" s="183" t="s">
        <v>43</v>
      </c>
      <c r="O233" s="66"/>
      <c r="P233" s="184">
        <f>O233*H233</f>
        <v>0</v>
      </c>
      <c r="Q233" s="184">
        <v>0.00013</v>
      </c>
      <c r="R233" s="184">
        <f>Q233*H233</f>
        <v>0.00250406</v>
      </c>
      <c r="S233" s="184">
        <v>0</v>
      </c>
      <c r="T233" s="185">
        <f>S233*H233</f>
        <v>0</v>
      </c>
      <c r="U233" s="36"/>
      <c r="V233" s="36"/>
      <c r="W233" s="36"/>
      <c r="X233" s="36"/>
      <c r="Y233" s="36"/>
      <c r="Z233" s="36"/>
      <c r="AA233" s="36"/>
      <c r="AB233" s="36"/>
      <c r="AC233" s="36"/>
      <c r="AD233" s="36"/>
      <c r="AE233" s="36"/>
      <c r="AR233" s="186" t="s">
        <v>257</v>
      </c>
      <c r="AT233" s="186" t="s">
        <v>123</v>
      </c>
      <c r="AU233" s="186" t="s">
        <v>81</v>
      </c>
      <c r="AY233" s="19" t="s">
        <v>120</v>
      </c>
      <c r="BE233" s="187">
        <f>IF(N233="základní",J233,0)</f>
        <v>0</v>
      </c>
      <c r="BF233" s="187">
        <f>IF(N233="snížená",J233,0)</f>
        <v>0</v>
      </c>
      <c r="BG233" s="187">
        <f>IF(N233="zákl. přenesená",J233,0)</f>
        <v>0</v>
      </c>
      <c r="BH233" s="187">
        <f>IF(N233="sníž. přenesená",J233,0)</f>
        <v>0</v>
      </c>
      <c r="BI233" s="187">
        <f>IF(N233="nulová",J233,0)</f>
        <v>0</v>
      </c>
      <c r="BJ233" s="19" t="s">
        <v>79</v>
      </c>
      <c r="BK233" s="187">
        <f>ROUND(I233*H233,2)</f>
        <v>0</v>
      </c>
      <c r="BL233" s="19" t="s">
        <v>257</v>
      </c>
      <c r="BM233" s="186" t="s">
        <v>327</v>
      </c>
    </row>
    <row r="234" spans="1:47" s="2" customFormat="1" ht="48.75">
      <c r="A234" s="36"/>
      <c r="B234" s="37"/>
      <c r="C234" s="38"/>
      <c r="D234" s="188" t="s">
        <v>130</v>
      </c>
      <c r="E234" s="38"/>
      <c r="F234" s="189" t="s">
        <v>328</v>
      </c>
      <c r="G234" s="38"/>
      <c r="H234" s="38"/>
      <c r="I234" s="190"/>
      <c r="J234" s="38"/>
      <c r="K234" s="38"/>
      <c r="L234" s="41"/>
      <c r="M234" s="191"/>
      <c r="N234" s="192"/>
      <c r="O234" s="66"/>
      <c r="P234" s="66"/>
      <c r="Q234" s="66"/>
      <c r="R234" s="66"/>
      <c r="S234" s="66"/>
      <c r="T234" s="67"/>
      <c r="U234" s="36"/>
      <c r="V234" s="36"/>
      <c r="W234" s="36"/>
      <c r="X234" s="36"/>
      <c r="Y234" s="36"/>
      <c r="Z234" s="36"/>
      <c r="AA234" s="36"/>
      <c r="AB234" s="36"/>
      <c r="AC234" s="36"/>
      <c r="AD234" s="36"/>
      <c r="AE234" s="36"/>
      <c r="AT234" s="19" t="s">
        <v>130</v>
      </c>
      <c r="AU234" s="19" t="s">
        <v>81</v>
      </c>
    </row>
    <row r="235" spans="1:65" s="2" customFormat="1" ht="24">
      <c r="A235" s="36"/>
      <c r="B235" s="37"/>
      <c r="C235" s="175" t="s">
        <v>329</v>
      </c>
      <c r="D235" s="175" t="s">
        <v>123</v>
      </c>
      <c r="E235" s="176" t="s">
        <v>330</v>
      </c>
      <c r="F235" s="177" t="s">
        <v>331</v>
      </c>
      <c r="G235" s="178" t="s">
        <v>162</v>
      </c>
      <c r="H235" s="179">
        <v>19.262</v>
      </c>
      <c r="I235" s="180"/>
      <c r="J235" s="181">
        <f>ROUND(I235*H235,2)</f>
        <v>0</v>
      </c>
      <c r="K235" s="177" t="s">
        <v>127</v>
      </c>
      <c r="L235" s="41"/>
      <c r="M235" s="182" t="s">
        <v>19</v>
      </c>
      <c r="N235" s="183" t="s">
        <v>43</v>
      </c>
      <c r="O235" s="66"/>
      <c r="P235" s="184">
        <f>O235*H235</f>
        <v>0</v>
      </c>
      <c r="Q235" s="184">
        <v>4E-05</v>
      </c>
      <c r="R235" s="184">
        <f>Q235*H235</f>
        <v>0.00077048</v>
      </c>
      <c r="S235" s="184">
        <v>0</v>
      </c>
      <c r="T235" s="185">
        <f>S235*H235</f>
        <v>0</v>
      </c>
      <c r="U235" s="36"/>
      <c r="V235" s="36"/>
      <c r="W235" s="36"/>
      <c r="X235" s="36"/>
      <c r="Y235" s="36"/>
      <c r="Z235" s="36"/>
      <c r="AA235" s="36"/>
      <c r="AB235" s="36"/>
      <c r="AC235" s="36"/>
      <c r="AD235" s="36"/>
      <c r="AE235" s="36"/>
      <c r="AR235" s="186" t="s">
        <v>163</v>
      </c>
      <c r="AT235" s="186" t="s">
        <v>123</v>
      </c>
      <c r="AU235" s="186" t="s">
        <v>81</v>
      </c>
      <c r="AY235" s="19" t="s">
        <v>120</v>
      </c>
      <c r="BE235" s="187">
        <f>IF(N235="základní",J235,0)</f>
        <v>0</v>
      </c>
      <c r="BF235" s="187">
        <f>IF(N235="snížená",J235,0)</f>
        <v>0</v>
      </c>
      <c r="BG235" s="187">
        <f>IF(N235="zákl. přenesená",J235,0)</f>
        <v>0</v>
      </c>
      <c r="BH235" s="187">
        <f>IF(N235="sníž. přenesená",J235,0)</f>
        <v>0</v>
      </c>
      <c r="BI235" s="187">
        <f>IF(N235="nulová",J235,0)</f>
        <v>0</v>
      </c>
      <c r="BJ235" s="19" t="s">
        <v>79</v>
      </c>
      <c r="BK235" s="187">
        <f>ROUND(I235*H235,2)</f>
        <v>0</v>
      </c>
      <c r="BL235" s="19" t="s">
        <v>163</v>
      </c>
      <c r="BM235" s="186" t="s">
        <v>332</v>
      </c>
    </row>
    <row r="236" spans="1:47" s="2" customFormat="1" ht="175.5">
      <c r="A236" s="36"/>
      <c r="B236" s="37"/>
      <c r="C236" s="38"/>
      <c r="D236" s="188" t="s">
        <v>130</v>
      </c>
      <c r="E236" s="38"/>
      <c r="F236" s="189" t="s">
        <v>333</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130</v>
      </c>
      <c r="AU236" s="19" t="s">
        <v>81</v>
      </c>
    </row>
    <row r="237" spans="2:63" s="12" customFormat="1" ht="22.9" customHeight="1">
      <c r="B237" s="159"/>
      <c r="C237" s="160"/>
      <c r="D237" s="161" t="s">
        <v>71</v>
      </c>
      <c r="E237" s="173" t="s">
        <v>334</v>
      </c>
      <c r="F237" s="173" t="s">
        <v>335</v>
      </c>
      <c r="G237" s="160"/>
      <c r="H237" s="160"/>
      <c r="I237" s="163"/>
      <c r="J237" s="174">
        <f>BK237</f>
        <v>0</v>
      </c>
      <c r="K237" s="160"/>
      <c r="L237" s="165"/>
      <c r="M237" s="166"/>
      <c r="N237" s="167"/>
      <c r="O237" s="167"/>
      <c r="P237" s="168">
        <f>SUM(P238:P248)</f>
        <v>0</v>
      </c>
      <c r="Q237" s="167"/>
      <c r="R237" s="168">
        <f>SUM(R238:R248)</f>
        <v>0</v>
      </c>
      <c r="S237" s="167"/>
      <c r="T237" s="169">
        <f>SUM(T238:T248)</f>
        <v>0</v>
      </c>
      <c r="AR237" s="170" t="s">
        <v>79</v>
      </c>
      <c r="AT237" s="171" t="s">
        <v>71</v>
      </c>
      <c r="AU237" s="171" t="s">
        <v>79</v>
      </c>
      <c r="AY237" s="170" t="s">
        <v>120</v>
      </c>
      <c r="BK237" s="172">
        <f>SUM(BK238:BK248)</f>
        <v>0</v>
      </c>
    </row>
    <row r="238" spans="1:65" s="2" customFormat="1" ht="24">
      <c r="A238" s="36"/>
      <c r="B238" s="37"/>
      <c r="C238" s="175" t="s">
        <v>336</v>
      </c>
      <c r="D238" s="175" t="s">
        <v>123</v>
      </c>
      <c r="E238" s="176" t="s">
        <v>337</v>
      </c>
      <c r="F238" s="177" t="s">
        <v>338</v>
      </c>
      <c r="G238" s="178" t="s">
        <v>339</v>
      </c>
      <c r="H238" s="179">
        <v>5.433</v>
      </c>
      <c r="I238" s="180"/>
      <c r="J238" s="181">
        <f>ROUND(I238*H238,2)</f>
        <v>0</v>
      </c>
      <c r="K238" s="177" t="s">
        <v>127</v>
      </c>
      <c r="L238" s="41"/>
      <c r="M238" s="182" t="s">
        <v>19</v>
      </c>
      <c r="N238" s="183" t="s">
        <v>43</v>
      </c>
      <c r="O238" s="66"/>
      <c r="P238" s="184">
        <f>O238*H238</f>
        <v>0</v>
      </c>
      <c r="Q238" s="184">
        <v>0</v>
      </c>
      <c r="R238" s="184">
        <f>Q238*H238</f>
        <v>0</v>
      </c>
      <c r="S238" s="184">
        <v>0</v>
      </c>
      <c r="T238" s="185">
        <f>S238*H238</f>
        <v>0</v>
      </c>
      <c r="U238" s="36"/>
      <c r="V238" s="36"/>
      <c r="W238" s="36"/>
      <c r="X238" s="36"/>
      <c r="Y238" s="36"/>
      <c r="Z238" s="36"/>
      <c r="AA238" s="36"/>
      <c r="AB238" s="36"/>
      <c r="AC238" s="36"/>
      <c r="AD238" s="36"/>
      <c r="AE238" s="36"/>
      <c r="AR238" s="186" t="s">
        <v>163</v>
      </c>
      <c r="AT238" s="186" t="s">
        <v>123</v>
      </c>
      <c r="AU238" s="186" t="s">
        <v>81</v>
      </c>
      <c r="AY238" s="19" t="s">
        <v>120</v>
      </c>
      <c r="BE238" s="187">
        <f>IF(N238="základní",J238,0)</f>
        <v>0</v>
      </c>
      <c r="BF238" s="187">
        <f>IF(N238="snížená",J238,0)</f>
        <v>0</v>
      </c>
      <c r="BG238" s="187">
        <f>IF(N238="zákl. přenesená",J238,0)</f>
        <v>0</v>
      </c>
      <c r="BH238" s="187">
        <f>IF(N238="sníž. přenesená",J238,0)</f>
        <v>0</v>
      </c>
      <c r="BI238" s="187">
        <f>IF(N238="nulová",J238,0)</f>
        <v>0</v>
      </c>
      <c r="BJ238" s="19" t="s">
        <v>79</v>
      </c>
      <c r="BK238" s="187">
        <f>ROUND(I238*H238,2)</f>
        <v>0</v>
      </c>
      <c r="BL238" s="19" t="s">
        <v>163</v>
      </c>
      <c r="BM238" s="186" t="s">
        <v>340</v>
      </c>
    </row>
    <row r="239" spans="1:47" s="2" customFormat="1" ht="107.25">
      <c r="A239" s="36"/>
      <c r="B239" s="37"/>
      <c r="C239" s="38"/>
      <c r="D239" s="188" t="s">
        <v>130</v>
      </c>
      <c r="E239" s="38"/>
      <c r="F239" s="189" t="s">
        <v>341</v>
      </c>
      <c r="G239" s="38"/>
      <c r="H239" s="38"/>
      <c r="I239" s="190"/>
      <c r="J239" s="38"/>
      <c r="K239" s="38"/>
      <c r="L239" s="41"/>
      <c r="M239" s="191"/>
      <c r="N239" s="192"/>
      <c r="O239" s="66"/>
      <c r="P239" s="66"/>
      <c r="Q239" s="66"/>
      <c r="R239" s="66"/>
      <c r="S239" s="66"/>
      <c r="T239" s="67"/>
      <c r="U239" s="36"/>
      <c r="V239" s="36"/>
      <c r="W239" s="36"/>
      <c r="X239" s="36"/>
      <c r="Y239" s="36"/>
      <c r="Z239" s="36"/>
      <c r="AA239" s="36"/>
      <c r="AB239" s="36"/>
      <c r="AC239" s="36"/>
      <c r="AD239" s="36"/>
      <c r="AE239" s="36"/>
      <c r="AT239" s="19" t="s">
        <v>130</v>
      </c>
      <c r="AU239" s="19" t="s">
        <v>81</v>
      </c>
    </row>
    <row r="240" spans="1:65" s="2" customFormat="1" ht="16.5" customHeight="1">
      <c r="A240" s="36"/>
      <c r="B240" s="37"/>
      <c r="C240" s="175" t="s">
        <v>342</v>
      </c>
      <c r="D240" s="175" t="s">
        <v>123</v>
      </c>
      <c r="E240" s="176" t="s">
        <v>343</v>
      </c>
      <c r="F240" s="177" t="s">
        <v>344</v>
      </c>
      <c r="G240" s="178" t="s">
        <v>339</v>
      </c>
      <c r="H240" s="179">
        <v>5.433</v>
      </c>
      <c r="I240" s="180"/>
      <c r="J240" s="181">
        <f>ROUND(I240*H240,2)</f>
        <v>0</v>
      </c>
      <c r="K240" s="177" t="s">
        <v>127</v>
      </c>
      <c r="L240" s="41"/>
      <c r="M240" s="182" t="s">
        <v>19</v>
      </c>
      <c r="N240" s="183" t="s">
        <v>43</v>
      </c>
      <c r="O240" s="66"/>
      <c r="P240" s="184">
        <f>O240*H240</f>
        <v>0</v>
      </c>
      <c r="Q240" s="184">
        <v>0</v>
      </c>
      <c r="R240" s="184">
        <f>Q240*H240</f>
        <v>0</v>
      </c>
      <c r="S240" s="184">
        <v>0</v>
      </c>
      <c r="T240" s="185">
        <f>S240*H240</f>
        <v>0</v>
      </c>
      <c r="U240" s="36"/>
      <c r="V240" s="36"/>
      <c r="W240" s="36"/>
      <c r="X240" s="36"/>
      <c r="Y240" s="36"/>
      <c r="Z240" s="36"/>
      <c r="AA240" s="36"/>
      <c r="AB240" s="36"/>
      <c r="AC240" s="36"/>
      <c r="AD240" s="36"/>
      <c r="AE240" s="36"/>
      <c r="AR240" s="186" t="s">
        <v>163</v>
      </c>
      <c r="AT240" s="186" t="s">
        <v>123</v>
      </c>
      <c r="AU240" s="186" t="s">
        <v>81</v>
      </c>
      <c r="AY240" s="19" t="s">
        <v>120</v>
      </c>
      <c r="BE240" s="187">
        <f>IF(N240="základní",J240,0)</f>
        <v>0</v>
      </c>
      <c r="BF240" s="187">
        <f>IF(N240="snížená",J240,0)</f>
        <v>0</v>
      </c>
      <c r="BG240" s="187">
        <f>IF(N240="zákl. přenesená",J240,0)</f>
        <v>0</v>
      </c>
      <c r="BH240" s="187">
        <f>IF(N240="sníž. přenesená",J240,0)</f>
        <v>0</v>
      </c>
      <c r="BI240" s="187">
        <f>IF(N240="nulová",J240,0)</f>
        <v>0</v>
      </c>
      <c r="BJ240" s="19" t="s">
        <v>79</v>
      </c>
      <c r="BK240" s="187">
        <f>ROUND(I240*H240,2)</f>
        <v>0</v>
      </c>
      <c r="BL240" s="19" t="s">
        <v>163</v>
      </c>
      <c r="BM240" s="186" t="s">
        <v>345</v>
      </c>
    </row>
    <row r="241" spans="1:47" s="2" customFormat="1" ht="39">
      <c r="A241" s="36"/>
      <c r="B241" s="37"/>
      <c r="C241" s="38"/>
      <c r="D241" s="188" t="s">
        <v>130</v>
      </c>
      <c r="E241" s="38"/>
      <c r="F241" s="189" t="s">
        <v>346</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130</v>
      </c>
      <c r="AU241" s="19" t="s">
        <v>81</v>
      </c>
    </row>
    <row r="242" spans="1:65" s="2" customFormat="1" ht="21.75" customHeight="1">
      <c r="A242" s="36"/>
      <c r="B242" s="37"/>
      <c r="C242" s="175" t="s">
        <v>347</v>
      </c>
      <c r="D242" s="175" t="s">
        <v>123</v>
      </c>
      <c r="E242" s="176" t="s">
        <v>348</v>
      </c>
      <c r="F242" s="177" t="s">
        <v>349</v>
      </c>
      <c r="G242" s="178" t="s">
        <v>339</v>
      </c>
      <c r="H242" s="179">
        <v>5.433</v>
      </c>
      <c r="I242" s="180"/>
      <c r="J242" s="181">
        <f>ROUND(I242*H242,2)</f>
        <v>0</v>
      </c>
      <c r="K242" s="177" t="s">
        <v>127</v>
      </c>
      <c r="L242" s="41"/>
      <c r="M242" s="182" t="s">
        <v>19</v>
      </c>
      <c r="N242" s="183" t="s">
        <v>43</v>
      </c>
      <c r="O242" s="66"/>
      <c r="P242" s="184">
        <f>O242*H242</f>
        <v>0</v>
      </c>
      <c r="Q242" s="184">
        <v>0</v>
      </c>
      <c r="R242" s="184">
        <f>Q242*H242</f>
        <v>0</v>
      </c>
      <c r="S242" s="184">
        <v>0</v>
      </c>
      <c r="T242" s="185">
        <f>S242*H242</f>
        <v>0</v>
      </c>
      <c r="U242" s="36"/>
      <c r="V242" s="36"/>
      <c r="W242" s="36"/>
      <c r="X242" s="36"/>
      <c r="Y242" s="36"/>
      <c r="Z242" s="36"/>
      <c r="AA242" s="36"/>
      <c r="AB242" s="36"/>
      <c r="AC242" s="36"/>
      <c r="AD242" s="36"/>
      <c r="AE242" s="36"/>
      <c r="AR242" s="186" t="s">
        <v>163</v>
      </c>
      <c r="AT242" s="186" t="s">
        <v>123</v>
      </c>
      <c r="AU242" s="186" t="s">
        <v>81</v>
      </c>
      <c r="AY242" s="19" t="s">
        <v>120</v>
      </c>
      <c r="BE242" s="187">
        <f>IF(N242="základní",J242,0)</f>
        <v>0</v>
      </c>
      <c r="BF242" s="187">
        <f>IF(N242="snížená",J242,0)</f>
        <v>0</v>
      </c>
      <c r="BG242" s="187">
        <f>IF(N242="zákl. přenesená",J242,0)</f>
        <v>0</v>
      </c>
      <c r="BH242" s="187">
        <f>IF(N242="sníž. přenesená",J242,0)</f>
        <v>0</v>
      </c>
      <c r="BI242" s="187">
        <f>IF(N242="nulová",J242,0)</f>
        <v>0</v>
      </c>
      <c r="BJ242" s="19" t="s">
        <v>79</v>
      </c>
      <c r="BK242" s="187">
        <f>ROUND(I242*H242,2)</f>
        <v>0</v>
      </c>
      <c r="BL242" s="19" t="s">
        <v>163</v>
      </c>
      <c r="BM242" s="186" t="s">
        <v>350</v>
      </c>
    </row>
    <row r="243" spans="1:47" s="2" customFormat="1" ht="68.25">
      <c r="A243" s="36"/>
      <c r="B243" s="37"/>
      <c r="C243" s="38"/>
      <c r="D243" s="188" t="s">
        <v>130</v>
      </c>
      <c r="E243" s="38"/>
      <c r="F243" s="189" t="s">
        <v>351</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130</v>
      </c>
      <c r="AU243" s="19" t="s">
        <v>81</v>
      </c>
    </row>
    <row r="244" spans="1:65" s="2" customFormat="1" ht="24">
      <c r="A244" s="36"/>
      <c r="B244" s="37"/>
      <c r="C244" s="175" t="s">
        <v>352</v>
      </c>
      <c r="D244" s="175" t="s">
        <v>123</v>
      </c>
      <c r="E244" s="176" t="s">
        <v>353</v>
      </c>
      <c r="F244" s="177" t="s">
        <v>354</v>
      </c>
      <c r="G244" s="178" t="s">
        <v>339</v>
      </c>
      <c r="H244" s="179">
        <v>135.825</v>
      </c>
      <c r="I244" s="180"/>
      <c r="J244" s="181">
        <f>ROUND(I244*H244,2)</f>
        <v>0</v>
      </c>
      <c r="K244" s="177" t="s">
        <v>127</v>
      </c>
      <c r="L244" s="41"/>
      <c r="M244" s="182" t="s">
        <v>19</v>
      </c>
      <c r="N244" s="183" t="s">
        <v>43</v>
      </c>
      <c r="O244" s="66"/>
      <c r="P244" s="184">
        <f>O244*H244</f>
        <v>0</v>
      </c>
      <c r="Q244" s="184">
        <v>0</v>
      </c>
      <c r="R244" s="184">
        <f>Q244*H244</f>
        <v>0</v>
      </c>
      <c r="S244" s="184">
        <v>0</v>
      </c>
      <c r="T244" s="185">
        <f>S244*H244</f>
        <v>0</v>
      </c>
      <c r="U244" s="36"/>
      <c r="V244" s="36"/>
      <c r="W244" s="36"/>
      <c r="X244" s="36"/>
      <c r="Y244" s="36"/>
      <c r="Z244" s="36"/>
      <c r="AA244" s="36"/>
      <c r="AB244" s="36"/>
      <c r="AC244" s="36"/>
      <c r="AD244" s="36"/>
      <c r="AE244" s="36"/>
      <c r="AR244" s="186" t="s">
        <v>163</v>
      </c>
      <c r="AT244" s="186" t="s">
        <v>123</v>
      </c>
      <c r="AU244" s="186" t="s">
        <v>81</v>
      </c>
      <c r="AY244" s="19" t="s">
        <v>120</v>
      </c>
      <c r="BE244" s="187">
        <f>IF(N244="základní",J244,0)</f>
        <v>0</v>
      </c>
      <c r="BF244" s="187">
        <f>IF(N244="snížená",J244,0)</f>
        <v>0</v>
      </c>
      <c r="BG244" s="187">
        <f>IF(N244="zákl. přenesená",J244,0)</f>
        <v>0</v>
      </c>
      <c r="BH244" s="187">
        <f>IF(N244="sníž. přenesená",J244,0)</f>
        <v>0</v>
      </c>
      <c r="BI244" s="187">
        <f>IF(N244="nulová",J244,0)</f>
        <v>0</v>
      </c>
      <c r="BJ244" s="19" t="s">
        <v>79</v>
      </c>
      <c r="BK244" s="187">
        <f>ROUND(I244*H244,2)</f>
        <v>0</v>
      </c>
      <c r="BL244" s="19" t="s">
        <v>163</v>
      </c>
      <c r="BM244" s="186" t="s">
        <v>355</v>
      </c>
    </row>
    <row r="245" spans="1:47" s="2" customFormat="1" ht="68.25">
      <c r="A245" s="36"/>
      <c r="B245" s="37"/>
      <c r="C245" s="38"/>
      <c r="D245" s="188" t="s">
        <v>130</v>
      </c>
      <c r="E245" s="38"/>
      <c r="F245" s="189" t="s">
        <v>351</v>
      </c>
      <c r="G245" s="38"/>
      <c r="H245" s="38"/>
      <c r="I245" s="190"/>
      <c r="J245" s="38"/>
      <c r="K245" s="38"/>
      <c r="L245" s="41"/>
      <c r="M245" s="191"/>
      <c r="N245" s="192"/>
      <c r="O245" s="66"/>
      <c r="P245" s="66"/>
      <c r="Q245" s="66"/>
      <c r="R245" s="66"/>
      <c r="S245" s="66"/>
      <c r="T245" s="67"/>
      <c r="U245" s="36"/>
      <c r="V245" s="36"/>
      <c r="W245" s="36"/>
      <c r="X245" s="36"/>
      <c r="Y245" s="36"/>
      <c r="Z245" s="36"/>
      <c r="AA245" s="36"/>
      <c r="AB245" s="36"/>
      <c r="AC245" s="36"/>
      <c r="AD245" s="36"/>
      <c r="AE245" s="36"/>
      <c r="AT245" s="19" t="s">
        <v>130</v>
      </c>
      <c r="AU245" s="19" t="s">
        <v>81</v>
      </c>
    </row>
    <row r="246" spans="2:51" s="13" customFormat="1" ht="11.25">
      <c r="B246" s="197"/>
      <c r="C246" s="198"/>
      <c r="D246" s="188" t="s">
        <v>166</v>
      </c>
      <c r="E246" s="199" t="s">
        <v>19</v>
      </c>
      <c r="F246" s="200" t="s">
        <v>356</v>
      </c>
      <c r="G246" s="198"/>
      <c r="H246" s="201">
        <v>135.825</v>
      </c>
      <c r="I246" s="202"/>
      <c r="J246" s="198"/>
      <c r="K246" s="198"/>
      <c r="L246" s="203"/>
      <c r="M246" s="204"/>
      <c r="N246" s="205"/>
      <c r="O246" s="205"/>
      <c r="P246" s="205"/>
      <c r="Q246" s="205"/>
      <c r="R246" s="205"/>
      <c r="S246" s="205"/>
      <c r="T246" s="206"/>
      <c r="AT246" s="207" t="s">
        <v>166</v>
      </c>
      <c r="AU246" s="207" t="s">
        <v>81</v>
      </c>
      <c r="AV246" s="13" t="s">
        <v>81</v>
      </c>
      <c r="AW246" s="13" t="s">
        <v>33</v>
      </c>
      <c r="AX246" s="13" t="s">
        <v>79</v>
      </c>
      <c r="AY246" s="207" t="s">
        <v>120</v>
      </c>
    </row>
    <row r="247" spans="1:65" s="2" customFormat="1" ht="24">
      <c r="A247" s="36"/>
      <c r="B247" s="37"/>
      <c r="C247" s="175" t="s">
        <v>357</v>
      </c>
      <c r="D247" s="175" t="s">
        <v>123</v>
      </c>
      <c r="E247" s="176" t="s">
        <v>358</v>
      </c>
      <c r="F247" s="177" t="s">
        <v>359</v>
      </c>
      <c r="G247" s="178" t="s">
        <v>339</v>
      </c>
      <c r="H247" s="179">
        <v>5.433</v>
      </c>
      <c r="I247" s="180"/>
      <c r="J247" s="181">
        <f>ROUND(I247*H247,2)</f>
        <v>0</v>
      </c>
      <c r="K247" s="177" t="s">
        <v>127</v>
      </c>
      <c r="L247" s="41"/>
      <c r="M247" s="182" t="s">
        <v>19</v>
      </c>
      <c r="N247" s="183" t="s">
        <v>43</v>
      </c>
      <c r="O247" s="66"/>
      <c r="P247" s="184">
        <f>O247*H247</f>
        <v>0</v>
      </c>
      <c r="Q247" s="184">
        <v>0</v>
      </c>
      <c r="R247" s="184">
        <f>Q247*H247</f>
        <v>0</v>
      </c>
      <c r="S247" s="184">
        <v>0</v>
      </c>
      <c r="T247" s="185">
        <f>S247*H247</f>
        <v>0</v>
      </c>
      <c r="U247" s="36"/>
      <c r="V247" s="36"/>
      <c r="W247" s="36"/>
      <c r="X247" s="36"/>
      <c r="Y247" s="36"/>
      <c r="Z247" s="36"/>
      <c r="AA247" s="36"/>
      <c r="AB247" s="36"/>
      <c r="AC247" s="36"/>
      <c r="AD247" s="36"/>
      <c r="AE247" s="36"/>
      <c r="AR247" s="186" t="s">
        <v>163</v>
      </c>
      <c r="AT247" s="186" t="s">
        <v>123</v>
      </c>
      <c r="AU247" s="186" t="s">
        <v>81</v>
      </c>
      <c r="AY247" s="19" t="s">
        <v>120</v>
      </c>
      <c r="BE247" s="187">
        <f>IF(N247="základní",J247,0)</f>
        <v>0</v>
      </c>
      <c r="BF247" s="187">
        <f>IF(N247="snížená",J247,0)</f>
        <v>0</v>
      </c>
      <c r="BG247" s="187">
        <f>IF(N247="zákl. přenesená",J247,0)</f>
        <v>0</v>
      </c>
      <c r="BH247" s="187">
        <f>IF(N247="sníž. přenesená",J247,0)</f>
        <v>0</v>
      </c>
      <c r="BI247" s="187">
        <f>IF(N247="nulová",J247,0)</f>
        <v>0</v>
      </c>
      <c r="BJ247" s="19" t="s">
        <v>79</v>
      </c>
      <c r="BK247" s="187">
        <f>ROUND(I247*H247,2)</f>
        <v>0</v>
      </c>
      <c r="BL247" s="19" t="s">
        <v>163</v>
      </c>
      <c r="BM247" s="186" t="s">
        <v>360</v>
      </c>
    </row>
    <row r="248" spans="1:47" s="2" customFormat="1" ht="58.5">
      <c r="A248" s="36"/>
      <c r="B248" s="37"/>
      <c r="C248" s="38"/>
      <c r="D248" s="188" t="s">
        <v>130</v>
      </c>
      <c r="E248" s="38"/>
      <c r="F248" s="189" t="s">
        <v>361</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130</v>
      </c>
      <c r="AU248" s="19" t="s">
        <v>81</v>
      </c>
    </row>
    <row r="249" spans="2:63" s="12" customFormat="1" ht="22.9" customHeight="1">
      <c r="B249" s="159"/>
      <c r="C249" s="160"/>
      <c r="D249" s="161" t="s">
        <v>71</v>
      </c>
      <c r="E249" s="173" t="s">
        <v>362</v>
      </c>
      <c r="F249" s="173" t="s">
        <v>363</v>
      </c>
      <c r="G249" s="160"/>
      <c r="H249" s="160"/>
      <c r="I249" s="163"/>
      <c r="J249" s="174">
        <f>BK249</f>
        <v>0</v>
      </c>
      <c r="K249" s="160"/>
      <c r="L249" s="165"/>
      <c r="M249" s="166"/>
      <c r="N249" s="167"/>
      <c r="O249" s="167"/>
      <c r="P249" s="168">
        <f>SUM(P250:P251)</f>
        <v>0</v>
      </c>
      <c r="Q249" s="167"/>
      <c r="R249" s="168">
        <f>SUM(R250:R251)</f>
        <v>0</v>
      </c>
      <c r="S249" s="167"/>
      <c r="T249" s="169">
        <f>SUM(T250:T251)</f>
        <v>0</v>
      </c>
      <c r="AR249" s="170" t="s">
        <v>79</v>
      </c>
      <c r="AT249" s="171" t="s">
        <v>71</v>
      </c>
      <c r="AU249" s="171" t="s">
        <v>79</v>
      </c>
      <c r="AY249" s="170" t="s">
        <v>120</v>
      </c>
      <c r="BK249" s="172">
        <f>SUM(BK250:BK251)</f>
        <v>0</v>
      </c>
    </row>
    <row r="250" spans="1:65" s="2" customFormat="1" ht="33" customHeight="1">
      <c r="A250" s="36"/>
      <c r="B250" s="37"/>
      <c r="C250" s="175" t="s">
        <v>364</v>
      </c>
      <c r="D250" s="175" t="s">
        <v>123</v>
      </c>
      <c r="E250" s="176" t="s">
        <v>365</v>
      </c>
      <c r="F250" s="177" t="s">
        <v>366</v>
      </c>
      <c r="G250" s="178" t="s">
        <v>339</v>
      </c>
      <c r="H250" s="179">
        <v>3.877</v>
      </c>
      <c r="I250" s="180"/>
      <c r="J250" s="181">
        <f>ROUND(I250*H250,2)</f>
        <v>0</v>
      </c>
      <c r="K250" s="177" t="s">
        <v>127</v>
      </c>
      <c r="L250" s="41"/>
      <c r="M250" s="182" t="s">
        <v>19</v>
      </c>
      <c r="N250" s="183" t="s">
        <v>43</v>
      </c>
      <c r="O250" s="66"/>
      <c r="P250" s="184">
        <f>O250*H250</f>
        <v>0</v>
      </c>
      <c r="Q250" s="184">
        <v>0</v>
      </c>
      <c r="R250" s="184">
        <f>Q250*H250</f>
        <v>0</v>
      </c>
      <c r="S250" s="184">
        <v>0</v>
      </c>
      <c r="T250" s="185">
        <f>S250*H250</f>
        <v>0</v>
      </c>
      <c r="U250" s="36"/>
      <c r="V250" s="36"/>
      <c r="W250" s="36"/>
      <c r="X250" s="36"/>
      <c r="Y250" s="36"/>
      <c r="Z250" s="36"/>
      <c r="AA250" s="36"/>
      <c r="AB250" s="36"/>
      <c r="AC250" s="36"/>
      <c r="AD250" s="36"/>
      <c r="AE250" s="36"/>
      <c r="AR250" s="186" t="s">
        <v>163</v>
      </c>
      <c r="AT250" s="186" t="s">
        <v>123</v>
      </c>
      <c r="AU250" s="186" t="s">
        <v>81</v>
      </c>
      <c r="AY250" s="19" t="s">
        <v>120</v>
      </c>
      <c r="BE250" s="187">
        <f>IF(N250="základní",J250,0)</f>
        <v>0</v>
      </c>
      <c r="BF250" s="187">
        <f>IF(N250="snížená",J250,0)</f>
        <v>0</v>
      </c>
      <c r="BG250" s="187">
        <f>IF(N250="zákl. přenesená",J250,0)</f>
        <v>0</v>
      </c>
      <c r="BH250" s="187">
        <f>IF(N250="sníž. přenesená",J250,0)</f>
        <v>0</v>
      </c>
      <c r="BI250" s="187">
        <f>IF(N250="nulová",J250,0)</f>
        <v>0</v>
      </c>
      <c r="BJ250" s="19" t="s">
        <v>79</v>
      </c>
      <c r="BK250" s="187">
        <f>ROUND(I250*H250,2)</f>
        <v>0</v>
      </c>
      <c r="BL250" s="19" t="s">
        <v>163</v>
      </c>
      <c r="BM250" s="186" t="s">
        <v>367</v>
      </c>
    </row>
    <row r="251" spans="1:47" s="2" customFormat="1" ht="58.5">
      <c r="A251" s="36"/>
      <c r="B251" s="37"/>
      <c r="C251" s="38"/>
      <c r="D251" s="188" t="s">
        <v>130</v>
      </c>
      <c r="E251" s="38"/>
      <c r="F251" s="189" t="s">
        <v>368</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130</v>
      </c>
      <c r="AU251" s="19" t="s">
        <v>81</v>
      </c>
    </row>
    <row r="252" spans="2:63" s="12" customFormat="1" ht="25.9" customHeight="1">
      <c r="B252" s="159"/>
      <c r="C252" s="160"/>
      <c r="D252" s="161" t="s">
        <v>71</v>
      </c>
      <c r="E252" s="162" t="s">
        <v>369</v>
      </c>
      <c r="F252" s="162" t="s">
        <v>370</v>
      </c>
      <c r="G252" s="160"/>
      <c r="H252" s="160"/>
      <c r="I252" s="163"/>
      <c r="J252" s="164">
        <f>BK252</f>
        <v>0</v>
      </c>
      <c r="K252" s="160"/>
      <c r="L252" s="165"/>
      <c r="M252" s="166"/>
      <c r="N252" s="167"/>
      <c r="O252" s="167"/>
      <c r="P252" s="168">
        <f>P253+P268+P296+P334+P351</f>
        <v>0</v>
      </c>
      <c r="Q252" s="167"/>
      <c r="R252" s="168">
        <f>R253+R268+R296+R334+R351</f>
        <v>1.16666996</v>
      </c>
      <c r="S252" s="167"/>
      <c r="T252" s="169">
        <f>T253+T268+T296+T334+T351</f>
        <v>0.15211701</v>
      </c>
      <c r="AR252" s="170" t="s">
        <v>81</v>
      </c>
      <c r="AT252" s="171" t="s">
        <v>71</v>
      </c>
      <c r="AU252" s="171" t="s">
        <v>72</v>
      </c>
      <c r="AY252" s="170" t="s">
        <v>120</v>
      </c>
      <c r="BK252" s="172">
        <f>BK253+BK268+BK296+BK334+BK351</f>
        <v>0</v>
      </c>
    </row>
    <row r="253" spans="2:63" s="12" customFormat="1" ht="22.9" customHeight="1">
      <c r="B253" s="159"/>
      <c r="C253" s="160"/>
      <c r="D253" s="161" t="s">
        <v>71</v>
      </c>
      <c r="E253" s="173" t="s">
        <v>371</v>
      </c>
      <c r="F253" s="173" t="s">
        <v>372</v>
      </c>
      <c r="G253" s="160"/>
      <c r="H253" s="160"/>
      <c r="I253" s="163"/>
      <c r="J253" s="174">
        <f>BK253</f>
        <v>0</v>
      </c>
      <c r="K253" s="160"/>
      <c r="L253" s="165"/>
      <c r="M253" s="166"/>
      <c r="N253" s="167"/>
      <c r="O253" s="167"/>
      <c r="P253" s="168">
        <f>SUM(P254:P267)</f>
        <v>0</v>
      </c>
      <c r="Q253" s="167"/>
      <c r="R253" s="168">
        <f>SUM(R254:R267)</f>
        <v>0.0799</v>
      </c>
      <c r="S253" s="167"/>
      <c r="T253" s="169">
        <f>SUM(T254:T267)</f>
        <v>0.129</v>
      </c>
      <c r="AR253" s="170" t="s">
        <v>81</v>
      </c>
      <c r="AT253" s="171" t="s">
        <v>71</v>
      </c>
      <c r="AU253" s="171" t="s">
        <v>79</v>
      </c>
      <c r="AY253" s="170" t="s">
        <v>120</v>
      </c>
      <c r="BK253" s="172">
        <f>SUM(BK254:BK267)</f>
        <v>0</v>
      </c>
    </row>
    <row r="254" spans="1:65" s="2" customFormat="1" ht="24">
      <c r="A254" s="36"/>
      <c r="B254" s="37"/>
      <c r="C254" s="175" t="s">
        <v>373</v>
      </c>
      <c r="D254" s="175" t="s">
        <v>123</v>
      </c>
      <c r="E254" s="176" t="s">
        <v>374</v>
      </c>
      <c r="F254" s="177" t="s">
        <v>375</v>
      </c>
      <c r="G254" s="178" t="s">
        <v>283</v>
      </c>
      <c r="H254" s="179">
        <v>5</v>
      </c>
      <c r="I254" s="180"/>
      <c r="J254" s="181">
        <f>ROUND(I254*H254,2)</f>
        <v>0</v>
      </c>
      <c r="K254" s="177" t="s">
        <v>127</v>
      </c>
      <c r="L254" s="41"/>
      <c r="M254" s="182" t="s">
        <v>19</v>
      </c>
      <c r="N254" s="183" t="s">
        <v>43</v>
      </c>
      <c r="O254" s="66"/>
      <c r="P254" s="184">
        <f>O254*H254</f>
        <v>0</v>
      </c>
      <c r="Q254" s="184">
        <v>0</v>
      </c>
      <c r="R254" s="184">
        <f>Q254*H254</f>
        <v>0</v>
      </c>
      <c r="S254" s="184">
        <v>0.024</v>
      </c>
      <c r="T254" s="185">
        <f>S254*H254</f>
        <v>0.12</v>
      </c>
      <c r="U254" s="36"/>
      <c r="V254" s="36"/>
      <c r="W254" s="36"/>
      <c r="X254" s="36"/>
      <c r="Y254" s="36"/>
      <c r="Z254" s="36"/>
      <c r="AA254" s="36"/>
      <c r="AB254" s="36"/>
      <c r="AC254" s="36"/>
      <c r="AD254" s="36"/>
      <c r="AE254" s="36"/>
      <c r="AR254" s="186" t="s">
        <v>257</v>
      </c>
      <c r="AT254" s="186" t="s">
        <v>123</v>
      </c>
      <c r="AU254" s="186" t="s">
        <v>81</v>
      </c>
      <c r="AY254" s="19" t="s">
        <v>120</v>
      </c>
      <c r="BE254" s="187">
        <f>IF(N254="základní",J254,0)</f>
        <v>0</v>
      </c>
      <c r="BF254" s="187">
        <f>IF(N254="snížená",J254,0)</f>
        <v>0</v>
      </c>
      <c r="BG254" s="187">
        <f>IF(N254="zákl. přenesená",J254,0)</f>
        <v>0</v>
      </c>
      <c r="BH254" s="187">
        <f>IF(N254="sníž. přenesená",J254,0)</f>
        <v>0</v>
      </c>
      <c r="BI254" s="187">
        <f>IF(N254="nulová",J254,0)</f>
        <v>0</v>
      </c>
      <c r="BJ254" s="19" t="s">
        <v>79</v>
      </c>
      <c r="BK254" s="187">
        <f>ROUND(I254*H254,2)</f>
        <v>0</v>
      </c>
      <c r="BL254" s="19" t="s">
        <v>257</v>
      </c>
      <c r="BM254" s="186" t="s">
        <v>376</v>
      </c>
    </row>
    <row r="255" spans="1:47" s="2" customFormat="1" ht="29.25">
      <c r="A255" s="36"/>
      <c r="B255" s="37"/>
      <c r="C255" s="38"/>
      <c r="D255" s="188" t="s">
        <v>130</v>
      </c>
      <c r="E255" s="38"/>
      <c r="F255" s="189" t="s">
        <v>377</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130</v>
      </c>
      <c r="AU255" s="19" t="s">
        <v>81</v>
      </c>
    </row>
    <row r="256" spans="1:65" s="2" customFormat="1" ht="16.5" customHeight="1">
      <c r="A256" s="36"/>
      <c r="B256" s="37"/>
      <c r="C256" s="175" t="s">
        <v>378</v>
      </c>
      <c r="D256" s="175" t="s">
        <v>123</v>
      </c>
      <c r="E256" s="176" t="s">
        <v>379</v>
      </c>
      <c r="F256" s="177" t="s">
        <v>380</v>
      </c>
      <c r="G256" s="178" t="s">
        <v>283</v>
      </c>
      <c r="H256" s="179">
        <v>5</v>
      </c>
      <c r="I256" s="180"/>
      <c r="J256" s="181">
        <f>ROUND(I256*H256,2)</f>
        <v>0</v>
      </c>
      <c r="K256" s="177" t="s">
        <v>19</v>
      </c>
      <c r="L256" s="41"/>
      <c r="M256" s="182" t="s">
        <v>19</v>
      </c>
      <c r="N256" s="183" t="s">
        <v>43</v>
      </c>
      <c r="O256" s="66"/>
      <c r="P256" s="184">
        <f>O256*H256</f>
        <v>0</v>
      </c>
      <c r="Q256" s="184">
        <v>0</v>
      </c>
      <c r="R256" s="184">
        <f>Q256*H256</f>
        <v>0</v>
      </c>
      <c r="S256" s="184">
        <v>0.0018</v>
      </c>
      <c r="T256" s="185">
        <f>S256*H256</f>
        <v>0.009</v>
      </c>
      <c r="U256" s="36"/>
      <c r="V256" s="36"/>
      <c r="W256" s="36"/>
      <c r="X256" s="36"/>
      <c r="Y256" s="36"/>
      <c r="Z256" s="36"/>
      <c r="AA256" s="36"/>
      <c r="AB256" s="36"/>
      <c r="AC256" s="36"/>
      <c r="AD256" s="36"/>
      <c r="AE256" s="36"/>
      <c r="AR256" s="186" t="s">
        <v>257</v>
      </c>
      <c r="AT256" s="186" t="s">
        <v>123</v>
      </c>
      <c r="AU256" s="186" t="s">
        <v>81</v>
      </c>
      <c r="AY256" s="19" t="s">
        <v>120</v>
      </c>
      <c r="BE256" s="187">
        <f>IF(N256="základní",J256,0)</f>
        <v>0</v>
      </c>
      <c r="BF256" s="187">
        <f>IF(N256="snížená",J256,0)</f>
        <v>0</v>
      </c>
      <c r="BG256" s="187">
        <f>IF(N256="zákl. přenesená",J256,0)</f>
        <v>0</v>
      </c>
      <c r="BH256" s="187">
        <f>IF(N256="sníž. přenesená",J256,0)</f>
        <v>0</v>
      </c>
      <c r="BI256" s="187">
        <f>IF(N256="nulová",J256,0)</f>
        <v>0</v>
      </c>
      <c r="BJ256" s="19" t="s">
        <v>79</v>
      </c>
      <c r="BK256" s="187">
        <f>ROUND(I256*H256,2)</f>
        <v>0</v>
      </c>
      <c r="BL256" s="19" t="s">
        <v>257</v>
      </c>
      <c r="BM256" s="186" t="s">
        <v>381</v>
      </c>
    </row>
    <row r="257" spans="1:65" s="2" customFormat="1" ht="24">
      <c r="A257" s="36"/>
      <c r="B257" s="37"/>
      <c r="C257" s="175" t="s">
        <v>382</v>
      </c>
      <c r="D257" s="175" t="s">
        <v>123</v>
      </c>
      <c r="E257" s="176" t="s">
        <v>383</v>
      </c>
      <c r="F257" s="177" t="s">
        <v>384</v>
      </c>
      <c r="G257" s="178" t="s">
        <v>283</v>
      </c>
      <c r="H257" s="179">
        <v>4</v>
      </c>
      <c r="I257" s="180"/>
      <c r="J257" s="181">
        <f>ROUND(I257*H257,2)</f>
        <v>0</v>
      </c>
      <c r="K257" s="177" t="s">
        <v>127</v>
      </c>
      <c r="L257" s="41"/>
      <c r="M257" s="182" t="s">
        <v>19</v>
      </c>
      <c r="N257" s="183" t="s">
        <v>43</v>
      </c>
      <c r="O257" s="66"/>
      <c r="P257" s="184">
        <f>O257*H257</f>
        <v>0</v>
      </c>
      <c r="Q257" s="184">
        <v>0</v>
      </c>
      <c r="R257" s="184">
        <f>Q257*H257</f>
        <v>0</v>
      </c>
      <c r="S257" s="184">
        <v>0</v>
      </c>
      <c r="T257" s="185">
        <f>S257*H257</f>
        <v>0</v>
      </c>
      <c r="U257" s="36"/>
      <c r="V257" s="36"/>
      <c r="W257" s="36"/>
      <c r="X257" s="36"/>
      <c r="Y257" s="36"/>
      <c r="Z257" s="36"/>
      <c r="AA257" s="36"/>
      <c r="AB257" s="36"/>
      <c r="AC257" s="36"/>
      <c r="AD257" s="36"/>
      <c r="AE257" s="36"/>
      <c r="AR257" s="186" t="s">
        <v>257</v>
      </c>
      <c r="AT257" s="186" t="s">
        <v>123</v>
      </c>
      <c r="AU257" s="186" t="s">
        <v>81</v>
      </c>
      <c r="AY257" s="19" t="s">
        <v>120</v>
      </c>
      <c r="BE257" s="187">
        <f>IF(N257="základní",J257,0)</f>
        <v>0</v>
      </c>
      <c r="BF257" s="187">
        <f>IF(N257="snížená",J257,0)</f>
        <v>0</v>
      </c>
      <c r="BG257" s="187">
        <f>IF(N257="zákl. přenesená",J257,0)</f>
        <v>0</v>
      </c>
      <c r="BH257" s="187">
        <f>IF(N257="sníž. přenesená",J257,0)</f>
        <v>0</v>
      </c>
      <c r="BI257" s="187">
        <f>IF(N257="nulová",J257,0)</f>
        <v>0</v>
      </c>
      <c r="BJ257" s="19" t="s">
        <v>79</v>
      </c>
      <c r="BK257" s="187">
        <f>ROUND(I257*H257,2)</f>
        <v>0</v>
      </c>
      <c r="BL257" s="19" t="s">
        <v>257</v>
      </c>
      <c r="BM257" s="186" t="s">
        <v>385</v>
      </c>
    </row>
    <row r="258" spans="1:47" s="2" customFormat="1" ht="117">
      <c r="A258" s="36"/>
      <c r="B258" s="37"/>
      <c r="C258" s="38"/>
      <c r="D258" s="188" t="s">
        <v>130</v>
      </c>
      <c r="E258" s="38"/>
      <c r="F258" s="189" t="s">
        <v>386</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130</v>
      </c>
      <c r="AU258" s="19" t="s">
        <v>81</v>
      </c>
    </row>
    <row r="259" spans="1:65" s="2" customFormat="1" ht="16.5" customHeight="1">
      <c r="A259" s="36"/>
      <c r="B259" s="37"/>
      <c r="C259" s="240" t="s">
        <v>387</v>
      </c>
      <c r="D259" s="240" t="s">
        <v>249</v>
      </c>
      <c r="E259" s="241" t="s">
        <v>388</v>
      </c>
      <c r="F259" s="242" t="s">
        <v>389</v>
      </c>
      <c r="G259" s="243" t="s">
        <v>283</v>
      </c>
      <c r="H259" s="244">
        <v>1</v>
      </c>
      <c r="I259" s="245"/>
      <c r="J259" s="246">
        <f aca="true" t="shared" si="0" ref="J259:J266">ROUND(I259*H259,2)</f>
        <v>0</v>
      </c>
      <c r="K259" s="242" t="s">
        <v>127</v>
      </c>
      <c r="L259" s="247"/>
      <c r="M259" s="248" t="s">
        <v>19</v>
      </c>
      <c r="N259" s="249" t="s">
        <v>43</v>
      </c>
      <c r="O259" s="66"/>
      <c r="P259" s="184">
        <f aca="true" t="shared" si="1" ref="P259:P266">O259*H259</f>
        <v>0</v>
      </c>
      <c r="Q259" s="184">
        <v>0.016</v>
      </c>
      <c r="R259" s="184">
        <f aca="true" t="shared" si="2" ref="R259:R266">Q259*H259</f>
        <v>0.016</v>
      </c>
      <c r="S259" s="184">
        <v>0</v>
      </c>
      <c r="T259" s="185">
        <f aca="true" t="shared" si="3" ref="T259:T266">S259*H259</f>
        <v>0</v>
      </c>
      <c r="U259" s="36"/>
      <c r="V259" s="36"/>
      <c r="W259" s="36"/>
      <c r="X259" s="36"/>
      <c r="Y259" s="36"/>
      <c r="Z259" s="36"/>
      <c r="AA259" s="36"/>
      <c r="AB259" s="36"/>
      <c r="AC259" s="36"/>
      <c r="AD259" s="36"/>
      <c r="AE259" s="36"/>
      <c r="AR259" s="186" t="s">
        <v>352</v>
      </c>
      <c r="AT259" s="186" t="s">
        <v>249</v>
      </c>
      <c r="AU259" s="186" t="s">
        <v>81</v>
      </c>
      <c r="AY259" s="19" t="s">
        <v>120</v>
      </c>
      <c r="BE259" s="187">
        <f aca="true" t="shared" si="4" ref="BE259:BE266">IF(N259="základní",J259,0)</f>
        <v>0</v>
      </c>
      <c r="BF259" s="187">
        <f aca="true" t="shared" si="5" ref="BF259:BF266">IF(N259="snížená",J259,0)</f>
        <v>0</v>
      </c>
      <c r="BG259" s="187">
        <f aca="true" t="shared" si="6" ref="BG259:BG266">IF(N259="zákl. přenesená",J259,0)</f>
        <v>0</v>
      </c>
      <c r="BH259" s="187">
        <f aca="true" t="shared" si="7" ref="BH259:BH266">IF(N259="sníž. přenesená",J259,0)</f>
        <v>0</v>
      </c>
      <c r="BI259" s="187">
        <f aca="true" t="shared" si="8" ref="BI259:BI266">IF(N259="nulová",J259,0)</f>
        <v>0</v>
      </c>
      <c r="BJ259" s="19" t="s">
        <v>79</v>
      </c>
      <c r="BK259" s="187">
        <f aca="true" t="shared" si="9" ref="BK259:BK266">ROUND(I259*H259,2)</f>
        <v>0</v>
      </c>
      <c r="BL259" s="19" t="s">
        <v>257</v>
      </c>
      <c r="BM259" s="186" t="s">
        <v>390</v>
      </c>
    </row>
    <row r="260" spans="1:65" s="2" customFormat="1" ht="16.5" customHeight="1">
      <c r="A260" s="36"/>
      <c r="B260" s="37"/>
      <c r="C260" s="240" t="s">
        <v>391</v>
      </c>
      <c r="D260" s="240" t="s">
        <v>249</v>
      </c>
      <c r="E260" s="241" t="s">
        <v>392</v>
      </c>
      <c r="F260" s="242" t="s">
        <v>393</v>
      </c>
      <c r="G260" s="243" t="s">
        <v>283</v>
      </c>
      <c r="H260" s="244">
        <v>3</v>
      </c>
      <c r="I260" s="245"/>
      <c r="J260" s="246">
        <f t="shared" si="0"/>
        <v>0</v>
      </c>
      <c r="K260" s="242" t="s">
        <v>127</v>
      </c>
      <c r="L260" s="247"/>
      <c r="M260" s="248" t="s">
        <v>19</v>
      </c>
      <c r="N260" s="249" t="s">
        <v>43</v>
      </c>
      <c r="O260" s="66"/>
      <c r="P260" s="184">
        <f t="shared" si="1"/>
        <v>0</v>
      </c>
      <c r="Q260" s="184">
        <v>0.0195</v>
      </c>
      <c r="R260" s="184">
        <f t="shared" si="2"/>
        <v>0.058499999999999996</v>
      </c>
      <c r="S260" s="184">
        <v>0</v>
      </c>
      <c r="T260" s="185">
        <f t="shared" si="3"/>
        <v>0</v>
      </c>
      <c r="U260" s="36"/>
      <c r="V260" s="36"/>
      <c r="W260" s="36"/>
      <c r="X260" s="36"/>
      <c r="Y260" s="36"/>
      <c r="Z260" s="36"/>
      <c r="AA260" s="36"/>
      <c r="AB260" s="36"/>
      <c r="AC260" s="36"/>
      <c r="AD260" s="36"/>
      <c r="AE260" s="36"/>
      <c r="AR260" s="186" t="s">
        <v>352</v>
      </c>
      <c r="AT260" s="186" t="s">
        <v>249</v>
      </c>
      <c r="AU260" s="186" t="s">
        <v>81</v>
      </c>
      <c r="AY260" s="19" t="s">
        <v>120</v>
      </c>
      <c r="BE260" s="187">
        <f t="shared" si="4"/>
        <v>0</v>
      </c>
      <c r="BF260" s="187">
        <f t="shared" si="5"/>
        <v>0</v>
      </c>
      <c r="BG260" s="187">
        <f t="shared" si="6"/>
        <v>0</v>
      </c>
      <c r="BH260" s="187">
        <f t="shared" si="7"/>
        <v>0</v>
      </c>
      <c r="BI260" s="187">
        <f t="shared" si="8"/>
        <v>0</v>
      </c>
      <c r="BJ260" s="19" t="s">
        <v>79</v>
      </c>
      <c r="BK260" s="187">
        <f t="shared" si="9"/>
        <v>0</v>
      </c>
      <c r="BL260" s="19" t="s">
        <v>257</v>
      </c>
      <c r="BM260" s="186" t="s">
        <v>394</v>
      </c>
    </row>
    <row r="261" spans="1:65" s="2" customFormat="1" ht="16.5" customHeight="1">
      <c r="A261" s="36"/>
      <c r="B261" s="37"/>
      <c r="C261" s="175" t="s">
        <v>395</v>
      </c>
      <c r="D261" s="175" t="s">
        <v>123</v>
      </c>
      <c r="E261" s="176" t="s">
        <v>396</v>
      </c>
      <c r="F261" s="177" t="s">
        <v>397</v>
      </c>
      <c r="G261" s="178" t="s">
        <v>283</v>
      </c>
      <c r="H261" s="179">
        <v>4</v>
      </c>
      <c r="I261" s="180"/>
      <c r="J261" s="181">
        <f t="shared" si="0"/>
        <v>0</v>
      </c>
      <c r="K261" s="177" t="s">
        <v>127</v>
      </c>
      <c r="L261" s="41"/>
      <c r="M261" s="182" t="s">
        <v>19</v>
      </c>
      <c r="N261" s="183" t="s">
        <v>43</v>
      </c>
      <c r="O261" s="66"/>
      <c r="P261" s="184">
        <f t="shared" si="1"/>
        <v>0</v>
      </c>
      <c r="Q261" s="184">
        <v>0</v>
      </c>
      <c r="R261" s="184">
        <f t="shared" si="2"/>
        <v>0</v>
      </c>
      <c r="S261" s="184">
        <v>0</v>
      </c>
      <c r="T261" s="185">
        <f t="shared" si="3"/>
        <v>0</v>
      </c>
      <c r="U261" s="36"/>
      <c r="V261" s="36"/>
      <c r="W261" s="36"/>
      <c r="X261" s="36"/>
      <c r="Y261" s="36"/>
      <c r="Z261" s="36"/>
      <c r="AA261" s="36"/>
      <c r="AB261" s="36"/>
      <c r="AC261" s="36"/>
      <c r="AD261" s="36"/>
      <c r="AE261" s="36"/>
      <c r="AR261" s="186" t="s">
        <v>257</v>
      </c>
      <c r="AT261" s="186" t="s">
        <v>123</v>
      </c>
      <c r="AU261" s="186" t="s">
        <v>81</v>
      </c>
      <c r="AY261" s="19" t="s">
        <v>120</v>
      </c>
      <c r="BE261" s="187">
        <f t="shared" si="4"/>
        <v>0</v>
      </c>
      <c r="BF261" s="187">
        <f t="shared" si="5"/>
        <v>0</v>
      </c>
      <c r="BG261" s="187">
        <f t="shared" si="6"/>
        <v>0</v>
      </c>
      <c r="BH261" s="187">
        <f t="shared" si="7"/>
        <v>0</v>
      </c>
      <c r="BI261" s="187">
        <f t="shared" si="8"/>
        <v>0</v>
      </c>
      <c r="BJ261" s="19" t="s">
        <v>79</v>
      </c>
      <c r="BK261" s="187">
        <f t="shared" si="9"/>
        <v>0</v>
      </c>
      <c r="BL261" s="19" t="s">
        <v>257</v>
      </c>
      <c r="BM261" s="186" t="s">
        <v>398</v>
      </c>
    </row>
    <row r="262" spans="1:65" s="2" customFormat="1" ht="16.5" customHeight="1">
      <c r="A262" s="36"/>
      <c r="B262" s="37"/>
      <c r="C262" s="240" t="s">
        <v>399</v>
      </c>
      <c r="D262" s="240" t="s">
        <v>249</v>
      </c>
      <c r="E262" s="241" t="s">
        <v>400</v>
      </c>
      <c r="F262" s="242" t="s">
        <v>401</v>
      </c>
      <c r="G262" s="243" t="s">
        <v>283</v>
      </c>
      <c r="H262" s="244">
        <v>4</v>
      </c>
      <c r="I262" s="245"/>
      <c r="J262" s="246">
        <f t="shared" si="0"/>
        <v>0</v>
      </c>
      <c r="K262" s="242" t="s">
        <v>127</v>
      </c>
      <c r="L262" s="247"/>
      <c r="M262" s="248" t="s">
        <v>19</v>
      </c>
      <c r="N262" s="249" t="s">
        <v>43</v>
      </c>
      <c r="O262" s="66"/>
      <c r="P262" s="184">
        <f t="shared" si="1"/>
        <v>0</v>
      </c>
      <c r="Q262" s="184">
        <v>0.00015</v>
      </c>
      <c r="R262" s="184">
        <f t="shared" si="2"/>
        <v>0.0006</v>
      </c>
      <c r="S262" s="184">
        <v>0</v>
      </c>
      <c r="T262" s="185">
        <f t="shared" si="3"/>
        <v>0</v>
      </c>
      <c r="U262" s="36"/>
      <c r="V262" s="36"/>
      <c r="W262" s="36"/>
      <c r="X262" s="36"/>
      <c r="Y262" s="36"/>
      <c r="Z262" s="36"/>
      <c r="AA262" s="36"/>
      <c r="AB262" s="36"/>
      <c r="AC262" s="36"/>
      <c r="AD262" s="36"/>
      <c r="AE262" s="36"/>
      <c r="AR262" s="186" t="s">
        <v>352</v>
      </c>
      <c r="AT262" s="186" t="s">
        <v>249</v>
      </c>
      <c r="AU262" s="186" t="s">
        <v>81</v>
      </c>
      <c r="AY262" s="19" t="s">
        <v>120</v>
      </c>
      <c r="BE262" s="187">
        <f t="shared" si="4"/>
        <v>0</v>
      </c>
      <c r="BF262" s="187">
        <f t="shared" si="5"/>
        <v>0</v>
      </c>
      <c r="BG262" s="187">
        <f t="shared" si="6"/>
        <v>0</v>
      </c>
      <c r="BH262" s="187">
        <f t="shared" si="7"/>
        <v>0</v>
      </c>
      <c r="BI262" s="187">
        <f t="shared" si="8"/>
        <v>0</v>
      </c>
      <c r="BJ262" s="19" t="s">
        <v>79</v>
      </c>
      <c r="BK262" s="187">
        <f t="shared" si="9"/>
        <v>0</v>
      </c>
      <c r="BL262" s="19" t="s">
        <v>257</v>
      </c>
      <c r="BM262" s="186" t="s">
        <v>402</v>
      </c>
    </row>
    <row r="263" spans="1:65" s="2" customFormat="1" ht="16.5" customHeight="1">
      <c r="A263" s="36"/>
      <c r="B263" s="37"/>
      <c r="C263" s="175" t="s">
        <v>403</v>
      </c>
      <c r="D263" s="175" t="s">
        <v>123</v>
      </c>
      <c r="E263" s="176" t="s">
        <v>404</v>
      </c>
      <c r="F263" s="177" t="s">
        <v>405</v>
      </c>
      <c r="G263" s="178" t="s">
        <v>283</v>
      </c>
      <c r="H263" s="179">
        <v>4</v>
      </c>
      <c r="I263" s="180"/>
      <c r="J263" s="181">
        <f t="shared" si="0"/>
        <v>0</v>
      </c>
      <c r="K263" s="177" t="s">
        <v>127</v>
      </c>
      <c r="L263" s="41"/>
      <c r="M263" s="182" t="s">
        <v>19</v>
      </c>
      <c r="N263" s="183" t="s">
        <v>43</v>
      </c>
      <c r="O263" s="66"/>
      <c r="P263" s="184">
        <f t="shared" si="1"/>
        <v>0</v>
      </c>
      <c r="Q263" s="184">
        <v>0</v>
      </c>
      <c r="R263" s="184">
        <f t="shared" si="2"/>
        <v>0</v>
      </c>
      <c r="S263" s="184">
        <v>0</v>
      </c>
      <c r="T263" s="185">
        <f t="shared" si="3"/>
        <v>0</v>
      </c>
      <c r="U263" s="36"/>
      <c r="V263" s="36"/>
      <c r="W263" s="36"/>
      <c r="X263" s="36"/>
      <c r="Y263" s="36"/>
      <c r="Z263" s="36"/>
      <c r="AA263" s="36"/>
      <c r="AB263" s="36"/>
      <c r="AC263" s="36"/>
      <c r="AD263" s="36"/>
      <c r="AE263" s="36"/>
      <c r="AR263" s="186" t="s">
        <v>257</v>
      </c>
      <c r="AT263" s="186" t="s">
        <v>123</v>
      </c>
      <c r="AU263" s="186" t="s">
        <v>81</v>
      </c>
      <c r="AY263" s="19" t="s">
        <v>120</v>
      </c>
      <c r="BE263" s="187">
        <f t="shared" si="4"/>
        <v>0</v>
      </c>
      <c r="BF263" s="187">
        <f t="shared" si="5"/>
        <v>0</v>
      </c>
      <c r="BG263" s="187">
        <f t="shared" si="6"/>
        <v>0</v>
      </c>
      <c r="BH263" s="187">
        <f t="shared" si="7"/>
        <v>0</v>
      </c>
      <c r="BI263" s="187">
        <f t="shared" si="8"/>
        <v>0</v>
      </c>
      <c r="BJ263" s="19" t="s">
        <v>79</v>
      </c>
      <c r="BK263" s="187">
        <f t="shared" si="9"/>
        <v>0</v>
      </c>
      <c r="BL263" s="19" t="s">
        <v>257</v>
      </c>
      <c r="BM263" s="186" t="s">
        <v>406</v>
      </c>
    </row>
    <row r="264" spans="1:65" s="2" customFormat="1" ht="16.5" customHeight="1">
      <c r="A264" s="36"/>
      <c r="B264" s="37"/>
      <c r="C264" s="240" t="s">
        <v>407</v>
      </c>
      <c r="D264" s="240" t="s">
        <v>249</v>
      </c>
      <c r="E264" s="241" t="s">
        <v>408</v>
      </c>
      <c r="F264" s="242" t="s">
        <v>409</v>
      </c>
      <c r="G264" s="243" t="s">
        <v>283</v>
      </c>
      <c r="H264" s="244">
        <v>4</v>
      </c>
      <c r="I264" s="245"/>
      <c r="J264" s="246">
        <f t="shared" si="0"/>
        <v>0</v>
      </c>
      <c r="K264" s="242" t="s">
        <v>127</v>
      </c>
      <c r="L264" s="247"/>
      <c r="M264" s="248" t="s">
        <v>19</v>
      </c>
      <c r="N264" s="249" t="s">
        <v>43</v>
      </c>
      <c r="O264" s="66"/>
      <c r="P264" s="184">
        <f t="shared" si="1"/>
        <v>0</v>
      </c>
      <c r="Q264" s="184">
        <v>0.0012</v>
      </c>
      <c r="R264" s="184">
        <f t="shared" si="2"/>
        <v>0.0048</v>
      </c>
      <c r="S264" s="184">
        <v>0</v>
      </c>
      <c r="T264" s="185">
        <f t="shared" si="3"/>
        <v>0</v>
      </c>
      <c r="U264" s="36"/>
      <c r="V264" s="36"/>
      <c r="W264" s="36"/>
      <c r="X264" s="36"/>
      <c r="Y264" s="36"/>
      <c r="Z264" s="36"/>
      <c r="AA264" s="36"/>
      <c r="AB264" s="36"/>
      <c r="AC264" s="36"/>
      <c r="AD264" s="36"/>
      <c r="AE264" s="36"/>
      <c r="AR264" s="186" t="s">
        <v>352</v>
      </c>
      <c r="AT264" s="186" t="s">
        <v>249</v>
      </c>
      <c r="AU264" s="186" t="s">
        <v>81</v>
      </c>
      <c r="AY264" s="19" t="s">
        <v>120</v>
      </c>
      <c r="BE264" s="187">
        <f t="shared" si="4"/>
        <v>0</v>
      </c>
      <c r="BF264" s="187">
        <f t="shared" si="5"/>
        <v>0</v>
      </c>
      <c r="BG264" s="187">
        <f t="shared" si="6"/>
        <v>0</v>
      </c>
      <c r="BH264" s="187">
        <f t="shared" si="7"/>
        <v>0</v>
      </c>
      <c r="BI264" s="187">
        <f t="shared" si="8"/>
        <v>0</v>
      </c>
      <c r="BJ264" s="19" t="s">
        <v>79</v>
      </c>
      <c r="BK264" s="187">
        <f t="shared" si="9"/>
        <v>0</v>
      </c>
      <c r="BL264" s="19" t="s">
        <v>257</v>
      </c>
      <c r="BM264" s="186" t="s">
        <v>410</v>
      </c>
    </row>
    <row r="265" spans="1:65" s="2" customFormat="1" ht="16.5" customHeight="1">
      <c r="A265" s="36"/>
      <c r="B265" s="37"/>
      <c r="C265" s="175" t="s">
        <v>411</v>
      </c>
      <c r="D265" s="175" t="s">
        <v>123</v>
      </c>
      <c r="E265" s="176" t="s">
        <v>412</v>
      </c>
      <c r="F265" s="177" t="s">
        <v>413</v>
      </c>
      <c r="G265" s="178" t="s">
        <v>126</v>
      </c>
      <c r="H265" s="179">
        <v>1</v>
      </c>
      <c r="I265" s="180"/>
      <c r="J265" s="181">
        <f t="shared" si="0"/>
        <v>0</v>
      </c>
      <c r="K265" s="177" t="s">
        <v>19</v>
      </c>
      <c r="L265" s="41"/>
      <c r="M265" s="182" t="s">
        <v>19</v>
      </c>
      <c r="N265" s="183" t="s">
        <v>43</v>
      </c>
      <c r="O265" s="66"/>
      <c r="P265" s="184">
        <f t="shared" si="1"/>
        <v>0</v>
      </c>
      <c r="Q265" s="184">
        <v>0</v>
      </c>
      <c r="R265" s="184">
        <f t="shared" si="2"/>
        <v>0</v>
      </c>
      <c r="S265" s="184">
        <v>0</v>
      </c>
      <c r="T265" s="185">
        <f t="shared" si="3"/>
        <v>0</v>
      </c>
      <c r="U265" s="36"/>
      <c r="V265" s="36"/>
      <c r="W265" s="36"/>
      <c r="X265" s="36"/>
      <c r="Y265" s="36"/>
      <c r="Z265" s="36"/>
      <c r="AA265" s="36"/>
      <c r="AB265" s="36"/>
      <c r="AC265" s="36"/>
      <c r="AD265" s="36"/>
      <c r="AE265" s="36"/>
      <c r="AR265" s="186" t="s">
        <v>257</v>
      </c>
      <c r="AT265" s="186" t="s">
        <v>123</v>
      </c>
      <c r="AU265" s="186" t="s">
        <v>81</v>
      </c>
      <c r="AY265" s="19" t="s">
        <v>120</v>
      </c>
      <c r="BE265" s="187">
        <f t="shared" si="4"/>
        <v>0</v>
      </c>
      <c r="BF265" s="187">
        <f t="shared" si="5"/>
        <v>0</v>
      </c>
      <c r="BG265" s="187">
        <f t="shared" si="6"/>
        <v>0</v>
      </c>
      <c r="BH265" s="187">
        <f t="shared" si="7"/>
        <v>0</v>
      </c>
      <c r="BI265" s="187">
        <f t="shared" si="8"/>
        <v>0</v>
      </c>
      <c r="BJ265" s="19" t="s">
        <v>79</v>
      </c>
      <c r="BK265" s="187">
        <f t="shared" si="9"/>
        <v>0</v>
      </c>
      <c r="BL265" s="19" t="s">
        <v>257</v>
      </c>
      <c r="BM265" s="186" t="s">
        <v>414</v>
      </c>
    </row>
    <row r="266" spans="1:65" s="2" customFormat="1" ht="24">
      <c r="A266" s="36"/>
      <c r="B266" s="37"/>
      <c r="C266" s="175" t="s">
        <v>415</v>
      </c>
      <c r="D266" s="175" t="s">
        <v>123</v>
      </c>
      <c r="E266" s="176" t="s">
        <v>416</v>
      </c>
      <c r="F266" s="177" t="s">
        <v>417</v>
      </c>
      <c r="G266" s="178" t="s">
        <v>418</v>
      </c>
      <c r="H266" s="250"/>
      <c r="I266" s="180"/>
      <c r="J266" s="181">
        <f t="shared" si="0"/>
        <v>0</v>
      </c>
      <c r="K266" s="177" t="s">
        <v>127</v>
      </c>
      <c r="L266" s="41"/>
      <c r="M266" s="182" t="s">
        <v>19</v>
      </c>
      <c r="N266" s="183" t="s">
        <v>43</v>
      </c>
      <c r="O266" s="66"/>
      <c r="P266" s="184">
        <f t="shared" si="1"/>
        <v>0</v>
      </c>
      <c r="Q266" s="184">
        <v>0</v>
      </c>
      <c r="R266" s="184">
        <f t="shared" si="2"/>
        <v>0</v>
      </c>
      <c r="S266" s="184">
        <v>0</v>
      </c>
      <c r="T266" s="185">
        <f t="shared" si="3"/>
        <v>0</v>
      </c>
      <c r="U266" s="36"/>
      <c r="V266" s="36"/>
      <c r="W266" s="36"/>
      <c r="X266" s="36"/>
      <c r="Y266" s="36"/>
      <c r="Z266" s="36"/>
      <c r="AA266" s="36"/>
      <c r="AB266" s="36"/>
      <c r="AC266" s="36"/>
      <c r="AD266" s="36"/>
      <c r="AE266" s="36"/>
      <c r="AR266" s="186" t="s">
        <v>257</v>
      </c>
      <c r="AT266" s="186" t="s">
        <v>123</v>
      </c>
      <c r="AU266" s="186" t="s">
        <v>81</v>
      </c>
      <c r="AY266" s="19" t="s">
        <v>120</v>
      </c>
      <c r="BE266" s="187">
        <f t="shared" si="4"/>
        <v>0</v>
      </c>
      <c r="BF266" s="187">
        <f t="shared" si="5"/>
        <v>0</v>
      </c>
      <c r="BG266" s="187">
        <f t="shared" si="6"/>
        <v>0</v>
      </c>
      <c r="BH266" s="187">
        <f t="shared" si="7"/>
        <v>0</v>
      </c>
      <c r="BI266" s="187">
        <f t="shared" si="8"/>
        <v>0</v>
      </c>
      <c r="BJ266" s="19" t="s">
        <v>79</v>
      </c>
      <c r="BK266" s="187">
        <f t="shared" si="9"/>
        <v>0</v>
      </c>
      <c r="BL266" s="19" t="s">
        <v>257</v>
      </c>
      <c r="BM266" s="186" t="s">
        <v>419</v>
      </c>
    </row>
    <row r="267" spans="1:47" s="2" customFormat="1" ht="78">
      <c r="A267" s="36"/>
      <c r="B267" s="37"/>
      <c r="C267" s="38"/>
      <c r="D267" s="188" t="s">
        <v>130</v>
      </c>
      <c r="E267" s="38"/>
      <c r="F267" s="189" t="s">
        <v>420</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130</v>
      </c>
      <c r="AU267" s="19" t="s">
        <v>81</v>
      </c>
    </row>
    <row r="268" spans="2:63" s="12" customFormat="1" ht="22.9" customHeight="1">
      <c r="B268" s="159"/>
      <c r="C268" s="160"/>
      <c r="D268" s="161" t="s">
        <v>71</v>
      </c>
      <c r="E268" s="173" t="s">
        <v>421</v>
      </c>
      <c r="F268" s="173" t="s">
        <v>422</v>
      </c>
      <c r="G268" s="160"/>
      <c r="H268" s="160"/>
      <c r="I268" s="163"/>
      <c r="J268" s="174">
        <f>BK268</f>
        <v>0</v>
      </c>
      <c r="K268" s="160"/>
      <c r="L268" s="165"/>
      <c r="M268" s="166"/>
      <c r="N268" s="167"/>
      <c r="O268" s="167"/>
      <c r="P268" s="168">
        <f>SUM(P269:P295)</f>
        <v>0</v>
      </c>
      <c r="Q268" s="167"/>
      <c r="R268" s="168">
        <f>SUM(R269:R295)</f>
        <v>0.6010313999999999</v>
      </c>
      <c r="S268" s="167"/>
      <c r="T268" s="169">
        <f>SUM(T269:T295)</f>
        <v>0</v>
      </c>
      <c r="AR268" s="170" t="s">
        <v>81</v>
      </c>
      <c r="AT268" s="171" t="s">
        <v>71</v>
      </c>
      <c r="AU268" s="171" t="s">
        <v>79</v>
      </c>
      <c r="AY268" s="170" t="s">
        <v>120</v>
      </c>
      <c r="BK268" s="172">
        <f>SUM(BK269:BK295)</f>
        <v>0</v>
      </c>
    </row>
    <row r="269" spans="1:65" s="2" customFormat="1" ht="16.5" customHeight="1">
      <c r="A269" s="36"/>
      <c r="B269" s="37"/>
      <c r="C269" s="175" t="s">
        <v>423</v>
      </c>
      <c r="D269" s="175" t="s">
        <v>123</v>
      </c>
      <c r="E269" s="176" t="s">
        <v>424</v>
      </c>
      <c r="F269" s="177" t="s">
        <v>425</v>
      </c>
      <c r="G269" s="178" t="s">
        <v>162</v>
      </c>
      <c r="H269" s="179">
        <v>19.262</v>
      </c>
      <c r="I269" s="180"/>
      <c r="J269" s="181">
        <f>ROUND(I269*H269,2)</f>
        <v>0</v>
      </c>
      <c r="K269" s="177" t="s">
        <v>127</v>
      </c>
      <c r="L269" s="41"/>
      <c r="M269" s="182" t="s">
        <v>19</v>
      </c>
      <c r="N269" s="183" t="s">
        <v>43</v>
      </c>
      <c r="O269" s="66"/>
      <c r="P269" s="184">
        <f>O269*H269</f>
        <v>0</v>
      </c>
      <c r="Q269" s="184">
        <v>0.0003</v>
      </c>
      <c r="R269" s="184">
        <f>Q269*H269</f>
        <v>0.0057786</v>
      </c>
      <c r="S269" s="184">
        <v>0</v>
      </c>
      <c r="T269" s="185">
        <f>S269*H269</f>
        <v>0</v>
      </c>
      <c r="U269" s="36"/>
      <c r="V269" s="36"/>
      <c r="W269" s="36"/>
      <c r="X269" s="36"/>
      <c r="Y269" s="36"/>
      <c r="Z269" s="36"/>
      <c r="AA269" s="36"/>
      <c r="AB269" s="36"/>
      <c r="AC269" s="36"/>
      <c r="AD269" s="36"/>
      <c r="AE269" s="36"/>
      <c r="AR269" s="186" t="s">
        <v>257</v>
      </c>
      <c r="AT269" s="186" t="s">
        <v>123</v>
      </c>
      <c r="AU269" s="186" t="s">
        <v>81</v>
      </c>
      <c r="AY269" s="19" t="s">
        <v>120</v>
      </c>
      <c r="BE269" s="187">
        <f>IF(N269="základní",J269,0)</f>
        <v>0</v>
      </c>
      <c r="BF269" s="187">
        <f>IF(N269="snížená",J269,0)</f>
        <v>0</v>
      </c>
      <c r="BG269" s="187">
        <f>IF(N269="zákl. přenesená",J269,0)</f>
        <v>0</v>
      </c>
      <c r="BH269" s="187">
        <f>IF(N269="sníž. přenesená",J269,0)</f>
        <v>0</v>
      </c>
      <c r="BI269" s="187">
        <f>IF(N269="nulová",J269,0)</f>
        <v>0</v>
      </c>
      <c r="BJ269" s="19" t="s">
        <v>79</v>
      </c>
      <c r="BK269" s="187">
        <f>ROUND(I269*H269,2)</f>
        <v>0</v>
      </c>
      <c r="BL269" s="19" t="s">
        <v>257</v>
      </c>
      <c r="BM269" s="186" t="s">
        <v>426</v>
      </c>
    </row>
    <row r="270" spans="1:47" s="2" customFormat="1" ht="48.75">
      <c r="A270" s="36"/>
      <c r="B270" s="37"/>
      <c r="C270" s="38"/>
      <c r="D270" s="188" t="s">
        <v>130</v>
      </c>
      <c r="E270" s="38"/>
      <c r="F270" s="189" t="s">
        <v>427</v>
      </c>
      <c r="G270" s="38"/>
      <c r="H270" s="38"/>
      <c r="I270" s="190"/>
      <c r="J270" s="38"/>
      <c r="K270" s="38"/>
      <c r="L270" s="41"/>
      <c r="M270" s="191"/>
      <c r="N270" s="192"/>
      <c r="O270" s="66"/>
      <c r="P270" s="66"/>
      <c r="Q270" s="66"/>
      <c r="R270" s="66"/>
      <c r="S270" s="66"/>
      <c r="T270" s="67"/>
      <c r="U270" s="36"/>
      <c r="V270" s="36"/>
      <c r="W270" s="36"/>
      <c r="X270" s="36"/>
      <c r="Y270" s="36"/>
      <c r="Z270" s="36"/>
      <c r="AA270" s="36"/>
      <c r="AB270" s="36"/>
      <c r="AC270" s="36"/>
      <c r="AD270" s="36"/>
      <c r="AE270" s="36"/>
      <c r="AT270" s="19" t="s">
        <v>130</v>
      </c>
      <c r="AU270" s="19" t="s">
        <v>81</v>
      </c>
    </row>
    <row r="271" spans="2:51" s="13" customFormat="1" ht="11.25">
      <c r="B271" s="197"/>
      <c r="C271" s="198"/>
      <c r="D271" s="188" t="s">
        <v>166</v>
      </c>
      <c r="E271" s="199" t="s">
        <v>19</v>
      </c>
      <c r="F271" s="200" t="s">
        <v>274</v>
      </c>
      <c r="G271" s="198"/>
      <c r="H271" s="201">
        <v>1.885</v>
      </c>
      <c r="I271" s="202"/>
      <c r="J271" s="198"/>
      <c r="K271" s="198"/>
      <c r="L271" s="203"/>
      <c r="M271" s="204"/>
      <c r="N271" s="205"/>
      <c r="O271" s="205"/>
      <c r="P271" s="205"/>
      <c r="Q271" s="205"/>
      <c r="R271" s="205"/>
      <c r="S271" s="205"/>
      <c r="T271" s="206"/>
      <c r="AT271" s="207" t="s">
        <v>166</v>
      </c>
      <c r="AU271" s="207" t="s">
        <v>81</v>
      </c>
      <c r="AV271" s="13" t="s">
        <v>81</v>
      </c>
      <c r="AW271" s="13" t="s">
        <v>33</v>
      </c>
      <c r="AX271" s="13" t="s">
        <v>72</v>
      </c>
      <c r="AY271" s="207" t="s">
        <v>120</v>
      </c>
    </row>
    <row r="272" spans="2:51" s="13" customFormat="1" ht="11.25">
      <c r="B272" s="197"/>
      <c r="C272" s="198"/>
      <c r="D272" s="188" t="s">
        <v>166</v>
      </c>
      <c r="E272" s="199" t="s">
        <v>19</v>
      </c>
      <c r="F272" s="200" t="s">
        <v>275</v>
      </c>
      <c r="G272" s="198"/>
      <c r="H272" s="201">
        <v>1.48</v>
      </c>
      <c r="I272" s="202"/>
      <c r="J272" s="198"/>
      <c r="K272" s="198"/>
      <c r="L272" s="203"/>
      <c r="M272" s="204"/>
      <c r="N272" s="205"/>
      <c r="O272" s="205"/>
      <c r="P272" s="205"/>
      <c r="Q272" s="205"/>
      <c r="R272" s="205"/>
      <c r="S272" s="205"/>
      <c r="T272" s="206"/>
      <c r="AT272" s="207" t="s">
        <v>166</v>
      </c>
      <c r="AU272" s="207" t="s">
        <v>81</v>
      </c>
      <c r="AV272" s="13" t="s">
        <v>81</v>
      </c>
      <c r="AW272" s="13" t="s">
        <v>33</v>
      </c>
      <c r="AX272" s="13" t="s">
        <v>72</v>
      </c>
      <c r="AY272" s="207" t="s">
        <v>120</v>
      </c>
    </row>
    <row r="273" spans="2:51" s="13" customFormat="1" ht="11.25">
      <c r="B273" s="197"/>
      <c r="C273" s="198"/>
      <c r="D273" s="188" t="s">
        <v>166</v>
      </c>
      <c r="E273" s="199" t="s">
        <v>19</v>
      </c>
      <c r="F273" s="200" t="s">
        <v>276</v>
      </c>
      <c r="G273" s="198"/>
      <c r="H273" s="201">
        <v>6</v>
      </c>
      <c r="I273" s="202"/>
      <c r="J273" s="198"/>
      <c r="K273" s="198"/>
      <c r="L273" s="203"/>
      <c r="M273" s="204"/>
      <c r="N273" s="205"/>
      <c r="O273" s="205"/>
      <c r="P273" s="205"/>
      <c r="Q273" s="205"/>
      <c r="R273" s="205"/>
      <c r="S273" s="205"/>
      <c r="T273" s="206"/>
      <c r="AT273" s="207" t="s">
        <v>166</v>
      </c>
      <c r="AU273" s="207" t="s">
        <v>81</v>
      </c>
      <c r="AV273" s="13" t="s">
        <v>81</v>
      </c>
      <c r="AW273" s="13" t="s">
        <v>33</v>
      </c>
      <c r="AX273" s="13" t="s">
        <v>72</v>
      </c>
      <c r="AY273" s="207" t="s">
        <v>120</v>
      </c>
    </row>
    <row r="274" spans="2:51" s="13" customFormat="1" ht="11.25">
      <c r="B274" s="197"/>
      <c r="C274" s="198"/>
      <c r="D274" s="188" t="s">
        <v>166</v>
      </c>
      <c r="E274" s="199" t="s">
        <v>19</v>
      </c>
      <c r="F274" s="200" t="s">
        <v>183</v>
      </c>
      <c r="G274" s="198"/>
      <c r="H274" s="201">
        <v>0.315</v>
      </c>
      <c r="I274" s="202"/>
      <c r="J274" s="198"/>
      <c r="K274" s="198"/>
      <c r="L274" s="203"/>
      <c r="M274" s="204"/>
      <c r="N274" s="205"/>
      <c r="O274" s="205"/>
      <c r="P274" s="205"/>
      <c r="Q274" s="205"/>
      <c r="R274" s="205"/>
      <c r="S274" s="205"/>
      <c r="T274" s="206"/>
      <c r="AT274" s="207" t="s">
        <v>166</v>
      </c>
      <c r="AU274" s="207" t="s">
        <v>81</v>
      </c>
      <c r="AV274" s="13" t="s">
        <v>81</v>
      </c>
      <c r="AW274" s="13" t="s">
        <v>33</v>
      </c>
      <c r="AX274" s="13" t="s">
        <v>72</v>
      </c>
      <c r="AY274" s="207" t="s">
        <v>120</v>
      </c>
    </row>
    <row r="275" spans="2:51" s="13" customFormat="1" ht="11.25">
      <c r="B275" s="197"/>
      <c r="C275" s="198"/>
      <c r="D275" s="188" t="s">
        <v>166</v>
      </c>
      <c r="E275" s="199" t="s">
        <v>19</v>
      </c>
      <c r="F275" s="200" t="s">
        <v>277</v>
      </c>
      <c r="G275" s="198"/>
      <c r="H275" s="201">
        <v>0.113</v>
      </c>
      <c r="I275" s="202"/>
      <c r="J275" s="198"/>
      <c r="K275" s="198"/>
      <c r="L275" s="203"/>
      <c r="M275" s="204"/>
      <c r="N275" s="205"/>
      <c r="O275" s="205"/>
      <c r="P275" s="205"/>
      <c r="Q275" s="205"/>
      <c r="R275" s="205"/>
      <c r="S275" s="205"/>
      <c r="T275" s="206"/>
      <c r="AT275" s="207" t="s">
        <v>166</v>
      </c>
      <c r="AU275" s="207" t="s">
        <v>81</v>
      </c>
      <c r="AV275" s="13" t="s">
        <v>81</v>
      </c>
      <c r="AW275" s="13" t="s">
        <v>33</v>
      </c>
      <c r="AX275" s="13" t="s">
        <v>72</v>
      </c>
      <c r="AY275" s="207" t="s">
        <v>120</v>
      </c>
    </row>
    <row r="276" spans="2:51" s="13" customFormat="1" ht="11.25">
      <c r="B276" s="197"/>
      <c r="C276" s="198"/>
      <c r="D276" s="188" t="s">
        <v>166</v>
      </c>
      <c r="E276" s="199" t="s">
        <v>19</v>
      </c>
      <c r="F276" s="200" t="s">
        <v>277</v>
      </c>
      <c r="G276" s="198"/>
      <c r="H276" s="201">
        <v>0.113</v>
      </c>
      <c r="I276" s="202"/>
      <c r="J276" s="198"/>
      <c r="K276" s="198"/>
      <c r="L276" s="203"/>
      <c r="M276" s="204"/>
      <c r="N276" s="205"/>
      <c r="O276" s="205"/>
      <c r="P276" s="205"/>
      <c r="Q276" s="205"/>
      <c r="R276" s="205"/>
      <c r="S276" s="205"/>
      <c r="T276" s="206"/>
      <c r="AT276" s="207" t="s">
        <v>166</v>
      </c>
      <c r="AU276" s="207" t="s">
        <v>81</v>
      </c>
      <c r="AV276" s="13" t="s">
        <v>81</v>
      </c>
      <c r="AW276" s="13" t="s">
        <v>33</v>
      </c>
      <c r="AX276" s="13" t="s">
        <v>72</v>
      </c>
      <c r="AY276" s="207" t="s">
        <v>120</v>
      </c>
    </row>
    <row r="277" spans="2:51" s="13" customFormat="1" ht="11.25">
      <c r="B277" s="197"/>
      <c r="C277" s="198"/>
      <c r="D277" s="188" t="s">
        <v>166</v>
      </c>
      <c r="E277" s="199" t="s">
        <v>19</v>
      </c>
      <c r="F277" s="200" t="s">
        <v>277</v>
      </c>
      <c r="G277" s="198"/>
      <c r="H277" s="201">
        <v>0.113</v>
      </c>
      <c r="I277" s="202"/>
      <c r="J277" s="198"/>
      <c r="K277" s="198"/>
      <c r="L277" s="203"/>
      <c r="M277" s="204"/>
      <c r="N277" s="205"/>
      <c r="O277" s="205"/>
      <c r="P277" s="205"/>
      <c r="Q277" s="205"/>
      <c r="R277" s="205"/>
      <c r="S277" s="205"/>
      <c r="T277" s="206"/>
      <c r="AT277" s="207" t="s">
        <v>166</v>
      </c>
      <c r="AU277" s="207" t="s">
        <v>81</v>
      </c>
      <c r="AV277" s="13" t="s">
        <v>81</v>
      </c>
      <c r="AW277" s="13" t="s">
        <v>33</v>
      </c>
      <c r="AX277" s="13" t="s">
        <v>72</v>
      </c>
      <c r="AY277" s="207" t="s">
        <v>120</v>
      </c>
    </row>
    <row r="278" spans="2:51" s="13" customFormat="1" ht="11.25">
      <c r="B278" s="197"/>
      <c r="C278" s="198"/>
      <c r="D278" s="188" t="s">
        <v>166</v>
      </c>
      <c r="E278" s="199" t="s">
        <v>19</v>
      </c>
      <c r="F278" s="200" t="s">
        <v>181</v>
      </c>
      <c r="G278" s="198"/>
      <c r="H278" s="201">
        <v>6.6</v>
      </c>
      <c r="I278" s="202"/>
      <c r="J278" s="198"/>
      <c r="K278" s="198"/>
      <c r="L278" s="203"/>
      <c r="M278" s="204"/>
      <c r="N278" s="205"/>
      <c r="O278" s="205"/>
      <c r="P278" s="205"/>
      <c r="Q278" s="205"/>
      <c r="R278" s="205"/>
      <c r="S278" s="205"/>
      <c r="T278" s="206"/>
      <c r="AT278" s="207" t="s">
        <v>166</v>
      </c>
      <c r="AU278" s="207" t="s">
        <v>81</v>
      </c>
      <c r="AV278" s="13" t="s">
        <v>81</v>
      </c>
      <c r="AW278" s="13" t="s">
        <v>33</v>
      </c>
      <c r="AX278" s="13" t="s">
        <v>72</v>
      </c>
      <c r="AY278" s="207" t="s">
        <v>120</v>
      </c>
    </row>
    <row r="279" spans="2:51" s="13" customFormat="1" ht="11.25">
      <c r="B279" s="197"/>
      <c r="C279" s="198"/>
      <c r="D279" s="188" t="s">
        <v>166</v>
      </c>
      <c r="E279" s="199" t="s">
        <v>19</v>
      </c>
      <c r="F279" s="200" t="s">
        <v>180</v>
      </c>
      <c r="G279" s="198"/>
      <c r="H279" s="201">
        <v>1.418</v>
      </c>
      <c r="I279" s="202"/>
      <c r="J279" s="198"/>
      <c r="K279" s="198"/>
      <c r="L279" s="203"/>
      <c r="M279" s="204"/>
      <c r="N279" s="205"/>
      <c r="O279" s="205"/>
      <c r="P279" s="205"/>
      <c r="Q279" s="205"/>
      <c r="R279" s="205"/>
      <c r="S279" s="205"/>
      <c r="T279" s="206"/>
      <c r="AT279" s="207" t="s">
        <v>166</v>
      </c>
      <c r="AU279" s="207" t="s">
        <v>81</v>
      </c>
      <c r="AV279" s="13" t="s">
        <v>81</v>
      </c>
      <c r="AW279" s="13" t="s">
        <v>33</v>
      </c>
      <c r="AX279" s="13" t="s">
        <v>72</v>
      </c>
      <c r="AY279" s="207" t="s">
        <v>120</v>
      </c>
    </row>
    <row r="280" spans="2:51" s="13" customFormat="1" ht="11.25">
      <c r="B280" s="197"/>
      <c r="C280" s="198"/>
      <c r="D280" s="188" t="s">
        <v>166</v>
      </c>
      <c r="E280" s="199" t="s">
        <v>19</v>
      </c>
      <c r="F280" s="200" t="s">
        <v>278</v>
      </c>
      <c r="G280" s="198"/>
      <c r="H280" s="201">
        <v>0.105</v>
      </c>
      <c r="I280" s="202"/>
      <c r="J280" s="198"/>
      <c r="K280" s="198"/>
      <c r="L280" s="203"/>
      <c r="M280" s="204"/>
      <c r="N280" s="205"/>
      <c r="O280" s="205"/>
      <c r="P280" s="205"/>
      <c r="Q280" s="205"/>
      <c r="R280" s="205"/>
      <c r="S280" s="205"/>
      <c r="T280" s="206"/>
      <c r="AT280" s="207" t="s">
        <v>166</v>
      </c>
      <c r="AU280" s="207" t="s">
        <v>81</v>
      </c>
      <c r="AV280" s="13" t="s">
        <v>81</v>
      </c>
      <c r="AW280" s="13" t="s">
        <v>33</v>
      </c>
      <c r="AX280" s="13" t="s">
        <v>72</v>
      </c>
      <c r="AY280" s="207" t="s">
        <v>120</v>
      </c>
    </row>
    <row r="281" spans="2:51" s="13" customFormat="1" ht="11.25">
      <c r="B281" s="197"/>
      <c r="C281" s="198"/>
      <c r="D281" s="188" t="s">
        <v>166</v>
      </c>
      <c r="E281" s="199" t="s">
        <v>19</v>
      </c>
      <c r="F281" s="200" t="s">
        <v>279</v>
      </c>
      <c r="G281" s="198"/>
      <c r="H281" s="201">
        <v>1.12</v>
      </c>
      <c r="I281" s="202"/>
      <c r="J281" s="198"/>
      <c r="K281" s="198"/>
      <c r="L281" s="203"/>
      <c r="M281" s="204"/>
      <c r="N281" s="205"/>
      <c r="O281" s="205"/>
      <c r="P281" s="205"/>
      <c r="Q281" s="205"/>
      <c r="R281" s="205"/>
      <c r="S281" s="205"/>
      <c r="T281" s="206"/>
      <c r="AT281" s="207" t="s">
        <v>166</v>
      </c>
      <c r="AU281" s="207" t="s">
        <v>81</v>
      </c>
      <c r="AV281" s="13" t="s">
        <v>81</v>
      </c>
      <c r="AW281" s="13" t="s">
        <v>33</v>
      </c>
      <c r="AX281" s="13" t="s">
        <v>72</v>
      </c>
      <c r="AY281" s="207" t="s">
        <v>120</v>
      </c>
    </row>
    <row r="282" spans="2:51" s="15" customFormat="1" ht="11.25">
      <c r="B282" s="218"/>
      <c r="C282" s="219"/>
      <c r="D282" s="188" t="s">
        <v>166</v>
      </c>
      <c r="E282" s="220" t="s">
        <v>19</v>
      </c>
      <c r="F282" s="221" t="s">
        <v>184</v>
      </c>
      <c r="G282" s="219"/>
      <c r="H282" s="222">
        <v>19.262</v>
      </c>
      <c r="I282" s="223"/>
      <c r="J282" s="219"/>
      <c r="K282" s="219"/>
      <c r="L282" s="224"/>
      <c r="M282" s="225"/>
      <c r="N282" s="226"/>
      <c r="O282" s="226"/>
      <c r="P282" s="226"/>
      <c r="Q282" s="226"/>
      <c r="R282" s="226"/>
      <c r="S282" s="226"/>
      <c r="T282" s="227"/>
      <c r="AT282" s="228" t="s">
        <v>166</v>
      </c>
      <c r="AU282" s="228" t="s">
        <v>81</v>
      </c>
      <c r="AV282" s="15" t="s">
        <v>163</v>
      </c>
      <c r="AW282" s="15" t="s">
        <v>33</v>
      </c>
      <c r="AX282" s="15" t="s">
        <v>79</v>
      </c>
      <c r="AY282" s="228" t="s">
        <v>120</v>
      </c>
    </row>
    <row r="283" spans="1:65" s="2" customFormat="1" ht="24">
      <c r="A283" s="36"/>
      <c r="B283" s="37"/>
      <c r="C283" s="175" t="s">
        <v>428</v>
      </c>
      <c r="D283" s="175" t="s">
        <v>123</v>
      </c>
      <c r="E283" s="176" t="s">
        <v>429</v>
      </c>
      <c r="F283" s="177" t="s">
        <v>430</v>
      </c>
      <c r="G283" s="178" t="s">
        <v>162</v>
      </c>
      <c r="H283" s="179">
        <v>19.262</v>
      </c>
      <c r="I283" s="180"/>
      <c r="J283" s="181">
        <f>ROUND(I283*H283,2)</f>
        <v>0</v>
      </c>
      <c r="K283" s="177" t="s">
        <v>127</v>
      </c>
      <c r="L283" s="41"/>
      <c r="M283" s="182" t="s">
        <v>19</v>
      </c>
      <c r="N283" s="183" t="s">
        <v>43</v>
      </c>
      <c r="O283" s="66"/>
      <c r="P283" s="184">
        <f>O283*H283</f>
        <v>0</v>
      </c>
      <c r="Q283" s="184">
        <v>0.0063</v>
      </c>
      <c r="R283" s="184">
        <f>Q283*H283</f>
        <v>0.1213506</v>
      </c>
      <c r="S283" s="184">
        <v>0</v>
      </c>
      <c r="T283" s="185">
        <f>S283*H283</f>
        <v>0</v>
      </c>
      <c r="U283" s="36"/>
      <c r="V283" s="36"/>
      <c r="W283" s="36"/>
      <c r="X283" s="36"/>
      <c r="Y283" s="36"/>
      <c r="Z283" s="36"/>
      <c r="AA283" s="36"/>
      <c r="AB283" s="36"/>
      <c r="AC283" s="36"/>
      <c r="AD283" s="36"/>
      <c r="AE283" s="36"/>
      <c r="AR283" s="186" t="s">
        <v>257</v>
      </c>
      <c r="AT283" s="186" t="s">
        <v>123</v>
      </c>
      <c r="AU283" s="186" t="s">
        <v>81</v>
      </c>
      <c r="AY283" s="19" t="s">
        <v>120</v>
      </c>
      <c r="BE283" s="187">
        <f>IF(N283="základní",J283,0)</f>
        <v>0</v>
      </c>
      <c r="BF283" s="187">
        <f>IF(N283="snížená",J283,0)</f>
        <v>0</v>
      </c>
      <c r="BG283" s="187">
        <f>IF(N283="zákl. přenesená",J283,0)</f>
        <v>0</v>
      </c>
      <c r="BH283" s="187">
        <f>IF(N283="sníž. přenesená",J283,0)</f>
        <v>0</v>
      </c>
      <c r="BI283" s="187">
        <f>IF(N283="nulová",J283,0)</f>
        <v>0</v>
      </c>
      <c r="BJ283" s="19" t="s">
        <v>79</v>
      </c>
      <c r="BK283" s="187">
        <f>ROUND(I283*H283,2)</f>
        <v>0</v>
      </c>
      <c r="BL283" s="19" t="s">
        <v>257</v>
      </c>
      <c r="BM283" s="186" t="s">
        <v>431</v>
      </c>
    </row>
    <row r="284" spans="1:47" s="2" customFormat="1" ht="29.25">
      <c r="A284" s="36"/>
      <c r="B284" s="37"/>
      <c r="C284" s="38"/>
      <c r="D284" s="188" t="s">
        <v>130</v>
      </c>
      <c r="E284" s="38"/>
      <c r="F284" s="189" t="s">
        <v>432</v>
      </c>
      <c r="G284" s="38"/>
      <c r="H284" s="38"/>
      <c r="I284" s="190"/>
      <c r="J284" s="38"/>
      <c r="K284" s="38"/>
      <c r="L284" s="41"/>
      <c r="M284" s="191"/>
      <c r="N284" s="192"/>
      <c r="O284" s="66"/>
      <c r="P284" s="66"/>
      <c r="Q284" s="66"/>
      <c r="R284" s="66"/>
      <c r="S284" s="66"/>
      <c r="T284" s="67"/>
      <c r="U284" s="36"/>
      <c r="V284" s="36"/>
      <c r="W284" s="36"/>
      <c r="X284" s="36"/>
      <c r="Y284" s="36"/>
      <c r="Z284" s="36"/>
      <c r="AA284" s="36"/>
      <c r="AB284" s="36"/>
      <c r="AC284" s="36"/>
      <c r="AD284" s="36"/>
      <c r="AE284" s="36"/>
      <c r="AT284" s="19" t="s">
        <v>130</v>
      </c>
      <c r="AU284" s="19" t="s">
        <v>81</v>
      </c>
    </row>
    <row r="285" spans="1:65" s="2" customFormat="1" ht="24">
      <c r="A285" s="36"/>
      <c r="B285" s="37"/>
      <c r="C285" s="240" t="s">
        <v>433</v>
      </c>
      <c r="D285" s="240" t="s">
        <v>249</v>
      </c>
      <c r="E285" s="241" t="s">
        <v>434</v>
      </c>
      <c r="F285" s="242" t="s">
        <v>435</v>
      </c>
      <c r="G285" s="243" t="s">
        <v>162</v>
      </c>
      <c r="H285" s="244">
        <v>21.188</v>
      </c>
      <c r="I285" s="245"/>
      <c r="J285" s="246">
        <f>ROUND(I285*H285,2)</f>
        <v>0</v>
      </c>
      <c r="K285" s="242" t="s">
        <v>19</v>
      </c>
      <c r="L285" s="247"/>
      <c r="M285" s="248" t="s">
        <v>19</v>
      </c>
      <c r="N285" s="249" t="s">
        <v>43</v>
      </c>
      <c r="O285" s="66"/>
      <c r="P285" s="184">
        <f>O285*H285</f>
        <v>0</v>
      </c>
      <c r="Q285" s="184">
        <v>0.0192</v>
      </c>
      <c r="R285" s="184">
        <f>Q285*H285</f>
        <v>0.40680959999999994</v>
      </c>
      <c r="S285" s="184">
        <v>0</v>
      </c>
      <c r="T285" s="185">
        <f>S285*H285</f>
        <v>0</v>
      </c>
      <c r="U285" s="36"/>
      <c r="V285" s="36"/>
      <c r="W285" s="36"/>
      <c r="X285" s="36"/>
      <c r="Y285" s="36"/>
      <c r="Z285" s="36"/>
      <c r="AA285" s="36"/>
      <c r="AB285" s="36"/>
      <c r="AC285" s="36"/>
      <c r="AD285" s="36"/>
      <c r="AE285" s="36"/>
      <c r="AR285" s="186" t="s">
        <v>352</v>
      </c>
      <c r="AT285" s="186" t="s">
        <v>249</v>
      </c>
      <c r="AU285" s="186" t="s">
        <v>81</v>
      </c>
      <c r="AY285" s="19" t="s">
        <v>120</v>
      </c>
      <c r="BE285" s="187">
        <f>IF(N285="základní",J285,0)</f>
        <v>0</v>
      </c>
      <c r="BF285" s="187">
        <f>IF(N285="snížená",J285,0)</f>
        <v>0</v>
      </c>
      <c r="BG285" s="187">
        <f>IF(N285="zákl. přenesená",J285,0)</f>
        <v>0</v>
      </c>
      <c r="BH285" s="187">
        <f>IF(N285="sníž. přenesená",J285,0)</f>
        <v>0</v>
      </c>
      <c r="BI285" s="187">
        <f>IF(N285="nulová",J285,0)</f>
        <v>0</v>
      </c>
      <c r="BJ285" s="19" t="s">
        <v>79</v>
      </c>
      <c r="BK285" s="187">
        <f>ROUND(I285*H285,2)</f>
        <v>0</v>
      </c>
      <c r="BL285" s="19" t="s">
        <v>257</v>
      </c>
      <c r="BM285" s="186" t="s">
        <v>436</v>
      </c>
    </row>
    <row r="286" spans="2:51" s="13" customFormat="1" ht="11.25">
      <c r="B286" s="197"/>
      <c r="C286" s="198"/>
      <c r="D286" s="188" t="s">
        <v>166</v>
      </c>
      <c r="E286" s="198"/>
      <c r="F286" s="200" t="s">
        <v>437</v>
      </c>
      <c r="G286" s="198"/>
      <c r="H286" s="201">
        <v>21.188</v>
      </c>
      <c r="I286" s="202"/>
      <c r="J286" s="198"/>
      <c r="K286" s="198"/>
      <c r="L286" s="203"/>
      <c r="M286" s="204"/>
      <c r="N286" s="205"/>
      <c r="O286" s="205"/>
      <c r="P286" s="205"/>
      <c r="Q286" s="205"/>
      <c r="R286" s="205"/>
      <c r="S286" s="205"/>
      <c r="T286" s="206"/>
      <c r="AT286" s="207" t="s">
        <v>166</v>
      </c>
      <c r="AU286" s="207" t="s">
        <v>81</v>
      </c>
      <c r="AV286" s="13" t="s">
        <v>81</v>
      </c>
      <c r="AW286" s="13" t="s">
        <v>4</v>
      </c>
      <c r="AX286" s="13" t="s">
        <v>79</v>
      </c>
      <c r="AY286" s="207" t="s">
        <v>120</v>
      </c>
    </row>
    <row r="287" spans="1:65" s="2" customFormat="1" ht="21.75" customHeight="1">
      <c r="A287" s="36"/>
      <c r="B287" s="37"/>
      <c r="C287" s="175" t="s">
        <v>438</v>
      </c>
      <c r="D287" s="175" t="s">
        <v>123</v>
      </c>
      <c r="E287" s="176" t="s">
        <v>439</v>
      </c>
      <c r="F287" s="177" t="s">
        <v>440</v>
      </c>
      <c r="G287" s="178" t="s">
        <v>202</v>
      </c>
      <c r="H287" s="179">
        <v>31.8</v>
      </c>
      <c r="I287" s="180"/>
      <c r="J287" s="181">
        <f>ROUND(I287*H287,2)</f>
        <v>0</v>
      </c>
      <c r="K287" s="177" t="s">
        <v>127</v>
      </c>
      <c r="L287" s="41"/>
      <c r="M287" s="182" t="s">
        <v>19</v>
      </c>
      <c r="N287" s="183" t="s">
        <v>43</v>
      </c>
      <c r="O287" s="66"/>
      <c r="P287" s="184">
        <f>O287*H287</f>
        <v>0</v>
      </c>
      <c r="Q287" s="184">
        <v>0.00043</v>
      </c>
      <c r="R287" s="184">
        <f>Q287*H287</f>
        <v>0.013674</v>
      </c>
      <c r="S287" s="184">
        <v>0</v>
      </c>
      <c r="T287" s="185">
        <f>S287*H287</f>
        <v>0</v>
      </c>
      <c r="U287" s="36"/>
      <c r="V287" s="36"/>
      <c r="W287" s="36"/>
      <c r="X287" s="36"/>
      <c r="Y287" s="36"/>
      <c r="Z287" s="36"/>
      <c r="AA287" s="36"/>
      <c r="AB287" s="36"/>
      <c r="AC287" s="36"/>
      <c r="AD287" s="36"/>
      <c r="AE287" s="36"/>
      <c r="AR287" s="186" t="s">
        <v>257</v>
      </c>
      <c r="AT287" s="186" t="s">
        <v>123</v>
      </c>
      <c r="AU287" s="186" t="s">
        <v>81</v>
      </c>
      <c r="AY287" s="19" t="s">
        <v>120</v>
      </c>
      <c r="BE287" s="187">
        <f>IF(N287="základní",J287,0)</f>
        <v>0</v>
      </c>
      <c r="BF287" s="187">
        <f>IF(N287="snížená",J287,0)</f>
        <v>0</v>
      </c>
      <c r="BG287" s="187">
        <f>IF(N287="zákl. přenesená",J287,0)</f>
        <v>0</v>
      </c>
      <c r="BH287" s="187">
        <f>IF(N287="sníž. přenesená",J287,0)</f>
        <v>0</v>
      </c>
      <c r="BI287" s="187">
        <f>IF(N287="nulová",J287,0)</f>
        <v>0</v>
      </c>
      <c r="BJ287" s="19" t="s">
        <v>79</v>
      </c>
      <c r="BK287" s="187">
        <f>ROUND(I287*H287,2)</f>
        <v>0</v>
      </c>
      <c r="BL287" s="19" t="s">
        <v>257</v>
      </c>
      <c r="BM287" s="186" t="s">
        <v>441</v>
      </c>
    </row>
    <row r="288" spans="2:51" s="13" customFormat="1" ht="11.25">
      <c r="B288" s="197"/>
      <c r="C288" s="198"/>
      <c r="D288" s="188" t="s">
        <v>166</v>
      </c>
      <c r="E288" s="199" t="s">
        <v>19</v>
      </c>
      <c r="F288" s="200" t="s">
        <v>442</v>
      </c>
      <c r="G288" s="198"/>
      <c r="H288" s="201">
        <v>31.8</v>
      </c>
      <c r="I288" s="202"/>
      <c r="J288" s="198"/>
      <c r="K288" s="198"/>
      <c r="L288" s="203"/>
      <c r="M288" s="204"/>
      <c r="N288" s="205"/>
      <c r="O288" s="205"/>
      <c r="P288" s="205"/>
      <c r="Q288" s="205"/>
      <c r="R288" s="205"/>
      <c r="S288" s="205"/>
      <c r="T288" s="206"/>
      <c r="AT288" s="207" t="s">
        <v>166</v>
      </c>
      <c r="AU288" s="207" t="s">
        <v>81</v>
      </c>
      <c r="AV288" s="13" t="s">
        <v>81</v>
      </c>
      <c r="AW288" s="13" t="s">
        <v>33</v>
      </c>
      <c r="AX288" s="13" t="s">
        <v>79</v>
      </c>
      <c r="AY288" s="207" t="s">
        <v>120</v>
      </c>
    </row>
    <row r="289" spans="1:65" s="2" customFormat="1" ht="21.75" customHeight="1">
      <c r="A289" s="36"/>
      <c r="B289" s="37"/>
      <c r="C289" s="240" t="s">
        <v>443</v>
      </c>
      <c r="D289" s="240" t="s">
        <v>249</v>
      </c>
      <c r="E289" s="241" t="s">
        <v>444</v>
      </c>
      <c r="F289" s="242" t="s">
        <v>445</v>
      </c>
      <c r="G289" s="243" t="s">
        <v>283</v>
      </c>
      <c r="H289" s="244">
        <v>116.588</v>
      </c>
      <c r="I289" s="245"/>
      <c r="J289" s="246">
        <f>ROUND(I289*H289,2)</f>
        <v>0</v>
      </c>
      <c r="K289" s="242" t="s">
        <v>127</v>
      </c>
      <c r="L289" s="247"/>
      <c r="M289" s="248" t="s">
        <v>19</v>
      </c>
      <c r="N289" s="249" t="s">
        <v>43</v>
      </c>
      <c r="O289" s="66"/>
      <c r="P289" s="184">
        <f>O289*H289</f>
        <v>0</v>
      </c>
      <c r="Q289" s="184">
        <v>0.00045</v>
      </c>
      <c r="R289" s="184">
        <f>Q289*H289</f>
        <v>0.05246459999999999</v>
      </c>
      <c r="S289" s="184">
        <v>0</v>
      </c>
      <c r="T289" s="185">
        <f>S289*H289</f>
        <v>0</v>
      </c>
      <c r="U289" s="36"/>
      <c r="V289" s="36"/>
      <c r="W289" s="36"/>
      <c r="X289" s="36"/>
      <c r="Y289" s="36"/>
      <c r="Z289" s="36"/>
      <c r="AA289" s="36"/>
      <c r="AB289" s="36"/>
      <c r="AC289" s="36"/>
      <c r="AD289" s="36"/>
      <c r="AE289" s="36"/>
      <c r="AR289" s="186" t="s">
        <v>352</v>
      </c>
      <c r="AT289" s="186" t="s">
        <v>249</v>
      </c>
      <c r="AU289" s="186" t="s">
        <v>81</v>
      </c>
      <c r="AY289" s="19" t="s">
        <v>120</v>
      </c>
      <c r="BE289" s="187">
        <f>IF(N289="základní",J289,0)</f>
        <v>0</v>
      </c>
      <c r="BF289" s="187">
        <f>IF(N289="snížená",J289,0)</f>
        <v>0</v>
      </c>
      <c r="BG289" s="187">
        <f>IF(N289="zákl. přenesená",J289,0)</f>
        <v>0</v>
      </c>
      <c r="BH289" s="187">
        <f>IF(N289="sníž. přenesená",J289,0)</f>
        <v>0</v>
      </c>
      <c r="BI289" s="187">
        <f>IF(N289="nulová",J289,0)</f>
        <v>0</v>
      </c>
      <c r="BJ289" s="19" t="s">
        <v>79</v>
      </c>
      <c r="BK289" s="187">
        <f>ROUND(I289*H289,2)</f>
        <v>0</v>
      </c>
      <c r="BL289" s="19" t="s">
        <v>257</v>
      </c>
      <c r="BM289" s="186" t="s">
        <v>446</v>
      </c>
    </row>
    <row r="290" spans="2:51" s="13" customFormat="1" ht="11.25">
      <c r="B290" s="197"/>
      <c r="C290" s="198"/>
      <c r="D290" s="188" t="s">
        <v>166</v>
      </c>
      <c r="E290" s="199" t="s">
        <v>19</v>
      </c>
      <c r="F290" s="200" t="s">
        <v>447</v>
      </c>
      <c r="G290" s="198"/>
      <c r="H290" s="201">
        <v>105.989</v>
      </c>
      <c r="I290" s="202"/>
      <c r="J290" s="198"/>
      <c r="K290" s="198"/>
      <c r="L290" s="203"/>
      <c r="M290" s="204"/>
      <c r="N290" s="205"/>
      <c r="O290" s="205"/>
      <c r="P290" s="205"/>
      <c r="Q290" s="205"/>
      <c r="R290" s="205"/>
      <c r="S290" s="205"/>
      <c r="T290" s="206"/>
      <c r="AT290" s="207" t="s">
        <v>166</v>
      </c>
      <c r="AU290" s="207" t="s">
        <v>81</v>
      </c>
      <c r="AV290" s="13" t="s">
        <v>81</v>
      </c>
      <c r="AW290" s="13" t="s">
        <v>33</v>
      </c>
      <c r="AX290" s="13" t="s">
        <v>79</v>
      </c>
      <c r="AY290" s="207" t="s">
        <v>120</v>
      </c>
    </row>
    <row r="291" spans="2:51" s="13" customFormat="1" ht="11.25">
      <c r="B291" s="197"/>
      <c r="C291" s="198"/>
      <c r="D291" s="188" t="s">
        <v>166</v>
      </c>
      <c r="E291" s="198"/>
      <c r="F291" s="200" t="s">
        <v>448</v>
      </c>
      <c r="G291" s="198"/>
      <c r="H291" s="201">
        <v>116.588</v>
      </c>
      <c r="I291" s="202"/>
      <c r="J291" s="198"/>
      <c r="K291" s="198"/>
      <c r="L291" s="203"/>
      <c r="M291" s="204"/>
      <c r="N291" s="205"/>
      <c r="O291" s="205"/>
      <c r="P291" s="205"/>
      <c r="Q291" s="205"/>
      <c r="R291" s="205"/>
      <c r="S291" s="205"/>
      <c r="T291" s="206"/>
      <c r="AT291" s="207" t="s">
        <v>166</v>
      </c>
      <c r="AU291" s="207" t="s">
        <v>81</v>
      </c>
      <c r="AV291" s="13" t="s">
        <v>81</v>
      </c>
      <c r="AW291" s="13" t="s">
        <v>4</v>
      </c>
      <c r="AX291" s="13" t="s">
        <v>79</v>
      </c>
      <c r="AY291" s="207" t="s">
        <v>120</v>
      </c>
    </row>
    <row r="292" spans="1:65" s="2" customFormat="1" ht="16.5" customHeight="1">
      <c r="A292" s="36"/>
      <c r="B292" s="37"/>
      <c r="C292" s="175" t="s">
        <v>449</v>
      </c>
      <c r="D292" s="175" t="s">
        <v>123</v>
      </c>
      <c r="E292" s="176" t="s">
        <v>450</v>
      </c>
      <c r="F292" s="177" t="s">
        <v>451</v>
      </c>
      <c r="G292" s="178" t="s">
        <v>202</v>
      </c>
      <c r="H292" s="179">
        <v>31.8</v>
      </c>
      <c r="I292" s="180"/>
      <c r="J292" s="181">
        <f>ROUND(I292*H292,2)</f>
        <v>0</v>
      </c>
      <c r="K292" s="177" t="s">
        <v>127</v>
      </c>
      <c r="L292" s="41"/>
      <c r="M292" s="182" t="s">
        <v>19</v>
      </c>
      <c r="N292" s="183" t="s">
        <v>43</v>
      </c>
      <c r="O292" s="66"/>
      <c r="P292" s="184">
        <f>O292*H292</f>
        <v>0</v>
      </c>
      <c r="Q292" s="184">
        <v>3E-05</v>
      </c>
      <c r="R292" s="184">
        <f>Q292*H292</f>
        <v>0.0009540000000000001</v>
      </c>
      <c r="S292" s="184">
        <v>0</v>
      </c>
      <c r="T292" s="185">
        <f>S292*H292</f>
        <v>0</v>
      </c>
      <c r="U292" s="36"/>
      <c r="V292" s="36"/>
      <c r="W292" s="36"/>
      <c r="X292" s="36"/>
      <c r="Y292" s="36"/>
      <c r="Z292" s="36"/>
      <c r="AA292" s="36"/>
      <c r="AB292" s="36"/>
      <c r="AC292" s="36"/>
      <c r="AD292" s="36"/>
      <c r="AE292" s="36"/>
      <c r="AR292" s="186" t="s">
        <v>257</v>
      </c>
      <c r="AT292" s="186" t="s">
        <v>123</v>
      </c>
      <c r="AU292" s="186" t="s">
        <v>81</v>
      </c>
      <c r="AY292" s="19" t="s">
        <v>120</v>
      </c>
      <c r="BE292" s="187">
        <f>IF(N292="základní",J292,0)</f>
        <v>0</v>
      </c>
      <c r="BF292" s="187">
        <f>IF(N292="snížená",J292,0)</f>
        <v>0</v>
      </c>
      <c r="BG292" s="187">
        <f>IF(N292="zákl. přenesená",J292,0)</f>
        <v>0</v>
      </c>
      <c r="BH292" s="187">
        <f>IF(N292="sníž. přenesená",J292,0)</f>
        <v>0</v>
      </c>
      <c r="BI292" s="187">
        <f>IF(N292="nulová",J292,0)</f>
        <v>0</v>
      </c>
      <c r="BJ292" s="19" t="s">
        <v>79</v>
      </c>
      <c r="BK292" s="187">
        <f>ROUND(I292*H292,2)</f>
        <v>0</v>
      </c>
      <c r="BL292" s="19" t="s">
        <v>257</v>
      </c>
      <c r="BM292" s="186" t="s">
        <v>452</v>
      </c>
    </row>
    <row r="293" spans="1:47" s="2" customFormat="1" ht="48.75">
      <c r="A293" s="36"/>
      <c r="B293" s="37"/>
      <c r="C293" s="38"/>
      <c r="D293" s="188" t="s">
        <v>130</v>
      </c>
      <c r="E293" s="38"/>
      <c r="F293" s="189" t="s">
        <v>453</v>
      </c>
      <c r="G293" s="38"/>
      <c r="H293" s="38"/>
      <c r="I293" s="190"/>
      <c r="J293" s="38"/>
      <c r="K293" s="38"/>
      <c r="L293" s="41"/>
      <c r="M293" s="191"/>
      <c r="N293" s="192"/>
      <c r="O293" s="66"/>
      <c r="P293" s="66"/>
      <c r="Q293" s="66"/>
      <c r="R293" s="66"/>
      <c r="S293" s="66"/>
      <c r="T293" s="67"/>
      <c r="U293" s="36"/>
      <c r="V293" s="36"/>
      <c r="W293" s="36"/>
      <c r="X293" s="36"/>
      <c r="Y293" s="36"/>
      <c r="Z293" s="36"/>
      <c r="AA293" s="36"/>
      <c r="AB293" s="36"/>
      <c r="AC293" s="36"/>
      <c r="AD293" s="36"/>
      <c r="AE293" s="36"/>
      <c r="AT293" s="19" t="s">
        <v>130</v>
      </c>
      <c r="AU293" s="19" t="s">
        <v>81</v>
      </c>
    </row>
    <row r="294" spans="1:65" s="2" customFormat="1" ht="24">
      <c r="A294" s="36"/>
      <c r="B294" s="37"/>
      <c r="C294" s="175" t="s">
        <v>454</v>
      </c>
      <c r="D294" s="175" t="s">
        <v>123</v>
      </c>
      <c r="E294" s="176" t="s">
        <v>455</v>
      </c>
      <c r="F294" s="177" t="s">
        <v>456</v>
      </c>
      <c r="G294" s="178" t="s">
        <v>418</v>
      </c>
      <c r="H294" s="250"/>
      <c r="I294" s="180"/>
      <c r="J294" s="181">
        <f>ROUND(I294*H294,2)</f>
        <v>0</v>
      </c>
      <c r="K294" s="177" t="s">
        <v>127</v>
      </c>
      <c r="L294" s="41"/>
      <c r="M294" s="182" t="s">
        <v>19</v>
      </c>
      <c r="N294" s="183" t="s">
        <v>43</v>
      </c>
      <c r="O294" s="66"/>
      <c r="P294" s="184">
        <f>O294*H294</f>
        <v>0</v>
      </c>
      <c r="Q294" s="184">
        <v>0</v>
      </c>
      <c r="R294" s="184">
        <f>Q294*H294</f>
        <v>0</v>
      </c>
      <c r="S294" s="184">
        <v>0</v>
      </c>
      <c r="T294" s="185">
        <f>S294*H294</f>
        <v>0</v>
      </c>
      <c r="U294" s="36"/>
      <c r="V294" s="36"/>
      <c r="W294" s="36"/>
      <c r="X294" s="36"/>
      <c r="Y294" s="36"/>
      <c r="Z294" s="36"/>
      <c r="AA294" s="36"/>
      <c r="AB294" s="36"/>
      <c r="AC294" s="36"/>
      <c r="AD294" s="36"/>
      <c r="AE294" s="36"/>
      <c r="AR294" s="186" t="s">
        <v>257</v>
      </c>
      <c r="AT294" s="186" t="s">
        <v>123</v>
      </c>
      <c r="AU294" s="186" t="s">
        <v>81</v>
      </c>
      <c r="AY294" s="19" t="s">
        <v>120</v>
      </c>
      <c r="BE294" s="187">
        <f>IF(N294="základní",J294,0)</f>
        <v>0</v>
      </c>
      <c r="BF294" s="187">
        <f>IF(N294="snížená",J294,0)</f>
        <v>0</v>
      </c>
      <c r="BG294" s="187">
        <f>IF(N294="zákl. přenesená",J294,0)</f>
        <v>0</v>
      </c>
      <c r="BH294" s="187">
        <f>IF(N294="sníž. přenesená",J294,0)</f>
        <v>0</v>
      </c>
      <c r="BI294" s="187">
        <f>IF(N294="nulová",J294,0)</f>
        <v>0</v>
      </c>
      <c r="BJ294" s="19" t="s">
        <v>79</v>
      </c>
      <c r="BK294" s="187">
        <f>ROUND(I294*H294,2)</f>
        <v>0</v>
      </c>
      <c r="BL294" s="19" t="s">
        <v>257</v>
      </c>
      <c r="BM294" s="186" t="s">
        <v>457</v>
      </c>
    </row>
    <row r="295" spans="1:47" s="2" customFormat="1" ht="78">
      <c r="A295" s="36"/>
      <c r="B295" s="37"/>
      <c r="C295" s="38"/>
      <c r="D295" s="188" t="s">
        <v>130</v>
      </c>
      <c r="E295" s="38"/>
      <c r="F295" s="189" t="s">
        <v>458</v>
      </c>
      <c r="G295" s="38"/>
      <c r="H295" s="38"/>
      <c r="I295" s="190"/>
      <c r="J295" s="38"/>
      <c r="K295" s="38"/>
      <c r="L295" s="41"/>
      <c r="M295" s="191"/>
      <c r="N295" s="192"/>
      <c r="O295" s="66"/>
      <c r="P295" s="66"/>
      <c r="Q295" s="66"/>
      <c r="R295" s="66"/>
      <c r="S295" s="66"/>
      <c r="T295" s="67"/>
      <c r="U295" s="36"/>
      <c r="V295" s="36"/>
      <c r="W295" s="36"/>
      <c r="X295" s="36"/>
      <c r="Y295" s="36"/>
      <c r="Z295" s="36"/>
      <c r="AA295" s="36"/>
      <c r="AB295" s="36"/>
      <c r="AC295" s="36"/>
      <c r="AD295" s="36"/>
      <c r="AE295" s="36"/>
      <c r="AT295" s="19" t="s">
        <v>130</v>
      </c>
      <c r="AU295" s="19" t="s">
        <v>81</v>
      </c>
    </row>
    <row r="296" spans="2:63" s="12" customFormat="1" ht="22.9" customHeight="1">
      <c r="B296" s="159"/>
      <c r="C296" s="160"/>
      <c r="D296" s="161" t="s">
        <v>71</v>
      </c>
      <c r="E296" s="173" t="s">
        <v>459</v>
      </c>
      <c r="F296" s="173" t="s">
        <v>460</v>
      </c>
      <c r="G296" s="160"/>
      <c r="H296" s="160"/>
      <c r="I296" s="163"/>
      <c r="J296" s="174">
        <f>BK296</f>
        <v>0</v>
      </c>
      <c r="K296" s="160"/>
      <c r="L296" s="165"/>
      <c r="M296" s="166"/>
      <c r="N296" s="167"/>
      <c r="O296" s="167"/>
      <c r="P296" s="168">
        <f>SUM(P297:P333)</f>
        <v>0</v>
      </c>
      <c r="Q296" s="167"/>
      <c r="R296" s="168">
        <f>SUM(R297:R333)</f>
        <v>0.3775944</v>
      </c>
      <c r="S296" s="167"/>
      <c r="T296" s="169">
        <f>SUM(T297:T333)</f>
        <v>0</v>
      </c>
      <c r="AR296" s="170" t="s">
        <v>81</v>
      </c>
      <c r="AT296" s="171" t="s">
        <v>71</v>
      </c>
      <c r="AU296" s="171" t="s">
        <v>79</v>
      </c>
      <c r="AY296" s="170" t="s">
        <v>120</v>
      </c>
      <c r="BK296" s="172">
        <f>SUM(BK297:BK333)</f>
        <v>0</v>
      </c>
    </row>
    <row r="297" spans="1:65" s="2" customFormat="1" ht="16.5" customHeight="1">
      <c r="A297" s="36"/>
      <c r="B297" s="37"/>
      <c r="C297" s="175" t="s">
        <v>461</v>
      </c>
      <c r="D297" s="175" t="s">
        <v>123</v>
      </c>
      <c r="E297" s="176" t="s">
        <v>462</v>
      </c>
      <c r="F297" s="177" t="s">
        <v>463</v>
      </c>
      <c r="G297" s="178" t="s">
        <v>162</v>
      </c>
      <c r="H297" s="179">
        <v>18.2</v>
      </c>
      <c r="I297" s="180"/>
      <c r="J297" s="181">
        <f>ROUND(I297*H297,2)</f>
        <v>0</v>
      </c>
      <c r="K297" s="177" t="s">
        <v>127</v>
      </c>
      <c r="L297" s="41"/>
      <c r="M297" s="182" t="s">
        <v>19</v>
      </c>
      <c r="N297" s="183" t="s">
        <v>43</v>
      </c>
      <c r="O297" s="66"/>
      <c r="P297" s="184">
        <f>O297*H297</f>
        <v>0</v>
      </c>
      <c r="Q297" s="184">
        <v>0.0003</v>
      </c>
      <c r="R297" s="184">
        <f>Q297*H297</f>
        <v>0.00546</v>
      </c>
      <c r="S297" s="184">
        <v>0</v>
      </c>
      <c r="T297" s="185">
        <f>S297*H297</f>
        <v>0</v>
      </c>
      <c r="U297" s="36"/>
      <c r="V297" s="36"/>
      <c r="W297" s="36"/>
      <c r="X297" s="36"/>
      <c r="Y297" s="36"/>
      <c r="Z297" s="36"/>
      <c r="AA297" s="36"/>
      <c r="AB297" s="36"/>
      <c r="AC297" s="36"/>
      <c r="AD297" s="36"/>
      <c r="AE297" s="36"/>
      <c r="AR297" s="186" t="s">
        <v>257</v>
      </c>
      <c r="AT297" s="186" t="s">
        <v>123</v>
      </c>
      <c r="AU297" s="186" t="s">
        <v>81</v>
      </c>
      <c r="AY297" s="19" t="s">
        <v>120</v>
      </c>
      <c r="BE297" s="187">
        <f>IF(N297="základní",J297,0)</f>
        <v>0</v>
      </c>
      <c r="BF297" s="187">
        <f>IF(N297="snížená",J297,0)</f>
        <v>0</v>
      </c>
      <c r="BG297" s="187">
        <f>IF(N297="zákl. přenesená",J297,0)</f>
        <v>0</v>
      </c>
      <c r="BH297" s="187">
        <f>IF(N297="sníž. přenesená",J297,0)</f>
        <v>0</v>
      </c>
      <c r="BI297" s="187">
        <f>IF(N297="nulová",J297,0)</f>
        <v>0</v>
      </c>
      <c r="BJ297" s="19" t="s">
        <v>79</v>
      </c>
      <c r="BK297" s="187">
        <f>ROUND(I297*H297,2)</f>
        <v>0</v>
      </c>
      <c r="BL297" s="19" t="s">
        <v>257</v>
      </c>
      <c r="BM297" s="186" t="s">
        <v>464</v>
      </c>
    </row>
    <row r="298" spans="1:47" s="2" customFormat="1" ht="68.25">
      <c r="A298" s="36"/>
      <c r="B298" s="37"/>
      <c r="C298" s="38"/>
      <c r="D298" s="188" t="s">
        <v>130</v>
      </c>
      <c r="E298" s="38"/>
      <c r="F298" s="189" t="s">
        <v>465</v>
      </c>
      <c r="G298" s="38"/>
      <c r="H298" s="38"/>
      <c r="I298" s="190"/>
      <c r="J298" s="38"/>
      <c r="K298" s="38"/>
      <c r="L298" s="41"/>
      <c r="M298" s="191"/>
      <c r="N298" s="192"/>
      <c r="O298" s="66"/>
      <c r="P298" s="66"/>
      <c r="Q298" s="66"/>
      <c r="R298" s="66"/>
      <c r="S298" s="66"/>
      <c r="T298" s="67"/>
      <c r="U298" s="36"/>
      <c r="V298" s="36"/>
      <c r="W298" s="36"/>
      <c r="X298" s="36"/>
      <c r="Y298" s="36"/>
      <c r="Z298" s="36"/>
      <c r="AA298" s="36"/>
      <c r="AB298" s="36"/>
      <c r="AC298" s="36"/>
      <c r="AD298" s="36"/>
      <c r="AE298" s="36"/>
      <c r="AT298" s="19" t="s">
        <v>130</v>
      </c>
      <c r="AU298" s="19" t="s">
        <v>81</v>
      </c>
    </row>
    <row r="299" spans="2:51" s="13" customFormat="1" ht="11.25">
      <c r="B299" s="197"/>
      <c r="C299" s="198"/>
      <c r="D299" s="188" t="s">
        <v>166</v>
      </c>
      <c r="E299" s="199" t="s">
        <v>19</v>
      </c>
      <c r="F299" s="200" t="s">
        <v>466</v>
      </c>
      <c r="G299" s="198"/>
      <c r="H299" s="201">
        <v>18.2</v>
      </c>
      <c r="I299" s="202"/>
      <c r="J299" s="198"/>
      <c r="K299" s="198"/>
      <c r="L299" s="203"/>
      <c r="M299" s="204"/>
      <c r="N299" s="205"/>
      <c r="O299" s="205"/>
      <c r="P299" s="205"/>
      <c r="Q299" s="205"/>
      <c r="R299" s="205"/>
      <c r="S299" s="205"/>
      <c r="T299" s="206"/>
      <c r="AT299" s="207" t="s">
        <v>166</v>
      </c>
      <c r="AU299" s="207" t="s">
        <v>81</v>
      </c>
      <c r="AV299" s="13" t="s">
        <v>81</v>
      </c>
      <c r="AW299" s="13" t="s">
        <v>33</v>
      </c>
      <c r="AX299" s="13" t="s">
        <v>79</v>
      </c>
      <c r="AY299" s="207" t="s">
        <v>120</v>
      </c>
    </row>
    <row r="300" spans="1:65" s="2" customFormat="1" ht="24">
      <c r="A300" s="36"/>
      <c r="B300" s="37"/>
      <c r="C300" s="175" t="s">
        <v>467</v>
      </c>
      <c r="D300" s="175" t="s">
        <v>123</v>
      </c>
      <c r="E300" s="176" t="s">
        <v>468</v>
      </c>
      <c r="F300" s="177" t="s">
        <v>469</v>
      </c>
      <c r="G300" s="178" t="s">
        <v>162</v>
      </c>
      <c r="H300" s="179">
        <v>14.48</v>
      </c>
      <c r="I300" s="180"/>
      <c r="J300" s="181">
        <f>ROUND(I300*H300,2)</f>
        <v>0</v>
      </c>
      <c r="K300" s="177" t="s">
        <v>127</v>
      </c>
      <c r="L300" s="41"/>
      <c r="M300" s="182" t="s">
        <v>19</v>
      </c>
      <c r="N300" s="183" t="s">
        <v>43</v>
      </c>
      <c r="O300" s="66"/>
      <c r="P300" s="184">
        <f>O300*H300</f>
        <v>0</v>
      </c>
      <c r="Q300" s="184">
        <v>0.00605</v>
      </c>
      <c r="R300" s="184">
        <f>Q300*H300</f>
        <v>0.087604</v>
      </c>
      <c r="S300" s="184">
        <v>0</v>
      </c>
      <c r="T300" s="185">
        <f>S300*H300</f>
        <v>0</v>
      </c>
      <c r="U300" s="36"/>
      <c r="V300" s="36"/>
      <c r="W300" s="36"/>
      <c r="X300" s="36"/>
      <c r="Y300" s="36"/>
      <c r="Z300" s="36"/>
      <c r="AA300" s="36"/>
      <c r="AB300" s="36"/>
      <c r="AC300" s="36"/>
      <c r="AD300" s="36"/>
      <c r="AE300" s="36"/>
      <c r="AR300" s="186" t="s">
        <v>257</v>
      </c>
      <c r="AT300" s="186" t="s">
        <v>123</v>
      </c>
      <c r="AU300" s="186" t="s">
        <v>81</v>
      </c>
      <c r="AY300" s="19" t="s">
        <v>120</v>
      </c>
      <c r="BE300" s="187">
        <f>IF(N300="základní",J300,0)</f>
        <v>0</v>
      </c>
      <c r="BF300" s="187">
        <f>IF(N300="snížená",J300,0)</f>
        <v>0</v>
      </c>
      <c r="BG300" s="187">
        <f>IF(N300="zákl. přenesená",J300,0)</f>
        <v>0</v>
      </c>
      <c r="BH300" s="187">
        <f>IF(N300="sníž. přenesená",J300,0)</f>
        <v>0</v>
      </c>
      <c r="BI300" s="187">
        <f>IF(N300="nulová",J300,0)</f>
        <v>0</v>
      </c>
      <c r="BJ300" s="19" t="s">
        <v>79</v>
      </c>
      <c r="BK300" s="187">
        <f>ROUND(I300*H300,2)</f>
        <v>0</v>
      </c>
      <c r="BL300" s="19" t="s">
        <v>257</v>
      </c>
      <c r="BM300" s="186" t="s">
        <v>470</v>
      </c>
    </row>
    <row r="301" spans="1:47" s="2" customFormat="1" ht="29.25">
      <c r="A301" s="36"/>
      <c r="B301" s="37"/>
      <c r="C301" s="38"/>
      <c r="D301" s="188" t="s">
        <v>130</v>
      </c>
      <c r="E301" s="38"/>
      <c r="F301" s="189" t="s">
        <v>471</v>
      </c>
      <c r="G301" s="38"/>
      <c r="H301" s="38"/>
      <c r="I301" s="190"/>
      <c r="J301" s="38"/>
      <c r="K301" s="38"/>
      <c r="L301" s="41"/>
      <c r="M301" s="191"/>
      <c r="N301" s="192"/>
      <c r="O301" s="66"/>
      <c r="P301" s="66"/>
      <c r="Q301" s="66"/>
      <c r="R301" s="66"/>
      <c r="S301" s="66"/>
      <c r="T301" s="67"/>
      <c r="U301" s="36"/>
      <c r="V301" s="36"/>
      <c r="W301" s="36"/>
      <c r="X301" s="36"/>
      <c r="Y301" s="36"/>
      <c r="Z301" s="36"/>
      <c r="AA301" s="36"/>
      <c r="AB301" s="36"/>
      <c r="AC301" s="36"/>
      <c r="AD301" s="36"/>
      <c r="AE301" s="36"/>
      <c r="AT301" s="19" t="s">
        <v>130</v>
      </c>
      <c r="AU301" s="19" t="s">
        <v>81</v>
      </c>
    </row>
    <row r="302" spans="2:51" s="13" customFormat="1" ht="11.25">
      <c r="B302" s="197"/>
      <c r="C302" s="198"/>
      <c r="D302" s="188" t="s">
        <v>166</v>
      </c>
      <c r="E302" s="199" t="s">
        <v>19</v>
      </c>
      <c r="F302" s="200" t="s">
        <v>472</v>
      </c>
      <c r="G302" s="198"/>
      <c r="H302" s="201">
        <v>13.28</v>
      </c>
      <c r="I302" s="202"/>
      <c r="J302" s="198"/>
      <c r="K302" s="198"/>
      <c r="L302" s="203"/>
      <c r="M302" s="204"/>
      <c r="N302" s="205"/>
      <c r="O302" s="205"/>
      <c r="P302" s="205"/>
      <c r="Q302" s="205"/>
      <c r="R302" s="205"/>
      <c r="S302" s="205"/>
      <c r="T302" s="206"/>
      <c r="AT302" s="207" t="s">
        <v>166</v>
      </c>
      <c r="AU302" s="207" t="s">
        <v>81</v>
      </c>
      <c r="AV302" s="13" t="s">
        <v>81</v>
      </c>
      <c r="AW302" s="13" t="s">
        <v>33</v>
      </c>
      <c r="AX302" s="13" t="s">
        <v>72</v>
      </c>
      <c r="AY302" s="207" t="s">
        <v>120</v>
      </c>
    </row>
    <row r="303" spans="2:51" s="13" customFormat="1" ht="11.25">
      <c r="B303" s="197"/>
      <c r="C303" s="198"/>
      <c r="D303" s="188" t="s">
        <v>166</v>
      </c>
      <c r="E303" s="199" t="s">
        <v>19</v>
      </c>
      <c r="F303" s="200" t="s">
        <v>473</v>
      </c>
      <c r="G303" s="198"/>
      <c r="H303" s="201">
        <v>1.2</v>
      </c>
      <c r="I303" s="202"/>
      <c r="J303" s="198"/>
      <c r="K303" s="198"/>
      <c r="L303" s="203"/>
      <c r="M303" s="204"/>
      <c r="N303" s="205"/>
      <c r="O303" s="205"/>
      <c r="P303" s="205"/>
      <c r="Q303" s="205"/>
      <c r="R303" s="205"/>
      <c r="S303" s="205"/>
      <c r="T303" s="206"/>
      <c r="AT303" s="207" t="s">
        <v>166</v>
      </c>
      <c r="AU303" s="207" t="s">
        <v>81</v>
      </c>
      <c r="AV303" s="13" t="s">
        <v>81</v>
      </c>
      <c r="AW303" s="13" t="s">
        <v>33</v>
      </c>
      <c r="AX303" s="13" t="s">
        <v>72</v>
      </c>
      <c r="AY303" s="207" t="s">
        <v>120</v>
      </c>
    </row>
    <row r="304" spans="2:51" s="15" customFormat="1" ht="11.25">
      <c r="B304" s="218"/>
      <c r="C304" s="219"/>
      <c r="D304" s="188" t="s">
        <v>166</v>
      </c>
      <c r="E304" s="220" t="s">
        <v>19</v>
      </c>
      <c r="F304" s="221" t="s">
        <v>184</v>
      </c>
      <c r="G304" s="219"/>
      <c r="H304" s="222">
        <v>14.479999999999999</v>
      </c>
      <c r="I304" s="223"/>
      <c r="J304" s="219"/>
      <c r="K304" s="219"/>
      <c r="L304" s="224"/>
      <c r="M304" s="225"/>
      <c r="N304" s="226"/>
      <c r="O304" s="226"/>
      <c r="P304" s="226"/>
      <c r="Q304" s="226"/>
      <c r="R304" s="226"/>
      <c r="S304" s="226"/>
      <c r="T304" s="227"/>
      <c r="AT304" s="228" t="s">
        <v>166</v>
      </c>
      <c r="AU304" s="228" t="s">
        <v>81</v>
      </c>
      <c r="AV304" s="15" t="s">
        <v>163</v>
      </c>
      <c r="AW304" s="15" t="s">
        <v>33</v>
      </c>
      <c r="AX304" s="15" t="s">
        <v>79</v>
      </c>
      <c r="AY304" s="228" t="s">
        <v>120</v>
      </c>
    </row>
    <row r="305" spans="1:65" s="2" customFormat="1" ht="16.5" customHeight="1">
      <c r="A305" s="36"/>
      <c r="B305" s="37"/>
      <c r="C305" s="240" t="s">
        <v>474</v>
      </c>
      <c r="D305" s="240" t="s">
        <v>249</v>
      </c>
      <c r="E305" s="241" t="s">
        <v>475</v>
      </c>
      <c r="F305" s="242" t="s">
        <v>476</v>
      </c>
      <c r="G305" s="243" t="s">
        <v>162</v>
      </c>
      <c r="H305" s="244">
        <v>11.836</v>
      </c>
      <c r="I305" s="245"/>
      <c r="J305" s="246">
        <f>ROUND(I305*H305,2)</f>
        <v>0</v>
      </c>
      <c r="K305" s="242" t="s">
        <v>19</v>
      </c>
      <c r="L305" s="247"/>
      <c r="M305" s="248" t="s">
        <v>19</v>
      </c>
      <c r="N305" s="249" t="s">
        <v>43</v>
      </c>
      <c r="O305" s="66"/>
      <c r="P305" s="184">
        <f>O305*H305</f>
        <v>0</v>
      </c>
      <c r="Q305" s="184">
        <v>0.0129</v>
      </c>
      <c r="R305" s="184">
        <f>Q305*H305</f>
        <v>0.1526844</v>
      </c>
      <c r="S305" s="184">
        <v>0</v>
      </c>
      <c r="T305" s="185">
        <f>S305*H305</f>
        <v>0</v>
      </c>
      <c r="U305" s="36"/>
      <c r="V305" s="36"/>
      <c r="W305" s="36"/>
      <c r="X305" s="36"/>
      <c r="Y305" s="36"/>
      <c r="Z305" s="36"/>
      <c r="AA305" s="36"/>
      <c r="AB305" s="36"/>
      <c r="AC305" s="36"/>
      <c r="AD305" s="36"/>
      <c r="AE305" s="36"/>
      <c r="AR305" s="186" t="s">
        <v>352</v>
      </c>
      <c r="AT305" s="186" t="s">
        <v>249</v>
      </c>
      <c r="AU305" s="186" t="s">
        <v>81</v>
      </c>
      <c r="AY305" s="19" t="s">
        <v>120</v>
      </c>
      <c r="BE305" s="187">
        <f>IF(N305="základní",J305,0)</f>
        <v>0</v>
      </c>
      <c r="BF305" s="187">
        <f>IF(N305="snížená",J305,0)</f>
        <v>0</v>
      </c>
      <c r="BG305" s="187">
        <f>IF(N305="zákl. přenesená",J305,0)</f>
        <v>0</v>
      </c>
      <c r="BH305" s="187">
        <f>IF(N305="sníž. přenesená",J305,0)</f>
        <v>0</v>
      </c>
      <c r="BI305" s="187">
        <f>IF(N305="nulová",J305,0)</f>
        <v>0</v>
      </c>
      <c r="BJ305" s="19" t="s">
        <v>79</v>
      </c>
      <c r="BK305" s="187">
        <f>ROUND(I305*H305,2)</f>
        <v>0</v>
      </c>
      <c r="BL305" s="19" t="s">
        <v>257</v>
      </c>
      <c r="BM305" s="186" t="s">
        <v>477</v>
      </c>
    </row>
    <row r="306" spans="2:51" s="13" customFormat="1" ht="11.25">
      <c r="B306" s="197"/>
      <c r="C306" s="198"/>
      <c r="D306" s="188" t="s">
        <v>166</v>
      </c>
      <c r="E306" s="199" t="s">
        <v>19</v>
      </c>
      <c r="F306" s="200" t="s">
        <v>478</v>
      </c>
      <c r="G306" s="198"/>
      <c r="H306" s="201">
        <v>9.96</v>
      </c>
      <c r="I306" s="202"/>
      <c r="J306" s="198"/>
      <c r="K306" s="198"/>
      <c r="L306" s="203"/>
      <c r="M306" s="204"/>
      <c r="N306" s="205"/>
      <c r="O306" s="205"/>
      <c r="P306" s="205"/>
      <c r="Q306" s="205"/>
      <c r="R306" s="205"/>
      <c r="S306" s="205"/>
      <c r="T306" s="206"/>
      <c r="AT306" s="207" t="s">
        <v>166</v>
      </c>
      <c r="AU306" s="207" t="s">
        <v>81</v>
      </c>
      <c r="AV306" s="13" t="s">
        <v>81</v>
      </c>
      <c r="AW306" s="13" t="s">
        <v>33</v>
      </c>
      <c r="AX306" s="13" t="s">
        <v>72</v>
      </c>
      <c r="AY306" s="207" t="s">
        <v>120</v>
      </c>
    </row>
    <row r="307" spans="2:51" s="13" customFormat="1" ht="11.25">
      <c r="B307" s="197"/>
      <c r="C307" s="198"/>
      <c r="D307" s="188" t="s">
        <v>166</v>
      </c>
      <c r="E307" s="199" t="s">
        <v>19</v>
      </c>
      <c r="F307" s="200" t="s">
        <v>479</v>
      </c>
      <c r="G307" s="198"/>
      <c r="H307" s="201">
        <v>0.8</v>
      </c>
      <c r="I307" s="202"/>
      <c r="J307" s="198"/>
      <c r="K307" s="198"/>
      <c r="L307" s="203"/>
      <c r="M307" s="204"/>
      <c r="N307" s="205"/>
      <c r="O307" s="205"/>
      <c r="P307" s="205"/>
      <c r="Q307" s="205"/>
      <c r="R307" s="205"/>
      <c r="S307" s="205"/>
      <c r="T307" s="206"/>
      <c r="AT307" s="207" t="s">
        <v>166</v>
      </c>
      <c r="AU307" s="207" t="s">
        <v>81</v>
      </c>
      <c r="AV307" s="13" t="s">
        <v>81</v>
      </c>
      <c r="AW307" s="13" t="s">
        <v>33</v>
      </c>
      <c r="AX307" s="13" t="s">
        <v>72</v>
      </c>
      <c r="AY307" s="207" t="s">
        <v>120</v>
      </c>
    </row>
    <row r="308" spans="2:51" s="15" customFormat="1" ht="11.25">
      <c r="B308" s="218"/>
      <c r="C308" s="219"/>
      <c r="D308" s="188" t="s">
        <v>166</v>
      </c>
      <c r="E308" s="220" t="s">
        <v>19</v>
      </c>
      <c r="F308" s="221" t="s">
        <v>184</v>
      </c>
      <c r="G308" s="219"/>
      <c r="H308" s="222">
        <v>10.760000000000002</v>
      </c>
      <c r="I308" s="223"/>
      <c r="J308" s="219"/>
      <c r="K308" s="219"/>
      <c r="L308" s="224"/>
      <c r="M308" s="225"/>
      <c r="N308" s="226"/>
      <c r="O308" s="226"/>
      <c r="P308" s="226"/>
      <c r="Q308" s="226"/>
      <c r="R308" s="226"/>
      <c r="S308" s="226"/>
      <c r="T308" s="227"/>
      <c r="AT308" s="228" t="s">
        <v>166</v>
      </c>
      <c r="AU308" s="228" t="s">
        <v>81</v>
      </c>
      <c r="AV308" s="15" t="s">
        <v>163</v>
      </c>
      <c r="AW308" s="15" t="s">
        <v>33</v>
      </c>
      <c r="AX308" s="15" t="s">
        <v>79</v>
      </c>
      <c r="AY308" s="228" t="s">
        <v>120</v>
      </c>
    </row>
    <row r="309" spans="2:51" s="13" customFormat="1" ht="11.25">
      <c r="B309" s="197"/>
      <c r="C309" s="198"/>
      <c r="D309" s="188" t="s">
        <v>166</v>
      </c>
      <c r="E309" s="198"/>
      <c r="F309" s="200" t="s">
        <v>480</v>
      </c>
      <c r="G309" s="198"/>
      <c r="H309" s="201">
        <v>11.836</v>
      </c>
      <c r="I309" s="202"/>
      <c r="J309" s="198"/>
      <c r="K309" s="198"/>
      <c r="L309" s="203"/>
      <c r="M309" s="204"/>
      <c r="N309" s="205"/>
      <c r="O309" s="205"/>
      <c r="P309" s="205"/>
      <c r="Q309" s="205"/>
      <c r="R309" s="205"/>
      <c r="S309" s="205"/>
      <c r="T309" s="206"/>
      <c r="AT309" s="207" t="s">
        <v>166</v>
      </c>
      <c r="AU309" s="207" t="s">
        <v>81</v>
      </c>
      <c r="AV309" s="13" t="s">
        <v>81</v>
      </c>
      <c r="AW309" s="13" t="s">
        <v>4</v>
      </c>
      <c r="AX309" s="13" t="s">
        <v>79</v>
      </c>
      <c r="AY309" s="207" t="s">
        <v>120</v>
      </c>
    </row>
    <row r="310" spans="1:65" s="2" customFormat="1" ht="16.5" customHeight="1">
      <c r="A310" s="36"/>
      <c r="B310" s="37"/>
      <c r="C310" s="240" t="s">
        <v>481</v>
      </c>
      <c r="D310" s="240" t="s">
        <v>249</v>
      </c>
      <c r="E310" s="241" t="s">
        <v>482</v>
      </c>
      <c r="F310" s="242" t="s">
        <v>483</v>
      </c>
      <c r="G310" s="243" t="s">
        <v>162</v>
      </c>
      <c r="H310" s="244">
        <v>4.092</v>
      </c>
      <c r="I310" s="245"/>
      <c r="J310" s="246">
        <f>ROUND(I310*H310,2)</f>
        <v>0</v>
      </c>
      <c r="K310" s="242" t="s">
        <v>19</v>
      </c>
      <c r="L310" s="247"/>
      <c r="M310" s="248" t="s">
        <v>19</v>
      </c>
      <c r="N310" s="249" t="s">
        <v>43</v>
      </c>
      <c r="O310" s="66"/>
      <c r="P310" s="184">
        <f>O310*H310</f>
        <v>0</v>
      </c>
      <c r="Q310" s="184">
        <v>0.0129</v>
      </c>
      <c r="R310" s="184">
        <f>Q310*H310</f>
        <v>0.052786799999999995</v>
      </c>
      <c r="S310" s="184">
        <v>0</v>
      </c>
      <c r="T310" s="185">
        <f>S310*H310</f>
        <v>0</v>
      </c>
      <c r="U310" s="36"/>
      <c r="V310" s="36"/>
      <c r="W310" s="36"/>
      <c r="X310" s="36"/>
      <c r="Y310" s="36"/>
      <c r="Z310" s="36"/>
      <c r="AA310" s="36"/>
      <c r="AB310" s="36"/>
      <c r="AC310" s="36"/>
      <c r="AD310" s="36"/>
      <c r="AE310" s="36"/>
      <c r="AR310" s="186" t="s">
        <v>352</v>
      </c>
      <c r="AT310" s="186" t="s">
        <v>249</v>
      </c>
      <c r="AU310" s="186" t="s">
        <v>81</v>
      </c>
      <c r="AY310" s="19" t="s">
        <v>120</v>
      </c>
      <c r="BE310" s="187">
        <f>IF(N310="základní",J310,0)</f>
        <v>0</v>
      </c>
      <c r="BF310" s="187">
        <f>IF(N310="snížená",J310,0)</f>
        <v>0</v>
      </c>
      <c r="BG310" s="187">
        <f>IF(N310="zákl. přenesená",J310,0)</f>
        <v>0</v>
      </c>
      <c r="BH310" s="187">
        <f>IF(N310="sníž. přenesená",J310,0)</f>
        <v>0</v>
      </c>
      <c r="BI310" s="187">
        <f>IF(N310="nulová",J310,0)</f>
        <v>0</v>
      </c>
      <c r="BJ310" s="19" t="s">
        <v>79</v>
      </c>
      <c r="BK310" s="187">
        <f>ROUND(I310*H310,2)</f>
        <v>0</v>
      </c>
      <c r="BL310" s="19" t="s">
        <v>257</v>
      </c>
      <c r="BM310" s="186" t="s">
        <v>484</v>
      </c>
    </row>
    <row r="311" spans="2:51" s="13" customFormat="1" ht="11.25">
      <c r="B311" s="197"/>
      <c r="C311" s="198"/>
      <c r="D311" s="188" t="s">
        <v>166</v>
      </c>
      <c r="E311" s="199" t="s">
        <v>19</v>
      </c>
      <c r="F311" s="200" t="s">
        <v>485</v>
      </c>
      <c r="G311" s="198"/>
      <c r="H311" s="201">
        <v>3.32</v>
      </c>
      <c r="I311" s="202"/>
      <c r="J311" s="198"/>
      <c r="K311" s="198"/>
      <c r="L311" s="203"/>
      <c r="M311" s="204"/>
      <c r="N311" s="205"/>
      <c r="O311" s="205"/>
      <c r="P311" s="205"/>
      <c r="Q311" s="205"/>
      <c r="R311" s="205"/>
      <c r="S311" s="205"/>
      <c r="T311" s="206"/>
      <c r="AT311" s="207" t="s">
        <v>166</v>
      </c>
      <c r="AU311" s="207" t="s">
        <v>81</v>
      </c>
      <c r="AV311" s="13" t="s">
        <v>81</v>
      </c>
      <c r="AW311" s="13" t="s">
        <v>33</v>
      </c>
      <c r="AX311" s="13" t="s">
        <v>72</v>
      </c>
      <c r="AY311" s="207" t="s">
        <v>120</v>
      </c>
    </row>
    <row r="312" spans="2:51" s="13" customFormat="1" ht="11.25">
      <c r="B312" s="197"/>
      <c r="C312" s="198"/>
      <c r="D312" s="188" t="s">
        <v>166</v>
      </c>
      <c r="E312" s="199" t="s">
        <v>19</v>
      </c>
      <c r="F312" s="200" t="s">
        <v>486</v>
      </c>
      <c r="G312" s="198"/>
      <c r="H312" s="201">
        <v>0.4</v>
      </c>
      <c r="I312" s="202"/>
      <c r="J312" s="198"/>
      <c r="K312" s="198"/>
      <c r="L312" s="203"/>
      <c r="M312" s="204"/>
      <c r="N312" s="205"/>
      <c r="O312" s="205"/>
      <c r="P312" s="205"/>
      <c r="Q312" s="205"/>
      <c r="R312" s="205"/>
      <c r="S312" s="205"/>
      <c r="T312" s="206"/>
      <c r="AT312" s="207" t="s">
        <v>166</v>
      </c>
      <c r="AU312" s="207" t="s">
        <v>81</v>
      </c>
      <c r="AV312" s="13" t="s">
        <v>81</v>
      </c>
      <c r="AW312" s="13" t="s">
        <v>33</v>
      </c>
      <c r="AX312" s="13" t="s">
        <v>72</v>
      </c>
      <c r="AY312" s="207" t="s">
        <v>120</v>
      </c>
    </row>
    <row r="313" spans="2:51" s="15" customFormat="1" ht="11.25">
      <c r="B313" s="218"/>
      <c r="C313" s="219"/>
      <c r="D313" s="188" t="s">
        <v>166</v>
      </c>
      <c r="E313" s="220" t="s">
        <v>19</v>
      </c>
      <c r="F313" s="221" t="s">
        <v>184</v>
      </c>
      <c r="G313" s="219"/>
      <c r="H313" s="222">
        <v>3.7199999999999998</v>
      </c>
      <c r="I313" s="223"/>
      <c r="J313" s="219"/>
      <c r="K313" s="219"/>
      <c r="L313" s="224"/>
      <c r="M313" s="225"/>
      <c r="N313" s="226"/>
      <c r="O313" s="226"/>
      <c r="P313" s="226"/>
      <c r="Q313" s="226"/>
      <c r="R313" s="226"/>
      <c r="S313" s="226"/>
      <c r="T313" s="227"/>
      <c r="AT313" s="228" t="s">
        <v>166</v>
      </c>
      <c r="AU313" s="228" t="s">
        <v>81</v>
      </c>
      <c r="AV313" s="15" t="s">
        <v>163</v>
      </c>
      <c r="AW313" s="15" t="s">
        <v>33</v>
      </c>
      <c r="AX313" s="15" t="s">
        <v>79</v>
      </c>
      <c r="AY313" s="228" t="s">
        <v>120</v>
      </c>
    </row>
    <row r="314" spans="2:51" s="13" customFormat="1" ht="11.25">
      <c r="B314" s="197"/>
      <c r="C314" s="198"/>
      <c r="D314" s="188" t="s">
        <v>166</v>
      </c>
      <c r="E314" s="198"/>
      <c r="F314" s="200" t="s">
        <v>487</v>
      </c>
      <c r="G314" s="198"/>
      <c r="H314" s="201">
        <v>4.092</v>
      </c>
      <c r="I314" s="202"/>
      <c r="J314" s="198"/>
      <c r="K314" s="198"/>
      <c r="L314" s="203"/>
      <c r="M314" s="204"/>
      <c r="N314" s="205"/>
      <c r="O314" s="205"/>
      <c r="P314" s="205"/>
      <c r="Q314" s="205"/>
      <c r="R314" s="205"/>
      <c r="S314" s="205"/>
      <c r="T314" s="206"/>
      <c r="AT314" s="207" t="s">
        <v>166</v>
      </c>
      <c r="AU314" s="207" t="s">
        <v>81</v>
      </c>
      <c r="AV314" s="13" t="s">
        <v>81</v>
      </c>
      <c r="AW314" s="13" t="s">
        <v>4</v>
      </c>
      <c r="AX314" s="13" t="s">
        <v>79</v>
      </c>
      <c r="AY314" s="207" t="s">
        <v>120</v>
      </c>
    </row>
    <row r="315" spans="1:65" s="2" customFormat="1" ht="24">
      <c r="A315" s="36"/>
      <c r="B315" s="37"/>
      <c r="C315" s="175" t="s">
        <v>488</v>
      </c>
      <c r="D315" s="175" t="s">
        <v>123</v>
      </c>
      <c r="E315" s="176" t="s">
        <v>489</v>
      </c>
      <c r="F315" s="177" t="s">
        <v>490</v>
      </c>
      <c r="G315" s="178" t="s">
        <v>162</v>
      </c>
      <c r="H315" s="179">
        <v>3.72</v>
      </c>
      <c r="I315" s="180"/>
      <c r="J315" s="181">
        <f>ROUND(I315*H315,2)</f>
        <v>0</v>
      </c>
      <c r="K315" s="177" t="s">
        <v>127</v>
      </c>
      <c r="L315" s="41"/>
      <c r="M315" s="182" t="s">
        <v>19</v>
      </c>
      <c r="N315" s="183" t="s">
        <v>43</v>
      </c>
      <c r="O315" s="66"/>
      <c r="P315" s="184">
        <f>O315*H315</f>
        <v>0</v>
      </c>
      <c r="Q315" s="184">
        <v>0.0052</v>
      </c>
      <c r="R315" s="184">
        <f>Q315*H315</f>
        <v>0.019344</v>
      </c>
      <c r="S315" s="184">
        <v>0</v>
      </c>
      <c r="T315" s="185">
        <f>S315*H315</f>
        <v>0</v>
      </c>
      <c r="U315" s="36"/>
      <c r="V315" s="36"/>
      <c r="W315" s="36"/>
      <c r="X315" s="36"/>
      <c r="Y315" s="36"/>
      <c r="Z315" s="36"/>
      <c r="AA315" s="36"/>
      <c r="AB315" s="36"/>
      <c r="AC315" s="36"/>
      <c r="AD315" s="36"/>
      <c r="AE315" s="36"/>
      <c r="AR315" s="186" t="s">
        <v>257</v>
      </c>
      <c r="AT315" s="186" t="s">
        <v>123</v>
      </c>
      <c r="AU315" s="186" t="s">
        <v>81</v>
      </c>
      <c r="AY315" s="19" t="s">
        <v>120</v>
      </c>
      <c r="BE315" s="187">
        <f>IF(N315="základní",J315,0)</f>
        <v>0</v>
      </c>
      <c r="BF315" s="187">
        <f>IF(N315="snížená",J315,0)</f>
        <v>0</v>
      </c>
      <c r="BG315" s="187">
        <f>IF(N315="zákl. přenesená",J315,0)</f>
        <v>0</v>
      </c>
      <c r="BH315" s="187">
        <f>IF(N315="sníž. přenesená",J315,0)</f>
        <v>0</v>
      </c>
      <c r="BI315" s="187">
        <f>IF(N315="nulová",J315,0)</f>
        <v>0</v>
      </c>
      <c r="BJ315" s="19" t="s">
        <v>79</v>
      </c>
      <c r="BK315" s="187">
        <f>ROUND(I315*H315,2)</f>
        <v>0</v>
      </c>
      <c r="BL315" s="19" t="s">
        <v>257</v>
      </c>
      <c r="BM315" s="186" t="s">
        <v>491</v>
      </c>
    </row>
    <row r="316" spans="1:47" s="2" customFormat="1" ht="29.25">
      <c r="A316" s="36"/>
      <c r="B316" s="37"/>
      <c r="C316" s="38"/>
      <c r="D316" s="188" t="s">
        <v>130</v>
      </c>
      <c r="E316" s="38"/>
      <c r="F316" s="189" t="s">
        <v>471</v>
      </c>
      <c r="G316" s="38"/>
      <c r="H316" s="38"/>
      <c r="I316" s="190"/>
      <c r="J316" s="38"/>
      <c r="K316" s="38"/>
      <c r="L316" s="41"/>
      <c r="M316" s="191"/>
      <c r="N316" s="192"/>
      <c r="O316" s="66"/>
      <c r="P316" s="66"/>
      <c r="Q316" s="66"/>
      <c r="R316" s="66"/>
      <c r="S316" s="66"/>
      <c r="T316" s="67"/>
      <c r="U316" s="36"/>
      <c r="V316" s="36"/>
      <c r="W316" s="36"/>
      <c r="X316" s="36"/>
      <c r="Y316" s="36"/>
      <c r="Z316" s="36"/>
      <c r="AA316" s="36"/>
      <c r="AB316" s="36"/>
      <c r="AC316" s="36"/>
      <c r="AD316" s="36"/>
      <c r="AE316" s="36"/>
      <c r="AT316" s="19" t="s">
        <v>130</v>
      </c>
      <c r="AU316" s="19" t="s">
        <v>81</v>
      </c>
    </row>
    <row r="317" spans="2:51" s="13" customFormat="1" ht="11.25">
      <c r="B317" s="197"/>
      <c r="C317" s="198"/>
      <c r="D317" s="188" t="s">
        <v>166</v>
      </c>
      <c r="E317" s="199" t="s">
        <v>19</v>
      </c>
      <c r="F317" s="200" t="s">
        <v>492</v>
      </c>
      <c r="G317" s="198"/>
      <c r="H317" s="201">
        <v>3.72</v>
      </c>
      <c r="I317" s="202"/>
      <c r="J317" s="198"/>
      <c r="K317" s="198"/>
      <c r="L317" s="203"/>
      <c r="M317" s="204"/>
      <c r="N317" s="205"/>
      <c r="O317" s="205"/>
      <c r="P317" s="205"/>
      <c r="Q317" s="205"/>
      <c r="R317" s="205"/>
      <c r="S317" s="205"/>
      <c r="T317" s="206"/>
      <c r="AT317" s="207" t="s">
        <v>166</v>
      </c>
      <c r="AU317" s="207" t="s">
        <v>81</v>
      </c>
      <c r="AV317" s="13" t="s">
        <v>81</v>
      </c>
      <c r="AW317" s="13" t="s">
        <v>33</v>
      </c>
      <c r="AX317" s="13" t="s">
        <v>79</v>
      </c>
      <c r="AY317" s="207" t="s">
        <v>120</v>
      </c>
    </row>
    <row r="318" spans="1:65" s="2" customFormat="1" ht="16.5" customHeight="1">
      <c r="A318" s="36"/>
      <c r="B318" s="37"/>
      <c r="C318" s="240" t="s">
        <v>493</v>
      </c>
      <c r="D318" s="240" t="s">
        <v>249</v>
      </c>
      <c r="E318" s="241" t="s">
        <v>494</v>
      </c>
      <c r="F318" s="242" t="s">
        <v>495</v>
      </c>
      <c r="G318" s="243" t="s">
        <v>162</v>
      </c>
      <c r="H318" s="244">
        <v>2.046</v>
      </c>
      <c r="I318" s="245"/>
      <c r="J318" s="246">
        <f>ROUND(I318*H318,2)</f>
        <v>0</v>
      </c>
      <c r="K318" s="242" t="s">
        <v>19</v>
      </c>
      <c r="L318" s="247"/>
      <c r="M318" s="248" t="s">
        <v>19</v>
      </c>
      <c r="N318" s="249" t="s">
        <v>43</v>
      </c>
      <c r="O318" s="66"/>
      <c r="P318" s="184">
        <f>O318*H318</f>
        <v>0</v>
      </c>
      <c r="Q318" s="184">
        <v>0.0126</v>
      </c>
      <c r="R318" s="184">
        <f>Q318*H318</f>
        <v>0.025779599999999996</v>
      </c>
      <c r="S318" s="184">
        <v>0</v>
      </c>
      <c r="T318" s="185">
        <f>S318*H318</f>
        <v>0</v>
      </c>
      <c r="U318" s="36"/>
      <c r="V318" s="36"/>
      <c r="W318" s="36"/>
      <c r="X318" s="36"/>
      <c r="Y318" s="36"/>
      <c r="Z318" s="36"/>
      <c r="AA318" s="36"/>
      <c r="AB318" s="36"/>
      <c r="AC318" s="36"/>
      <c r="AD318" s="36"/>
      <c r="AE318" s="36"/>
      <c r="AR318" s="186" t="s">
        <v>352</v>
      </c>
      <c r="AT318" s="186" t="s">
        <v>249</v>
      </c>
      <c r="AU318" s="186" t="s">
        <v>81</v>
      </c>
      <c r="AY318" s="19" t="s">
        <v>120</v>
      </c>
      <c r="BE318" s="187">
        <f>IF(N318="základní",J318,0)</f>
        <v>0</v>
      </c>
      <c r="BF318" s="187">
        <f>IF(N318="snížená",J318,0)</f>
        <v>0</v>
      </c>
      <c r="BG318" s="187">
        <f>IF(N318="zákl. přenesená",J318,0)</f>
        <v>0</v>
      </c>
      <c r="BH318" s="187">
        <f>IF(N318="sníž. přenesená",J318,0)</f>
        <v>0</v>
      </c>
      <c r="BI318" s="187">
        <f>IF(N318="nulová",J318,0)</f>
        <v>0</v>
      </c>
      <c r="BJ318" s="19" t="s">
        <v>79</v>
      </c>
      <c r="BK318" s="187">
        <f>ROUND(I318*H318,2)</f>
        <v>0</v>
      </c>
      <c r="BL318" s="19" t="s">
        <v>257</v>
      </c>
      <c r="BM318" s="186" t="s">
        <v>496</v>
      </c>
    </row>
    <row r="319" spans="2:51" s="13" customFormat="1" ht="11.25">
      <c r="B319" s="197"/>
      <c r="C319" s="198"/>
      <c r="D319" s="188" t="s">
        <v>166</v>
      </c>
      <c r="E319" s="199" t="s">
        <v>19</v>
      </c>
      <c r="F319" s="200" t="s">
        <v>497</v>
      </c>
      <c r="G319" s="198"/>
      <c r="H319" s="201">
        <v>1.86</v>
      </c>
      <c r="I319" s="202"/>
      <c r="J319" s="198"/>
      <c r="K319" s="198"/>
      <c r="L319" s="203"/>
      <c r="M319" s="204"/>
      <c r="N319" s="205"/>
      <c r="O319" s="205"/>
      <c r="P319" s="205"/>
      <c r="Q319" s="205"/>
      <c r="R319" s="205"/>
      <c r="S319" s="205"/>
      <c r="T319" s="206"/>
      <c r="AT319" s="207" t="s">
        <v>166</v>
      </c>
      <c r="AU319" s="207" t="s">
        <v>81</v>
      </c>
      <c r="AV319" s="13" t="s">
        <v>81</v>
      </c>
      <c r="AW319" s="13" t="s">
        <v>33</v>
      </c>
      <c r="AX319" s="13" t="s">
        <v>79</v>
      </c>
      <c r="AY319" s="207" t="s">
        <v>120</v>
      </c>
    </row>
    <row r="320" spans="2:51" s="13" customFormat="1" ht="11.25">
      <c r="B320" s="197"/>
      <c r="C320" s="198"/>
      <c r="D320" s="188" t="s">
        <v>166</v>
      </c>
      <c r="E320" s="198"/>
      <c r="F320" s="200" t="s">
        <v>498</v>
      </c>
      <c r="G320" s="198"/>
      <c r="H320" s="201">
        <v>2.046</v>
      </c>
      <c r="I320" s="202"/>
      <c r="J320" s="198"/>
      <c r="K320" s="198"/>
      <c r="L320" s="203"/>
      <c r="M320" s="204"/>
      <c r="N320" s="205"/>
      <c r="O320" s="205"/>
      <c r="P320" s="205"/>
      <c r="Q320" s="205"/>
      <c r="R320" s="205"/>
      <c r="S320" s="205"/>
      <c r="T320" s="206"/>
      <c r="AT320" s="207" t="s">
        <v>166</v>
      </c>
      <c r="AU320" s="207" t="s">
        <v>81</v>
      </c>
      <c r="AV320" s="13" t="s">
        <v>81</v>
      </c>
      <c r="AW320" s="13" t="s">
        <v>4</v>
      </c>
      <c r="AX320" s="13" t="s">
        <v>79</v>
      </c>
      <c r="AY320" s="207" t="s">
        <v>120</v>
      </c>
    </row>
    <row r="321" spans="1:65" s="2" customFormat="1" ht="16.5" customHeight="1">
      <c r="A321" s="36"/>
      <c r="B321" s="37"/>
      <c r="C321" s="240" t="s">
        <v>499</v>
      </c>
      <c r="D321" s="240" t="s">
        <v>249</v>
      </c>
      <c r="E321" s="241" t="s">
        <v>500</v>
      </c>
      <c r="F321" s="242" t="s">
        <v>501</v>
      </c>
      <c r="G321" s="243" t="s">
        <v>162</v>
      </c>
      <c r="H321" s="244">
        <v>2.046</v>
      </c>
      <c r="I321" s="245"/>
      <c r="J321" s="246">
        <f>ROUND(I321*H321,2)</f>
        <v>0</v>
      </c>
      <c r="K321" s="242" t="s">
        <v>19</v>
      </c>
      <c r="L321" s="247"/>
      <c r="M321" s="248" t="s">
        <v>19</v>
      </c>
      <c r="N321" s="249" t="s">
        <v>43</v>
      </c>
      <c r="O321" s="66"/>
      <c r="P321" s="184">
        <f>O321*H321</f>
        <v>0</v>
      </c>
      <c r="Q321" s="184">
        <v>0.0126</v>
      </c>
      <c r="R321" s="184">
        <f>Q321*H321</f>
        <v>0.025779599999999996</v>
      </c>
      <c r="S321" s="184">
        <v>0</v>
      </c>
      <c r="T321" s="185">
        <f>S321*H321</f>
        <v>0</v>
      </c>
      <c r="U321" s="36"/>
      <c r="V321" s="36"/>
      <c r="W321" s="36"/>
      <c r="X321" s="36"/>
      <c r="Y321" s="36"/>
      <c r="Z321" s="36"/>
      <c r="AA321" s="36"/>
      <c r="AB321" s="36"/>
      <c r="AC321" s="36"/>
      <c r="AD321" s="36"/>
      <c r="AE321" s="36"/>
      <c r="AR321" s="186" t="s">
        <v>352</v>
      </c>
      <c r="AT321" s="186" t="s">
        <v>249</v>
      </c>
      <c r="AU321" s="186" t="s">
        <v>81</v>
      </c>
      <c r="AY321" s="19" t="s">
        <v>120</v>
      </c>
      <c r="BE321" s="187">
        <f>IF(N321="základní",J321,0)</f>
        <v>0</v>
      </c>
      <c r="BF321" s="187">
        <f>IF(N321="snížená",J321,0)</f>
        <v>0</v>
      </c>
      <c r="BG321" s="187">
        <f>IF(N321="zákl. přenesená",J321,0)</f>
        <v>0</v>
      </c>
      <c r="BH321" s="187">
        <f>IF(N321="sníž. přenesená",J321,0)</f>
        <v>0</v>
      </c>
      <c r="BI321" s="187">
        <f>IF(N321="nulová",J321,0)</f>
        <v>0</v>
      </c>
      <c r="BJ321" s="19" t="s">
        <v>79</v>
      </c>
      <c r="BK321" s="187">
        <f>ROUND(I321*H321,2)</f>
        <v>0</v>
      </c>
      <c r="BL321" s="19" t="s">
        <v>257</v>
      </c>
      <c r="BM321" s="186" t="s">
        <v>502</v>
      </c>
    </row>
    <row r="322" spans="2:51" s="13" customFormat="1" ht="11.25">
      <c r="B322" s="197"/>
      <c r="C322" s="198"/>
      <c r="D322" s="188" t="s">
        <v>166</v>
      </c>
      <c r="E322" s="199" t="s">
        <v>19</v>
      </c>
      <c r="F322" s="200" t="s">
        <v>497</v>
      </c>
      <c r="G322" s="198"/>
      <c r="H322" s="201">
        <v>1.86</v>
      </c>
      <c r="I322" s="202"/>
      <c r="J322" s="198"/>
      <c r="K322" s="198"/>
      <c r="L322" s="203"/>
      <c r="M322" s="204"/>
      <c r="N322" s="205"/>
      <c r="O322" s="205"/>
      <c r="P322" s="205"/>
      <c r="Q322" s="205"/>
      <c r="R322" s="205"/>
      <c r="S322" s="205"/>
      <c r="T322" s="206"/>
      <c r="AT322" s="207" t="s">
        <v>166</v>
      </c>
      <c r="AU322" s="207" t="s">
        <v>81</v>
      </c>
      <c r="AV322" s="13" t="s">
        <v>81</v>
      </c>
      <c r="AW322" s="13" t="s">
        <v>33</v>
      </c>
      <c r="AX322" s="13" t="s">
        <v>79</v>
      </c>
      <c r="AY322" s="207" t="s">
        <v>120</v>
      </c>
    </row>
    <row r="323" spans="2:51" s="13" customFormat="1" ht="11.25">
      <c r="B323" s="197"/>
      <c r="C323" s="198"/>
      <c r="D323" s="188" t="s">
        <v>166</v>
      </c>
      <c r="E323" s="198"/>
      <c r="F323" s="200" t="s">
        <v>498</v>
      </c>
      <c r="G323" s="198"/>
      <c r="H323" s="201">
        <v>2.046</v>
      </c>
      <c r="I323" s="202"/>
      <c r="J323" s="198"/>
      <c r="K323" s="198"/>
      <c r="L323" s="203"/>
      <c r="M323" s="204"/>
      <c r="N323" s="205"/>
      <c r="O323" s="205"/>
      <c r="P323" s="205"/>
      <c r="Q323" s="205"/>
      <c r="R323" s="205"/>
      <c r="S323" s="205"/>
      <c r="T323" s="206"/>
      <c r="AT323" s="207" t="s">
        <v>166</v>
      </c>
      <c r="AU323" s="207" t="s">
        <v>81</v>
      </c>
      <c r="AV323" s="13" t="s">
        <v>81</v>
      </c>
      <c r="AW323" s="13" t="s">
        <v>4</v>
      </c>
      <c r="AX323" s="13" t="s">
        <v>79</v>
      </c>
      <c r="AY323" s="207" t="s">
        <v>120</v>
      </c>
    </row>
    <row r="324" spans="1:65" s="2" customFormat="1" ht="16.5" customHeight="1">
      <c r="A324" s="36"/>
      <c r="B324" s="37"/>
      <c r="C324" s="175" t="s">
        <v>503</v>
      </c>
      <c r="D324" s="175" t="s">
        <v>123</v>
      </c>
      <c r="E324" s="176" t="s">
        <v>504</v>
      </c>
      <c r="F324" s="177" t="s">
        <v>505</v>
      </c>
      <c r="G324" s="178" t="s">
        <v>202</v>
      </c>
      <c r="H324" s="179">
        <v>2.08</v>
      </c>
      <c r="I324" s="180"/>
      <c r="J324" s="181">
        <f>ROUND(I324*H324,2)</f>
        <v>0</v>
      </c>
      <c r="K324" s="177" t="s">
        <v>127</v>
      </c>
      <c r="L324" s="41"/>
      <c r="M324" s="182" t="s">
        <v>19</v>
      </c>
      <c r="N324" s="183" t="s">
        <v>43</v>
      </c>
      <c r="O324" s="66"/>
      <c r="P324" s="184">
        <f>O324*H324</f>
        <v>0</v>
      </c>
      <c r="Q324" s="184">
        <v>0.00055</v>
      </c>
      <c r="R324" s="184">
        <f>Q324*H324</f>
        <v>0.001144</v>
      </c>
      <c r="S324" s="184">
        <v>0</v>
      </c>
      <c r="T324" s="185">
        <f>S324*H324</f>
        <v>0</v>
      </c>
      <c r="U324" s="36"/>
      <c r="V324" s="36"/>
      <c r="W324" s="36"/>
      <c r="X324" s="36"/>
      <c r="Y324" s="36"/>
      <c r="Z324" s="36"/>
      <c r="AA324" s="36"/>
      <c r="AB324" s="36"/>
      <c r="AC324" s="36"/>
      <c r="AD324" s="36"/>
      <c r="AE324" s="36"/>
      <c r="AR324" s="186" t="s">
        <v>257</v>
      </c>
      <c r="AT324" s="186" t="s">
        <v>123</v>
      </c>
      <c r="AU324" s="186" t="s">
        <v>81</v>
      </c>
      <c r="AY324" s="19" t="s">
        <v>120</v>
      </c>
      <c r="BE324" s="187">
        <f>IF(N324="základní",J324,0)</f>
        <v>0</v>
      </c>
      <c r="BF324" s="187">
        <f>IF(N324="snížená",J324,0)</f>
        <v>0</v>
      </c>
      <c r="BG324" s="187">
        <f>IF(N324="zákl. přenesená",J324,0)</f>
        <v>0</v>
      </c>
      <c r="BH324" s="187">
        <f>IF(N324="sníž. přenesená",J324,0)</f>
        <v>0</v>
      </c>
      <c r="BI324" s="187">
        <f>IF(N324="nulová",J324,0)</f>
        <v>0</v>
      </c>
      <c r="BJ324" s="19" t="s">
        <v>79</v>
      </c>
      <c r="BK324" s="187">
        <f>ROUND(I324*H324,2)</f>
        <v>0</v>
      </c>
      <c r="BL324" s="19" t="s">
        <v>257</v>
      </c>
      <c r="BM324" s="186" t="s">
        <v>506</v>
      </c>
    </row>
    <row r="325" spans="1:47" s="2" customFormat="1" ht="39">
      <c r="A325" s="36"/>
      <c r="B325" s="37"/>
      <c r="C325" s="38"/>
      <c r="D325" s="188" t="s">
        <v>130</v>
      </c>
      <c r="E325" s="38"/>
      <c r="F325" s="189" t="s">
        <v>507</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130</v>
      </c>
      <c r="AU325" s="19" t="s">
        <v>81</v>
      </c>
    </row>
    <row r="326" spans="1:65" s="2" customFormat="1" ht="21.75" customHeight="1">
      <c r="A326" s="36"/>
      <c r="B326" s="37"/>
      <c r="C326" s="175" t="s">
        <v>508</v>
      </c>
      <c r="D326" s="175" t="s">
        <v>123</v>
      </c>
      <c r="E326" s="176" t="s">
        <v>509</v>
      </c>
      <c r="F326" s="177" t="s">
        <v>510</v>
      </c>
      <c r="G326" s="178" t="s">
        <v>202</v>
      </c>
      <c r="H326" s="179">
        <v>13.4</v>
      </c>
      <c r="I326" s="180"/>
      <c r="J326" s="181">
        <f>ROUND(I326*H326,2)</f>
        <v>0</v>
      </c>
      <c r="K326" s="177" t="s">
        <v>127</v>
      </c>
      <c r="L326" s="41"/>
      <c r="M326" s="182" t="s">
        <v>19</v>
      </c>
      <c r="N326" s="183" t="s">
        <v>43</v>
      </c>
      <c r="O326" s="66"/>
      <c r="P326" s="184">
        <f>O326*H326</f>
        <v>0</v>
      </c>
      <c r="Q326" s="184">
        <v>0.0005</v>
      </c>
      <c r="R326" s="184">
        <f>Q326*H326</f>
        <v>0.0067</v>
      </c>
      <c r="S326" s="184">
        <v>0</v>
      </c>
      <c r="T326" s="185">
        <f>S326*H326</f>
        <v>0</v>
      </c>
      <c r="U326" s="36"/>
      <c r="V326" s="36"/>
      <c r="W326" s="36"/>
      <c r="X326" s="36"/>
      <c r="Y326" s="36"/>
      <c r="Z326" s="36"/>
      <c r="AA326" s="36"/>
      <c r="AB326" s="36"/>
      <c r="AC326" s="36"/>
      <c r="AD326" s="36"/>
      <c r="AE326" s="36"/>
      <c r="AR326" s="186" t="s">
        <v>257</v>
      </c>
      <c r="AT326" s="186" t="s">
        <v>123</v>
      </c>
      <c r="AU326" s="186" t="s">
        <v>81</v>
      </c>
      <c r="AY326" s="19" t="s">
        <v>120</v>
      </c>
      <c r="BE326" s="187">
        <f>IF(N326="základní",J326,0)</f>
        <v>0</v>
      </c>
      <c r="BF326" s="187">
        <f>IF(N326="snížená",J326,0)</f>
        <v>0</v>
      </c>
      <c r="BG326" s="187">
        <f>IF(N326="zákl. přenesená",J326,0)</f>
        <v>0</v>
      </c>
      <c r="BH326" s="187">
        <f>IF(N326="sníž. přenesená",J326,0)</f>
        <v>0</v>
      </c>
      <c r="BI326" s="187">
        <f>IF(N326="nulová",J326,0)</f>
        <v>0</v>
      </c>
      <c r="BJ326" s="19" t="s">
        <v>79</v>
      </c>
      <c r="BK326" s="187">
        <f>ROUND(I326*H326,2)</f>
        <v>0</v>
      </c>
      <c r="BL326" s="19" t="s">
        <v>257</v>
      </c>
      <c r="BM326" s="186" t="s">
        <v>511</v>
      </c>
    </row>
    <row r="327" spans="1:47" s="2" customFormat="1" ht="39">
      <c r="A327" s="36"/>
      <c r="B327" s="37"/>
      <c r="C327" s="38"/>
      <c r="D327" s="188" t="s">
        <v>130</v>
      </c>
      <c r="E327" s="38"/>
      <c r="F327" s="189" t="s">
        <v>507</v>
      </c>
      <c r="G327" s="38"/>
      <c r="H327" s="38"/>
      <c r="I327" s="190"/>
      <c r="J327" s="38"/>
      <c r="K327" s="38"/>
      <c r="L327" s="41"/>
      <c r="M327" s="191"/>
      <c r="N327" s="192"/>
      <c r="O327" s="66"/>
      <c r="P327" s="66"/>
      <c r="Q327" s="66"/>
      <c r="R327" s="66"/>
      <c r="S327" s="66"/>
      <c r="T327" s="67"/>
      <c r="U327" s="36"/>
      <c r="V327" s="36"/>
      <c r="W327" s="36"/>
      <c r="X327" s="36"/>
      <c r="Y327" s="36"/>
      <c r="Z327" s="36"/>
      <c r="AA327" s="36"/>
      <c r="AB327" s="36"/>
      <c r="AC327" s="36"/>
      <c r="AD327" s="36"/>
      <c r="AE327" s="36"/>
      <c r="AT327" s="19" t="s">
        <v>130</v>
      </c>
      <c r="AU327" s="19" t="s">
        <v>81</v>
      </c>
    </row>
    <row r="328" spans="2:51" s="13" customFormat="1" ht="11.25">
      <c r="B328" s="197"/>
      <c r="C328" s="198"/>
      <c r="D328" s="188" t="s">
        <v>166</v>
      </c>
      <c r="E328" s="199" t="s">
        <v>19</v>
      </c>
      <c r="F328" s="200" t="s">
        <v>512</v>
      </c>
      <c r="G328" s="198"/>
      <c r="H328" s="201">
        <v>13.4</v>
      </c>
      <c r="I328" s="202"/>
      <c r="J328" s="198"/>
      <c r="K328" s="198"/>
      <c r="L328" s="203"/>
      <c r="M328" s="204"/>
      <c r="N328" s="205"/>
      <c r="O328" s="205"/>
      <c r="P328" s="205"/>
      <c r="Q328" s="205"/>
      <c r="R328" s="205"/>
      <c r="S328" s="205"/>
      <c r="T328" s="206"/>
      <c r="AT328" s="207" t="s">
        <v>166</v>
      </c>
      <c r="AU328" s="207" t="s">
        <v>81</v>
      </c>
      <c r="AV328" s="13" t="s">
        <v>81</v>
      </c>
      <c r="AW328" s="13" t="s">
        <v>33</v>
      </c>
      <c r="AX328" s="13" t="s">
        <v>79</v>
      </c>
      <c r="AY328" s="207" t="s">
        <v>120</v>
      </c>
    </row>
    <row r="329" spans="1:65" s="2" customFormat="1" ht="16.5" customHeight="1">
      <c r="A329" s="36"/>
      <c r="B329" s="37"/>
      <c r="C329" s="175" t="s">
        <v>513</v>
      </c>
      <c r="D329" s="175" t="s">
        <v>123</v>
      </c>
      <c r="E329" s="176" t="s">
        <v>514</v>
      </c>
      <c r="F329" s="177" t="s">
        <v>515</v>
      </c>
      <c r="G329" s="178" t="s">
        <v>202</v>
      </c>
      <c r="H329" s="179">
        <v>10.4</v>
      </c>
      <c r="I329" s="180"/>
      <c r="J329" s="181">
        <f>ROUND(I329*H329,2)</f>
        <v>0</v>
      </c>
      <c r="K329" s="177" t="s">
        <v>127</v>
      </c>
      <c r="L329" s="41"/>
      <c r="M329" s="182" t="s">
        <v>19</v>
      </c>
      <c r="N329" s="183" t="s">
        <v>43</v>
      </c>
      <c r="O329" s="66"/>
      <c r="P329" s="184">
        <f>O329*H329</f>
        <v>0</v>
      </c>
      <c r="Q329" s="184">
        <v>3E-05</v>
      </c>
      <c r="R329" s="184">
        <f>Q329*H329</f>
        <v>0.000312</v>
      </c>
      <c r="S329" s="184">
        <v>0</v>
      </c>
      <c r="T329" s="185">
        <f>S329*H329</f>
        <v>0</v>
      </c>
      <c r="U329" s="36"/>
      <c r="V329" s="36"/>
      <c r="W329" s="36"/>
      <c r="X329" s="36"/>
      <c r="Y329" s="36"/>
      <c r="Z329" s="36"/>
      <c r="AA329" s="36"/>
      <c r="AB329" s="36"/>
      <c r="AC329" s="36"/>
      <c r="AD329" s="36"/>
      <c r="AE329" s="36"/>
      <c r="AR329" s="186" t="s">
        <v>257</v>
      </c>
      <c r="AT329" s="186" t="s">
        <v>123</v>
      </c>
      <c r="AU329" s="186" t="s">
        <v>81</v>
      </c>
      <c r="AY329" s="19" t="s">
        <v>120</v>
      </c>
      <c r="BE329" s="187">
        <f>IF(N329="základní",J329,0)</f>
        <v>0</v>
      </c>
      <c r="BF329" s="187">
        <f>IF(N329="snížená",J329,0)</f>
        <v>0</v>
      </c>
      <c r="BG329" s="187">
        <f>IF(N329="zákl. přenesená",J329,0)</f>
        <v>0</v>
      </c>
      <c r="BH329" s="187">
        <f>IF(N329="sníž. přenesená",J329,0)</f>
        <v>0</v>
      </c>
      <c r="BI329" s="187">
        <f>IF(N329="nulová",J329,0)</f>
        <v>0</v>
      </c>
      <c r="BJ329" s="19" t="s">
        <v>79</v>
      </c>
      <c r="BK329" s="187">
        <f>ROUND(I329*H329,2)</f>
        <v>0</v>
      </c>
      <c r="BL329" s="19" t="s">
        <v>257</v>
      </c>
      <c r="BM329" s="186" t="s">
        <v>516</v>
      </c>
    </row>
    <row r="330" spans="1:47" s="2" customFormat="1" ht="39">
      <c r="A330" s="36"/>
      <c r="B330" s="37"/>
      <c r="C330" s="38"/>
      <c r="D330" s="188" t="s">
        <v>130</v>
      </c>
      <c r="E330" s="38"/>
      <c r="F330" s="189" t="s">
        <v>507</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130</v>
      </c>
      <c r="AU330" s="19" t="s">
        <v>81</v>
      </c>
    </row>
    <row r="331" spans="2:51" s="13" customFormat="1" ht="11.25">
      <c r="B331" s="197"/>
      <c r="C331" s="198"/>
      <c r="D331" s="188" t="s">
        <v>166</v>
      </c>
      <c r="E331" s="199" t="s">
        <v>19</v>
      </c>
      <c r="F331" s="200" t="s">
        <v>517</v>
      </c>
      <c r="G331" s="198"/>
      <c r="H331" s="201">
        <v>10.4</v>
      </c>
      <c r="I331" s="202"/>
      <c r="J331" s="198"/>
      <c r="K331" s="198"/>
      <c r="L331" s="203"/>
      <c r="M331" s="204"/>
      <c r="N331" s="205"/>
      <c r="O331" s="205"/>
      <c r="P331" s="205"/>
      <c r="Q331" s="205"/>
      <c r="R331" s="205"/>
      <c r="S331" s="205"/>
      <c r="T331" s="206"/>
      <c r="AT331" s="207" t="s">
        <v>166</v>
      </c>
      <c r="AU331" s="207" t="s">
        <v>81</v>
      </c>
      <c r="AV331" s="13" t="s">
        <v>81</v>
      </c>
      <c r="AW331" s="13" t="s">
        <v>33</v>
      </c>
      <c r="AX331" s="13" t="s">
        <v>79</v>
      </c>
      <c r="AY331" s="207" t="s">
        <v>120</v>
      </c>
    </row>
    <row r="332" spans="1:65" s="2" customFormat="1" ht="24">
      <c r="A332" s="36"/>
      <c r="B332" s="37"/>
      <c r="C332" s="175" t="s">
        <v>518</v>
      </c>
      <c r="D332" s="175" t="s">
        <v>123</v>
      </c>
      <c r="E332" s="176" t="s">
        <v>519</v>
      </c>
      <c r="F332" s="177" t="s">
        <v>520</v>
      </c>
      <c r="G332" s="178" t="s">
        <v>418</v>
      </c>
      <c r="H332" s="250"/>
      <c r="I332" s="180"/>
      <c r="J332" s="181">
        <f>ROUND(I332*H332,2)</f>
        <v>0</v>
      </c>
      <c r="K332" s="177" t="s">
        <v>127</v>
      </c>
      <c r="L332" s="41"/>
      <c r="M332" s="182" t="s">
        <v>19</v>
      </c>
      <c r="N332" s="183" t="s">
        <v>43</v>
      </c>
      <c r="O332" s="66"/>
      <c r="P332" s="184">
        <f>O332*H332</f>
        <v>0</v>
      </c>
      <c r="Q332" s="184">
        <v>0</v>
      </c>
      <c r="R332" s="184">
        <f>Q332*H332</f>
        <v>0</v>
      </c>
      <c r="S332" s="184">
        <v>0</v>
      </c>
      <c r="T332" s="185">
        <f>S332*H332</f>
        <v>0</v>
      </c>
      <c r="U332" s="36"/>
      <c r="V332" s="36"/>
      <c r="W332" s="36"/>
      <c r="X332" s="36"/>
      <c r="Y332" s="36"/>
      <c r="Z332" s="36"/>
      <c r="AA332" s="36"/>
      <c r="AB332" s="36"/>
      <c r="AC332" s="36"/>
      <c r="AD332" s="36"/>
      <c r="AE332" s="36"/>
      <c r="AR332" s="186" t="s">
        <v>257</v>
      </c>
      <c r="AT332" s="186" t="s">
        <v>123</v>
      </c>
      <c r="AU332" s="186" t="s">
        <v>81</v>
      </c>
      <c r="AY332" s="19" t="s">
        <v>120</v>
      </c>
      <c r="BE332" s="187">
        <f>IF(N332="základní",J332,0)</f>
        <v>0</v>
      </c>
      <c r="BF332" s="187">
        <f>IF(N332="snížená",J332,0)</f>
        <v>0</v>
      </c>
      <c r="BG332" s="187">
        <f>IF(N332="zákl. přenesená",J332,0)</f>
        <v>0</v>
      </c>
      <c r="BH332" s="187">
        <f>IF(N332="sníž. přenesená",J332,0)</f>
        <v>0</v>
      </c>
      <c r="BI332" s="187">
        <f>IF(N332="nulová",J332,0)</f>
        <v>0</v>
      </c>
      <c r="BJ332" s="19" t="s">
        <v>79</v>
      </c>
      <c r="BK332" s="187">
        <f>ROUND(I332*H332,2)</f>
        <v>0</v>
      </c>
      <c r="BL332" s="19" t="s">
        <v>257</v>
      </c>
      <c r="BM332" s="186" t="s">
        <v>521</v>
      </c>
    </row>
    <row r="333" spans="1:47" s="2" customFormat="1" ht="78">
      <c r="A333" s="36"/>
      <c r="B333" s="37"/>
      <c r="C333" s="38"/>
      <c r="D333" s="188" t="s">
        <v>130</v>
      </c>
      <c r="E333" s="38"/>
      <c r="F333" s="189" t="s">
        <v>458</v>
      </c>
      <c r="G333" s="38"/>
      <c r="H333" s="38"/>
      <c r="I333" s="190"/>
      <c r="J333" s="38"/>
      <c r="K333" s="38"/>
      <c r="L333" s="41"/>
      <c r="M333" s="191"/>
      <c r="N333" s="192"/>
      <c r="O333" s="66"/>
      <c r="P333" s="66"/>
      <c r="Q333" s="66"/>
      <c r="R333" s="66"/>
      <c r="S333" s="66"/>
      <c r="T333" s="67"/>
      <c r="U333" s="36"/>
      <c r="V333" s="36"/>
      <c r="W333" s="36"/>
      <c r="X333" s="36"/>
      <c r="Y333" s="36"/>
      <c r="Z333" s="36"/>
      <c r="AA333" s="36"/>
      <c r="AB333" s="36"/>
      <c r="AC333" s="36"/>
      <c r="AD333" s="36"/>
      <c r="AE333" s="36"/>
      <c r="AT333" s="19" t="s">
        <v>130</v>
      </c>
      <c r="AU333" s="19" t="s">
        <v>81</v>
      </c>
    </row>
    <row r="334" spans="2:63" s="12" customFormat="1" ht="22.9" customHeight="1">
      <c r="B334" s="159"/>
      <c r="C334" s="160"/>
      <c r="D334" s="161" t="s">
        <v>71</v>
      </c>
      <c r="E334" s="173" t="s">
        <v>522</v>
      </c>
      <c r="F334" s="173" t="s">
        <v>523</v>
      </c>
      <c r="G334" s="160"/>
      <c r="H334" s="160"/>
      <c r="I334" s="163"/>
      <c r="J334" s="174">
        <f>BK334</f>
        <v>0</v>
      </c>
      <c r="K334" s="160"/>
      <c r="L334" s="165"/>
      <c r="M334" s="166"/>
      <c r="N334" s="167"/>
      <c r="O334" s="167"/>
      <c r="P334" s="168">
        <f>SUM(P335:P350)</f>
        <v>0</v>
      </c>
      <c r="Q334" s="167"/>
      <c r="R334" s="168">
        <f>SUM(R335:R350)</f>
        <v>0.0011256</v>
      </c>
      <c r="S334" s="167"/>
      <c r="T334" s="169">
        <f>SUM(T335:T350)</f>
        <v>0</v>
      </c>
      <c r="AR334" s="170" t="s">
        <v>81</v>
      </c>
      <c r="AT334" s="171" t="s">
        <v>71</v>
      </c>
      <c r="AU334" s="171" t="s">
        <v>79</v>
      </c>
      <c r="AY334" s="170" t="s">
        <v>120</v>
      </c>
      <c r="BK334" s="172">
        <f>SUM(BK335:BK350)</f>
        <v>0</v>
      </c>
    </row>
    <row r="335" spans="1:65" s="2" customFormat="1" ht="16.5" customHeight="1">
      <c r="A335" s="36"/>
      <c r="B335" s="37"/>
      <c r="C335" s="175" t="s">
        <v>524</v>
      </c>
      <c r="D335" s="175" t="s">
        <v>123</v>
      </c>
      <c r="E335" s="176" t="s">
        <v>525</v>
      </c>
      <c r="F335" s="177" t="s">
        <v>526</v>
      </c>
      <c r="G335" s="178" t="s">
        <v>162</v>
      </c>
      <c r="H335" s="179">
        <v>18.18</v>
      </c>
      <c r="I335" s="180"/>
      <c r="J335" s="181">
        <f>ROUND(I335*H335,2)</f>
        <v>0</v>
      </c>
      <c r="K335" s="177" t="s">
        <v>127</v>
      </c>
      <c r="L335" s="41"/>
      <c r="M335" s="182" t="s">
        <v>19</v>
      </c>
      <c r="N335" s="183" t="s">
        <v>43</v>
      </c>
      <c r="O335" s="66"/>
      <c r="P335" s="184">
        <f>O335*H335</f>
        <v>0</v>
      </c>
      <c r="Q335" s="184">
        <v>0</v>
      </c>
      <c r="R335" s="184">
        <f>Q335*H335</f>
        <v>0</v>
      </c>
      <c r="S335" s="184">
        <v>0</v>
      </c>
      <c r="T335" s="185">
        <f>S335*H335</f>
        <v>0</v>
      </c>
      <c r="U335" s="36"/>
      <c r="V335" s="36"/>
      <c r="W335" s="36"/>
      <c r="X335" s="36"/>
      <c r="Y335" s="36"/>
      <c r="Z335" s="36"/>
      <c r="AA335" s="36"/>
      <c r="AB335" s="36"/>
      <c r="AC335" s="36"/>
      <c r="AD335" s="36"/>
      <c r="AE335" s="36"/>
      <c r="AR335" s="186" t="s">
        <v>257</v>
      </c>
      <c r="AT335" s="186" t="s">
        <v>123</v>
      </c>
      <c r="AU335" s="186" t="s">
        <v>81</v>
      </c>
      <c r="AY335" s="19" t="s">
        <v>120</v>
      </c>
      <c r="BE335" s="187">
        <f>IF(N335="základní",J335,0)</f>
        <v>0</v>
      </c>
      <c r="BF335" s="187">
        <f>IF(N335="snížená",J335,0)</f>
        <v>0</v>
      </c>
      <c r="BG335" s="187">
        <f>IF(N335="zákl. přenesená",J335,0)</f>
        <v>0</v>
      </c>
      <c r="BH335" s="187">
        <f>IF(N335="sníž. přenesená",J335,0)</f>
        <v>0</v>
      </c>
      <c r="BI335" s="187">
        <f>IF(N335="nulová",J335,0)</f>
        <v>0</v>
      </c>
      <c r="BJ335" s="19" t="s">
        <v>79</v>
      </c>
      <c r="BK335" s="187">
        <f>ROUND(I335*H335,2)</f>
        <v>0</v>
      </c>
      <c r="BL335" s="19" t="s">
        <v>257</v>
      </c>
      <c r="BM335" s="186" t="s">
        <v>527</v>
      </c>
    </row>
    <row r="336" spans="2:51" s="13" customFormat="1" ht="11.25">
      <c r="B336" s="197"/>
      <c r="C336" s="198"/>
      <c r="D336" s="188" t="s">
        <v>166</v>
      </c>
      <c r="E336" s="199" t="s">
        <v>19</v>
      </c>
      <c r="F336" s="200" t="s">
        <v>528</v>
      </c>
      <c r="G336" s="198"/>
      <c r="H336" s="201">
        <v>19.2</v>
      </c>
      <c r="I336" s="202"/>
      <c r="J336" s="198"/>
      <c r="K336" s="198"/>
      <c r="L336" s="203"/>
      <c r="M336" s="204"/>
      <c r="N336" s="205"/>
      <c r="O336" s="205"/>
      <c r="P336" s="205"/>
      <c r="Q336" s="205"/>
      <c r="R336" s="205"/>
      <c r="S336" s="205"/>
      <c r="T336" s="206"/>
      <c r="AT336" s="207" t="s">
        <v>166</v>
      </c>
      <c r="AU336" s="207" t="s">
        <v>81</v>
      </c>
      <c r="AV336" s="13" t="s">
        <v>81</v>
      </c>
      <c r="AW336" s="13" t="s">
        <v>33</v>
      </c>
      <c r="AX336" s="13" t="s">
        <v>72</v>
      </c>
      <c r="AY336" s="207" t="s">
        <v>120</v>
      </c>
    </row>
    <row r="337" spans="2:51" s="13" customFormat="1" ht="11.25">
      <c r="B337" s="197"/>
      <c r="C337" s="198"/>
      <c r="D337" s="188" t="s">
        <v>166</v>
      </c>
      <c r="E337" s="199" t="s">
        <v>19</v>
      </c>
      <c r="F337" s="200" t="s">
        <v>300</v>
      </c>
      <c r="G337" s="198"/>
      <c r="H337" s="201">
        <v>-1.02</v>
      </c>
      <c r="I337" s="202"/>
      <c r="J337" s="198"/>
      <c r="K337" s="198"/>
      <c r="L337" s="203"/>
      <c r="M337" s="204"/>
      <c r="N337" s="205"/>
      <c r="O337" s="205"/>
      <c r="P337" s="205"/>
      <c r="Q337" s="205"/>
      <c r="R337" s="205"/>
      <c r="S337" s="205"/>
      <c r="T337" s="206"/>
      <c r="AT337" s="207" t="s">
        <v>166</v>
      </c>
      <c r="AU337" s="207" t="s">
        <v>81</v>
      </c>
      <c r="AV337" s="13" t="s">
        <v>81</v>
      </c>
      <c r="AW337" s="13" t="s">
        <v>33</v>
      </c>
      <c r="AX337" s="13" t="s">
        <v>72</v>
      </c>
      <c r="AY337" s="207" t="s">
        <v>120</v>
      </c>
    </row>
    <row r="338" spans="2:51" s="15" customFormat="1" ht="11.25">
      <c r="B338" s="218"/>
      <c r="C338" s="219"/>
      <c r="D338" s="188" t="s">
        <v>166</v>
      </c>
      <c r="E338" s="220" t="s">
        <v>19</v>
      </c>
      <c r="F338" s="221" t="s">
        <v>184</v>
      </c>
      <c r="G338" s="219"/>
      <c r="H338" s="222">
        <v>18.18</v>
      </c>
      <c r="I338" s="223"/>
      <c r="J338" s="219"/>
      <c r="K338" s="219"/>
      <c r="L338" s="224"/>
      <c r="M338" s="225"/>
      <c r="N338" s="226"/>
      <c r="O338" s="226"/>
      <c r="P338" s="226"/>
      <c r="Q338" s="226"/>
      <c r="R338" s="226"/>
      <c r="S338" s="226"/>
      <c r="T338" s="227"/>
      <c r="AT338" s="228" t="s">
        <v>166</v>
      </c>
      <c r="AU338" s="228" t="s">
        <v>81</v>
      </c>
      <c r="AV338" s="15" t="s">
        <v>163</v>
      </c>
      <c r="AW338" s="15" t="s">
        <v>33</v>
      </c>
      <c r="AX338" s="15" t="s">
        <v>79</v>
      </c>
      <c r="AY338" s="228" t="s">
        <v>120</v>
      </c>
    </row>
    <row r="339" spans="1:65" s="2" customFormat="1" ht="16.5" customHeight="1">
      <c r="A339" s="36"/>
      <c r="B339" s="37"/>
      <c r="C339" s="175" t="s">
        <v>529</v>
      </c>
      <c r="D339" s="175" t="s">
        <v>123</v>
      </c>
      <c r="E339" s="176" t="s">
        <v>530</v>
      </c>
      <c r="F339" s="177" t="s">
        <v>531</v>
      </c>
      <c r="G339" s="178" t="s">
        <v>162</v>
      </c>
      <c r="H339" s="179">
        <v>4.69</v>
      </c>
      <c r="I339" s="180"/>
      <c r="J339" s="181">
        <f>ROUND(I339*H339,2)</f>
        <v>0</v>
      </c>
      <c r="K339" s="177" t="s">
        <v>127</v>
      </c>
      <c r="L339" s="41"/>
      <c r="M339" s="182" t="s">
        <v>19</v>
      </c>
      <c r="N339" s="183" t="s">
        <v>43</v>
      </c>
      <c r="O339" s="66"/>
      <c r="P339" s="184">
        <f>O339*H339</f>
        <v>0</v>
      </c>
      <c r="Q339" s="184">
        <v>0.00012</v>
      </c>
      <c r="R339" s="184">
        <f>Q339*H339</f>
        <v>0.0005628</v>
      </c>
      <c r="S339" s="184">
        <v>0</v>
      </c>
      <c r="T339" s="185">
        <f>S339*H339</f>
        <v>0</v>
      </c>
      <c r="U339" s="36"/>
      <c r="V339" s="36"/>
      <c r="W339" s="36"/>
      <c r="X339" s="36"/>
      <c r="Y339" s="36"/>
      <c r="Z339" s="36"/>
      <c r="AA339" s="36"/>
      <c r="AB339" s="36"/>
      <c r="AC339" s="36"/>
      <c r="AD339" s="36"/>
      <c r="AE339" s="36"/>
      <c r="AR339" s="186" t="s">
        <v>163</v>
      </c>
      <c r="AT339" s="186" t="s">
        <v>123</v>
      </c>
      <c r="AU339" s="186" t="s">
        <v>81</v>
      </c>
      <c r="AY339" s="19" t="s">
        <v>120</v>
      </c>
      <c r="BE339" s="187">
        <f>IF(N339="základní",J339,0)</f>
        <v>0</v>
      </c>
      <c r="BF339" s="187">
        <f>IF(N339="snížená",J339,0)</f>
        <v>0</v>
      </c>
      <c r="BG339" s="187">
        <f>IF(N339="zákl. přenesená",J339,0)</f>
        <v>0</v>
      </c>
      <c r="BH339" s="187">
        <f>IF(N339="sníž. přenesená",J339,0)</f>
        <v>0</v>
      </c>
      <c r="BI339" s="187">
        <f>IF(N339="nulová",J339,0)</f>
        <v>0</v>
      </c>
      <c r="BJ339" s="19" t="s">
        <v>79</v>
      </c>
      <c r="BK339" s="187">
        <f>ROUND(I339*H339,2)</f>
        <v>0</v>
      </c>
      <c r="BL339" s="19" t="s">
        <v>163</v>
      </c>
      <c r="BM339" s="186" t="s">
        <v>532</v>
      </c>
    </row>
    <row r="340" spans="2:51" s="14" customFormat="1" ht="11.25">
      <c r="B340" s="208"/>
      <c r="C340" s="209"/>
      <c r="D340" s="188" t="s">
        <v>166</v>
      </c>
      <c r="E340" s="210" t="s">
        <v>19</v>
      </c>
      <c r="F340" s="211" t="s">
        <v>533</v>
      </c>
      <c r="G340" s="209"/>
      <c r="H340" s="210" t="s">
        <v>19</v>
      </c>
      <c r="I340" s="212"/>
      <c r="J340" s="209"/>
      <c r="K340" s="209"/>
      <c r="L340" s="213"/>
      <c r="M340" s="214"/>
      <c r="N340" s="215"/>
      <c r="O340" s="215"/>
      <c r="P340" s="215"/>
      <c r="Q340" s="215"/>
      <c r="R340" s="215"/>
      <c r="S340" s="215"/>
      <c r="T340" s="216"/>
      <c r="AT340" s="217" t="s">
        <v>166</v>
      </c>
      <c r="AU340" s="217" t="s">
        <v>81</v>
      </c>
      <c r="AV340" s="14" t="s">
        <v>79</v>
      </c>
      <c r="AW340" s="14" t="s">
        <v>33</v>
      </c>
      <c r="AX340" s="14" t="s">
        <v>72</v>
      </c>
      <c r="AY340" s="217" t="s">
        <v>120</v>
      </c>
    </row>
    <row r="341" spans="2:51" s="13" customFormat="1" ht="11.25">
      <c r="B341" s="197"/>
      <c r="C341" s="198"/>
      <c r="D341" s="188" t="s">
        <v>166</v>
      </c>
      <c r="E341" s="199" t="s">
        <v>19</v>
      </c>
      <c r="F341" s="200" t="s">
        <v>534</v>
      </c>
      <c r="G341" s="198"/>
      <c r="H341" s="201">
        <v>1.135</v>
      </c>
      <c r="I341" s="202"/>
      <c r="J341" s="198"/>
      <c r="K341" s="198"/>
      <c r="L341" s="203"/>
      <c r="M341" s="204"/>
      <c r="N341" s="205"/>
      <c r="O341" s="205"/>
      <c r="P341" s="205"/>
      <c r="Q341" s="205"/>
      <c r="R341" s="205"/>
      <c r="S341" s="205"/>
      <c r="T341" s="206"/>
      <c r="AT341" s="207" t="s">
        <v>166</v>
      </c>
      <c r="AU341" s="207" t="s">
        <v>81</v>
      </c>
      <c r="AV341" s="13" t="s">
        <v>81</v>
      </c>
      <c r="AW341" s="13" t="s">
        <v>33</v>
      </c>
      <c r="AX341" s="13" t="s">
        <v>72</v>
      </c>
      <c r="AY341" s="207" t="s">
        <v>120</v>
      </c>
    </row>
    <row r="342" spans="2:51" s="13" customFormat="1" ht="11.25">
      <c r="B342" s="197"/>
      <c r="C342" s="198"/>
      <c r="D342" s="188" t="s">
        <v>166</v>
      </c>
      <c r="E342" s="199" t="s">
        <v>19</v>
      </c>
      <c r="F342" s="200" t="s">
        <v>535</v>
      </c>
      <c r="G342" s="198"/>
      <c r="H342" s="201">
        <v>3.555</v>
      </c>
      <c r="I342" s="202"/>
      <c r="J342" s="198"/>
      <c r="K342" s="198"/>
      <c r="L342" s="203"/>
      <c r="M342" s="204"/>
      <c r="N342" s="205"/>
      <c r="O342" s="205"/>
      <c r="P342" s="205"/>
      <c r="Q342" s="205"/>
      <c r="R342" s="205"/>
      <c r="S342" s="205"/>
      <c r="T342" s="206"/>
      <c r="AT342" s="207" t="s">
        <v>166</v>
      </c>
      <c r="AU342" s="207" t="s">
        <v>81</v>
      </c>
      <c r="AV342" s="13" t="s">
        <v>81</v>
      </c>
      <c r="AW342" s="13" t="s">
        <v>33</v>
      </c>
      <c r="AX342" s="13" t="s">
        <v>72</v>
      </c>
      <c r="AY342" s="207" t="s">
        <v>120</v>
      </c>
    </row>
    <row r="343" spans="2:51" s="15" customFormat="1" ht="11.25">
      <c r="B343" s="218"/>
      <c r="C343" s="219"/>
      <c r="D343" s="188" t="s">
        <v>166</v>
      </c>
      <c r="E343" s="220" t="s">
        <v>19</v>
      </c>
      <c r="F343" s="221" t="s">
        <v>184</v>
      </c>
      <c r="G343" s="219"/>
      <c r="H343" s="222">
        <v>4.69</v>
      </c>
      <c r="I343" s="223"/>
      <c r="J343" s="219"/>
      <c r="K343" s="219"/>
      <c r="L343" s="224"/>
      <c r="M343" s="225"/>
      <c r="N343" s="226"/>
      <c r="O343" s="226"/>
      <c r="P343" s="226"/>
      <c r="Q343" s="226"/>
      <c r="R343" s="226"/>
      <c r="S343" s="226"/>
      <c r="T343" s="227"/>
      <c r="AT343" s="228" t="s">
        <v>166</v>
      </c>
      <c r="AU343" s="228" t="s">
        <v>81</v>
      </c>
      <c r="AV343" s="15" t="s">
        <v>163</v>
      </c>
      <c r="AW343" s="15" t="s">
        <v>33</v>
      </c>
      <c r="AX343" s="15" t="s">
        <v>79</v>
      </c>
      <c r="AY343" s="228" t="s">
        <v>120</v>
      </c>
    </row>
    <row r="344" spans="1:65" s="2" customFormat="1" ht="16.5" customHeight="1">
      <c r="A344" s="36"/>
      <c r="B344" s="37"/>
      <c r="C344" s="175" t="s">
        <v>536</v>
      </c>
      <c r="D344" s="175" t="s">
        <v>123</v>
      </c>
      <c r="E344" s="176" t="s">
        <v>537</v>
      </c>
      <c r="F344" s="177" t="s">
        <v>538</v>
      </c>
      <c r="G344" s="178" t="s">
        <v>162</v>
      </c>
      <c r="H344" s="179">
        <v>4.69</v>
      </c>
      <c r="I344" s="180"/>
      <c r="J344" s="181">
        <f>ROUND(I344*H344,2)</f>
        <v>0</v>
      </c>
      <c r="K344" s="177" t="s">
        <v>127</v>
      </c>
      <c r="L344" s="41"/>
      <c r="M344" s="182" t="s">
        <v>19</v>
      </c>
      <c r="N344" s="183" t="s">
        <v>43</v>
      </c>
      <c r="O344" s="66"/>
      <c r="P344" s="184">
        <f>O344*H344</f>
        <v>0</v>
      </c>
      <c r="Q344" s="184">
        <v>0.00012</v>
      </c>
      <c r="R344" s="184">
        <f>Q344*H344</f>
        <v>0.0005628</v>
      </c>
      <c r="S344" s="184">
        <v>0</v>
      </c>
      <c r="T344" s="185">
        <f>S344*H344</f>
        <v>0</v>
      </c>
      <c r="U344" s="36"/>
      <c r="V344" s="36"/>
      <c r="W344" s="36"/>
      <c r="X344" s="36"/>
      <c r="Y344" s="36"/>
      <c r="Z344" s="36"/>
      <c r="AA344" s="36"/>
      <c r="AB344" s="36"/>
      <c r="AC344" s="36"/>
      <c r="AD344" s="36"/>
      <c r="AE344" s="36"/>
      <c r="AR344" s="186" t="s">
        <v>257</v>
      </c>
      <c r="AT344" s="186" t="s">
        <v>123</v>
      </c>
      <c r="AU344" s="186" t="s">
        <v>81</v>
      </c>
      <c r="AY344" s="19" t="s">
        <v>120</v>
      </c>
      <c r="BE344" s="187">
        <f>IF(N344="základní",J344,0)</f>
        <v>0</v>
      </c>
      <c r="BF344" s="187">
        <f>IF(N344="snížená",J344,0)</f>
        <v>0</v>
      </c>
      <c r="BG344" s="187">
        <f>IF(N344="zákl. přenesená",J344,0)</f>
        <v>0</v>
      </c>
      <c r="BH344" s="187">
        <f>IF(N344="sníž. přenesená",J344,0)</f>
        <v>0</v>
      </c>
      <c r="BI344" s="187">
        <f>IF(N344="nulová",J344,0)</f>
        <v>0</v>
      </c>
      <c r="BJ344" s="19" t="s">
        <v>79</v>
      </c>
      <c r="BK344" s="187">
        <f>ROUND(I344*H344,2)</f>
        <v>0</v>
      </c>
      <c r="BL344" s="19" t="s">
        <v>257</v>
      </c>
      <c r="BM344" s="186" t="s">
        <v>539</v>
      </c>
    </row>
    <row r="345" spans="1:65" s="2" customFormat="1" ht="16.5" customHeight="1">
      <c r="A345" s="36"/>
      <c r="B345" s="37"/>
      <c r="C345" s="175" t="s">
        <v>540</v>
      </c>
      <c r="D345" s="175" t="s">
        <v>123</v>
      </c>
      <c r="E345" s="176" t="s">
        <v>541</v>
      </c>
      <c r="F345" s="177" t="s">
        <v>542</v>
      </c>
      <c r="G345" s="178" t="s">
        <v>162</v>
      </c>
      <c r="H345" s="179">
        <v>34.12</v>
      </c>
      <c r="I345" s="180"/>
      <c r="J345" s="181">
        <f>ROUND(I345*H345,2)</f>
        <v>0</v>
      </c>
      <c r="K345" s="177" t="s">
        <v>19</v>
      </c>
      <c r="L345" s="41"/>
      <c r="M345" s="182" t="s">
        <v>19</v>
      </c>
      <c r="N345" s="183" t="s">
        <v>43</v>
      </c>
      <c r="O345" s="66"/>
      <c r="P345" s="184">
        <f>O345*H345</f>
        <v>0</v>
      </c>
      <c r="Q345" s="184">
        <v>0</v>
      </c>
      <c r="R345" s="184">
        <f>Q345*H345</f>
        <v>0</v>
      </c>
      <c r="S345" s="184">
        <v>0</v>
      </c>
      <c r="T345" s="185">
        <f>S345*H345</f>
        <v>0</v>
      </c>
      <c r="U345" s="36"/>
      <c r="V345" s="36"/>
      <c r="W345" s="36"/>
      <c r="X345" s="36"/>
      <c r="Y345" s="36"/>
      <c r="Z345" s="36"/>
      <c r="AA345" s="36"/>
      <c r="AB345" s="36"/>
      <c r="AC345" s="36"/>
      <c r="AD345" s="36"/>
      <c r="AE345" s="36"/>
      <c r="AR345" s="186" t="s">
        <v>257</v>
      </c>
      <c r="AT345" s="186" t="s">
        <v>123</v>
      </c>
      <c r="AU345" s="186" t="s">
        <v>81</v>
      </c>
      <c r="AY345" s="19" t="s">
        <v>120</v>
      </c>
      <c r="BE345" s="187">
        <f>IF(N345="základní",J345,0)</f>
        <v>0</v>
      </c>
      <c r="BF345" s="187">
        <f>IF(N345="snížená",J345,0)</f>
        <v>0</v>
      </c>
      <c r="BG345" s="187">
        <f>IF(N345="zákl. přenesená",J345,0)</f>
        <v>0</v>
      </c>
      <c r="BH345" s="187">
        <f>IF(N345="sníž. přenesená",J345,0)</f>
        <v>0</v>
      </c>
      <c r="BI345" s="187">
        <f>IF(N345="nulová",J345,0)</f>
        <v>0</v>
      </c>
      <c r="BJ345" s="19" t="s">
        <v>79</v>
      </c>
      <c r="BK345" s="187">
        <f>ROUND(I345*H345,2)</f>
        <v>0</v>
      </c>
      <c r="BL345" s="19" t="s">
        <v>257</v>
      </c>
      <c r="BM345" s="186" t="s">
        <v>543</v>
      </c>
    </row>
    <row r="346" spans="2:51" s="13" customFormat="1" ht="11.25">
      <c r="B346" s="197"/>
      <c r="C346" s="198"/>
      <c r="D346" s="188" t="s">
        <v>166</v>
      </c>
      <c r="E346" s="199" t="s">
        <v>19</v>
      </c>
      <c r="F346" s="200" t="s">
        <v>544</v>
      </c>
      <c r="G346" s="198"/>
      <c r="H346" s="201">
        <v>42.72</v>
      </c>
      <c r="I346" s="202"/>
      <c r="J346" s="198"/>
      <c r="K346" s="198"/>
      <c r="L346" s="203"/>
      <c r="M346" s="204"/>
      <c r="N346" s="205"/>
      <c r="O346" s="205"/>
      <c r="P346" s="205"/>
      <c r="Q346" s="205"/>
      <c r="R346" s="205"/>
      <c r="S346" s="205"/>
      <c r="T346" s="206"/>
      <c r="AT346" s="207" t="s">
        <v>166</v>
      </c>
      <c r="AU346" s="207" t="s">
        <v>81</v>
      </c>
      <c r="AV346" s="13" t="s">
        <v>81</v>
      </c>
      <c r="AW346" s="13" t="s">
        <v>33</v>
      </c>
      <c r="AX346" s="13" t="s">
        <v>72</v>
      </c>
      <c r="AY346" s="207" t="s">
        <v>120</v>
      </c>
    </row>
    <row r="347" spans="2:51" s="13" customFormat="1" ht="11.25">
      <c r="B347" s="197"/>
      <c r="C347" s="198"/>
      <c r="D347" s="188" t="s">
        <v>166</v>
      </c>
      <c r="E347" s="199" t="s">
        <v>19</v>
      </c>
      <c r="F347" s="200" t="s">
        <v>545</v>
      </c>
      <c r="G347" s="198"/>
      <c r="H347" s="201">
        <v>-2.04</v>
      </c>
      <c r="I347" s="202"/>
      <c r="J347" s="198"/>
      <c r="K347" s="198"/>
      <c r="L347" s="203"/>
      <c r="M347" s="204"/>
      <c r="N347" s="205"/>
      <c r="O347" s="205"/>
      <c r="P347" s="205"/>
      <c r="Q347" s="205"/>
      <c r="R347" s="205"/>
      <c r="S347" s="205"/>
      <c r="T347" s="206"/>
      <c r="AT347" s="207" t="s">
        <v>166</v>
      </c>
      <c r="AU347" s="207" t="s">
        <v>81</v>
      </c>
      <c r="AV347" s="13" t="s">
        <v>81</v>
      </c>
      <c r="AW347" s="13" t="s">
        <v>33</v>
      </c>
      <c r="AX347" s="13" t="s">
        <v>72</v>
      </c>
      <c r="AY347" s="207" t="s">
        <v>120</v>
      </c>
    </row>
    <row r="348" spans="2:51" s="13" customFormat="1" ht="11.25">
      <c r="B348" s="197"/>
      <c r="C348" s="198"/>
      <c r="D348" s="188" t="s">
        <v>166</v>
      </c>
      <c r="E348" s="199" t="s">
        <v>19</v>
      </c>
      <c r="F348" s="200" t="s">
        <v>546</v>
      </c>
      <c r="G348" s="198"/>
      <c r="H348" s="201">
        <v>-2.24</v>
      </c>
      <c r="I348" s="202"/>
      <c r="J348" s="198"/>
      <c r="K348" s="198"/>
      <c r="L348" s="203"/>
      <c r="M348" s="204"/>
      <c r="N348" s="205"/>
      <c r="O348" s="205"/>
      <c r="P348" s="205"/>
      <c r="Q348" s="205"/>
      <c r="R348" s="205"/>
      <c r="S348" s="205"/>
      <c r="T348" s="206"/>
      <c r="AT348" s="207" t="s">
        <v>166</v>
      </c>
      <c r="AU348" s="207" t="s">
        <v>81</v>
      </c>
      <c r="AV348" s="13" t="s">
        <v>81</v>
      </c>
      <c r="AW348" s="13" t="s">
        <v>33</v>
      </c>
      <c r="AX348" s="13" t="s">
        <v>72</v>
      </c>
      <c r="AY348" s="207" t="s">
        <v>120</v>
      </c>
    </row>
    <row r="349" spans="2:51" s="13" customFormat="1" ht="11.25">
      <c r="B349" s="197"/>
      <c r="C349" s="198"/>
      <c r="D349" s="188" t="s">
        <v>166</v>
      </c>
      <c r="E349" s="199" t="s">
        <v>19</v>
      </c>
      <c r="F349" s="200" t="s">
        <v>547</v>
      </c>
      <c r="G349" s="198"/>
      <c r="H349" s="201">
        <v>-4.32</v>
      </c>
      <c r="I349" s="202"/>
      <c r="J349" s="198"/>
      <c r="K349" s="198"/>
      <c r="L349" s="203"/>
      <c r="M349" s="204"/>
      <c r="N349" s="205"/>
      <c r="O349" s="205"/>
      <c r="P349" s="205"/>
      <c r="Q349" s="205"/>
      <c r="R349" s="205"/>
      <c r="S349" s="205"/>
      <c r="T349" s="206"/>
      <c r="AT349" s="207" t="s">
        <v>166</v>
      </c>
      <c r="AU349" s="207" t="s">
        <v>81</v>
      </c>
      <c r="AV349" s="13" t="s">
        <v>81</v>
      </c>
      <c r="AW349" s="13" t="s">
        <v>33</v>
      </c>
      <c r="AX349" s="13" t="s">
        <v>72</v>
      </c>
      <c r="AY349" s="207" t="s">
        <v>120</v>
      </c>
    </row>
    <row r="350" spans="2:51" s="15" customFormat="1" ht="11.25">
      <c r="B350" s="218"/>
      <c r="C350" s="219"/>
      <c r="D350" s="188" t="s">
        <v>166</v>
      </c>
      <c r="E350" s="220" t="s">
        <v>19</v>
      </c>
      <c r="F350" s="221" t="s">
        <v>184</v>
      </c>
      <c r="G350" s="219"/>
      <c r="H350" s="222">
        <v>34.12</v>
      </c>
      <c r="I350" s="223"/>
      <c r="J350" s="219"/>
      <c r="K350" s="219"/>
      <c r="L350" s="224"/>
      <c r="M350" s="225"/>
      <c r="N350" s="226"/>
      <c r="O350" s="226"/>
      <c r="P350" s="226"/>
      <c r="Q350" s="226"/>
      <c r="R350" s="226"/>
      <c r="S350" s="226"/>
      <c r="T350" s="227"/>
      <c r="AT350" s="228" t="s">
        <v>166</v>
      </c>
      <c r="AU350" s="228" t="s">
        <v>81</v>
      </c>
      <c r="AV350" s="15" t="s">
        <v>163</v>
      </c>
      <c r="AW350" s="15" t="s">
        <v>33</v>
      </c>
      <c r="AX350" s="15" t="s">
        <v>79</v>
      </c>
      <c r="AY350" s="228" t="s">
        <v>120</v>
      </c>
    </row>
    <row r="351" spans="2:63" s="12" customFormat="1" ht="22.9" customHeight="1">
      <c r="B351" s="159"/>
      <c r="C351" s="160"/>
      <c r="D351" s="161" t="s">
        <v>71</v>
      </c>
      <c r="E351" s="173" t="s">
        <v>548</v>
      </c>
      <c r="F351" s="173" t="s">
        <v>549</v>
      </c>
      <c r="G351" s="160"/>
      <c r="H351" s="160"/>
      <c r="I351" s="163"/>
      <c r="J351" s="174">
        <f>BK351</f>
        <v>0</v>
      </c>
      <c r="K351" s="160"/>
      <c r="L351" s="165"/>
      <c r="M351" s="166"/>
      <c r="N351" s="167"/>
      <c r="O351" s="167"/>
      <c r="P351" s="168">
        <f>SUM(P352:P377)</f>
        <v>0</v>
      </c>
      <c r="Q351" s="167"/>
      <c r="R351" s="168">
        <f>SUM(R352:R377)</f>
        <v>0.10701856</v>
      </c>
      <c r="S351" s="167"/>
      <c r="T351" s="169">
        <f>SUM(T352:T377)</f>
        <v>0.02311701</v>
      </c>
      <c r="AR351" s="170" t="s">
        <v>81</v>
      </c>
      <c r="AT351" s="171" t="s">
        <v>71</v>
      </c>
      <c r="AU351" s="171" t="s">
        <v>79</v>
      </c>
      <c r="AY351" s="170" t="s">
        <v>120</v>
      </c>
      <c r="BK351" s="172">
        <f>SUM(BK352:BK377)</f>
        <v>0</v>
      </c>
    </row>
    <row r="352" spans="1:65" s="2" customFormat="1" ht="16.5" customHeight="1">
      <c r="A352" s="36"/>
      <c r="B352" s="37"/>
      <c r="C352" s="175" t="s">
        <v>550</v>
      </c>
      <c r="D352" s="175" t="s">
        <v>123</v>
      </c>
      <c r="E352" s="176" t="s">
        <v>551</v>
      </c>
      <c r="F352" s="177" t="s">
        <v>552</v>
      </c>
      <c r="G352" s="178" t="s">
        <v>162</v>
      </c>
      <c r="H352" s="179">
        <v>74.571</v>
      </c>
      <c r="I352" s="180"/>
      <c r="J352" s="181">
        <f>ROUND(I352*H352,2)</f>
        <v>0</v>
      </c>
      <c r="K352" s="177" t="s">
        <v>127</v>
      </c>
      <c r="L352" s="41"/>
      <c r="M352" s="182" t="s">
        <v>19</v>
      </c>
      <c r="N352" s="183" t="s">
        <v>43</v>
      </c>
      <c r="O352" s="66"/>
      <c r="P352" s="184">
        <f>O352*H352</f>
        <v>0</v>
      </c>
      <c r="Q352" s="184">
        <v>0.001</v>
      </c>
      <c r="R352" s="184">
        <f>Q352*H352</f>
        <v>0.074571</v>
      </c>
      <c r="S352" s="184">
        <v>0.00031</v>
      </c>
      <c r="T352" s="185">
        <f>S352*H352</f>
        <v>0.02311701</v>
      </c>
      <c r="U352" s="36"/>
      <c r="V352" s="36"/>
      <c r="W352" s="36"/>
      <c r="X352" s="36"/>
      <c r="Y352" s="36"/>
      <c r="Z352" s="36"/>
      <c r="AA352" s="36"/>
      <c r="AB352" s="36"/>
      <c r="AC352" s="36"/>
      <c r="AD352" s="36"/>
      <c r="AE352" s="36"/>
      <c r="AR352" s="186" t="s">
        <v>257</v>
      </c>
      <c r="AT352" s="186" t="s">
        <v>123</v>
      </c>
      <c r="AU352" s="186" t="s">
        <v>81</v>
      </c>
      <c r="AY352" s="19" t="s">
        <v>120</v>
      </c>
      <c r="BE352" s="187">
        <f>IF(N352="základní",J352,0)</f>
        <v>0</v>
      </c>
      <c r="BF352" s="187">
        <f>IF(N352="snížená",J352,0)</f>
        <v>0</v>
      </c>
      <c r="BG352" s="187">
        <f>IF(N352="zákl. přenesená",J352,0)</f>
        <v>0</v>
      </c>
      <c r="BH352" s="187">
        <f>IF(N352="sníž. přenesená",J352,0)</f>
        <v>0</v>
      </c>
      <c r="BI352" s="187">
        <f>IF(N352="nulová",J352,0)</f>
        <v>0</v>
      </c>
      <c r="BJ352" s="19" t="s">
        <v>79</v>
      </c>
      <c r="BK352" s="187">
        <f>ROUND(I352*H352,2)</f>
        <v>0</v>
      </c>
      <c r="BL352" s="19" t="s">
        <v>257</v>
      </c>
      <c r="BM352" s="186" t="s">
        <v>553</v>
      </c>
    </row>
    <row r="353" spans="1:47" s="2" customFormat="1" ht="29.25">
      <c r="A353" s="36"/>
      <c r="B353" s="37"/>
      <c r="C353" s="38"/>
      <c r="D353" s="188" t="s">
        <v>130</v>
      </c>
      <c r="E353" s="38"/>
      <c r="F353" s="189" t="s">
        <v>554</v>
      </c>
      <c r="G353" s="38"/>
      <c r="H353" s="38"/>
      <c r="I353" s="190"/>
      <c r="J353" s="38"/>
      <c r="K353" s="38"/>
      <c r="L353" s="41"/>
      <c r="M353" s="191"/>
      <c r="N353" s="192"/>
      <c r="O353" s="66"/>
      <c r="P353" s="66"/>
      <c r="Q353" s="66"/>
      <c r="R353" s="66"/>
      <c r="S353" s="66"/>
      <c r="T353" s="67"/>
      <c r="U353" s="36"/>
      <c r="V353" s="36"/>
      <c r="W353" s="36"/>
      <c r="X353" s="36"/>
      <c r="Y353" s="36"/>
      <c r="Z353" s="36"/>
      <c r="AA353" s="36"/>
      <c r="AB353" s="36"/>
      <c r="AC353" s="36"/>
      <c r="AD353" s="36"/>
      <c r="AE353" s="36"/>
      <c r="AT353" s="19" t="s">
        <v>130</v>
      </c>
      <c r="AU353" s="19" t="s">
        <v>81</v>
      </c>
    </row>
    <row r="354" spans="2:51" s="14" customFormat="1" ht="11.25">
      <c r="B354" s="208"/>
      <c r="C354" s="209"/>
      <c r="D354" s="188" t="s">
        <v>166</v>
      </c>
      <c r="E354" s="210" t="s">
        <v>19</v>
      </c>
      <c r="F354" s="211" t="s">
        <v>555</v>
      </c>
      <c r="G354" s="209"/>
      <c r="H354" s="210" t="s">
        <v>19</v>
      </c>
      <c r="I354" s="212"/>
      <c r="J354" s="209"/>
      <c r="K354" s="209"/>
      <c r="L354" s="213"/>
      <c r="M354" s="214"/>
      <c r="N354" s="215"/>
      <c r="O354" s="215"/>
      <c r="P354" s="215"/>
      <c r="Q354" s="215"/>
      <c r="R354" s="215"/>
      <c r="S354" s="215"/>
      <c r="T354" s="216"/>
      <c r="AT354" s="217" t="s">
        <v>166</v>
      </c>
      <c r="AU354" s="217" t="s">
        <v>81</v>
      </c>
      <c r="AV354" s="14" t="s">
        <v>79</v>
      </c>
      <c r="AW354" s="14" t="s">
        <v>33</v>
      </c>
      <c r="AX354" s="14" t="s">
        <v>72</v>
      </c>
      <c r="AY354" s="217" t="s">
        <v>120</v>
      </c>
    </row>
    <row r="355" spans="2:51" s="13" customFormat="1" ht="11.25">
      <c r="B355" s="197"/>
      <c r="C355" s="198"/>
      <c r="D355" s="188" t="s">
        <v>166</v>
      </c>
      <c r="E355" s="199" t="s">
        <v>19</v>
      </c>
      <c r="F355" s="200" t="s">
        <v>177</v>
      </c>
      <c r="G355" s="198"/>
      <c r="H355" s="201">
        <v>1.885</v>
      </c>
      <c r="I355" s="202"/>
      <c r="J355" s="198"/>
      <c r="K355" s="198"/>
      <c r="L355" s="203"/>
      <c r="M355" s="204"/>
      <c r="N355" s="205"/>
      <c r="O355" s="205"/>
      <c r="P355" s="205"/>
      <c r="Q355" s="205"/>
      <c r="R355" s="205"/>
      <c r="S355" s="205"/>
      <c r="T355" s="206"/>
      <c r="AT355" s="207" t="s">
        <v>166</v>
      </c>
      <c r="AU355" s="207" t="s">
        <v>81</v>
      </c>
      <c r="AV355" s="13" t="s">
        <v>81</v>
      </c>
      <c r="AW355" s="13" t="s">
        <v>33</v>
      </c>
      <c r="AX355" s="13" t="s">
        <v>72</v>
      </c>
      <c r="AY355" s="207" t="s">
        <v>120</v>
      </c>
    </row>
    <row r="356" spans="2:51" s="13" customFormat="1" ht="11.25">
      <c r="B356" s="197"/>
      <c r="C356" s="198"/>
      <c r="D356" s="188" t="s">
        <v>166</v>
      </c>
      <c r="E356" s="199" t="s">
        <v>19</v>
      </c>
      <c r="F356" s="200" t="s">
        <v>178</v>
      </c>
      <c r="G356" s="198"/>
      <c r="H356" s="201">
        <v>1.38</v>
      </c>
      <c r="I356" s="202"/>
      <c r="J356" s="198"/>
      <c r="K356" s="198"/>
      <c r="L356" s="203"/>
      <c r="M356" s="204"/>
      <c r="N356" s="205"/>
      <c r="O356" s="205"/>
      <c r="P356" s="205"/>
      <c r="Q356" s="205"/>
      <c r="R356" s="205"/>
      <c r="S356" s="205"/>
      <c r="T356" s="206"/>
      <c r="AT356" s="207" t="s">
        <v>166</v>
      </c>
      <c r="AU356" s="207" t="s">
        <v>81</v>
      </c>
      <c r="AV356" s="13" t="s">
        <v>81</v>
      </c>
      <c r="AW356" s="13" t="s">
        <v>33</v>
      </c>
      <c r="AX356" s="13" t="s">
        <v>72</v>
      </c>
      <c r="AY356" s="207" t="s">
        <v>120</v>
      </c>
    </row>
    <row r="357" spans="2:51" s="13" customFormat="1" ht="11.25">
      <c r="B357" s="197"/>
      <c r="C357" s="198"/>
      <c r="D357" s="188" t="s">
        <v>166</v>
      </c>
      <c r="E357" s="199" t="s">
        <v>19</v>
      </c>
      <c r="F357" s="200" t="s">
        <v>179</v>
      </c>
      <c r="G357" s="198"/>
      <c r="H357" s="201">
        <v>1.12</v>
      </c>
      <c r="I357" s="202"/>
      <c r="J357" s="198"/>
      <c r="K357" s="198"/>
      <c r="L357" s="203"/>
      <c r="M357" s="204"/>
      <c r="N357" s="205"/>
      <c r="O357" s="205"/>
      <c r="P357" s="205"/>
      <c r="Q357" s="205"/>
      <c r="R357" s="205"/>
      <c r="S357" s="205"/>
      <c r="T357" s="206"/>
      <c r="AT357" s="207" t="s">
        <v>166</v>
      </c>
      <c r="AU357" s="207" t="s">
        <v>81</v>
      </c>
      <c r="AV357" s="13" t="s">
        <v>81</v>
      </c>
      <c r="AW357" s="13" t="s">
        <v>33</v>
      </c>
      <c r="AX357" s="13" t="s">
        <v>72</v>
      </c>
      <c r="AY357" s="207" t="s">
        <v>120</v>
      </c>
    </row>
    <row r="358" spans="2:51" s="13" customFormat="1" ht="11.25">
      <c r="B358" s="197"/>
      <c r="C358" s="198"/>
      <c r="D358" s="188" t="s">
        <v>166</v>
      </c>
      <c r="E358" s="199" t="s">
        <v>19</v>
      </c>
      <c r="F358" s="200" t="s">
        <v>180</v>
      </c>
      <c r="G358" s="198"/>
      <c r="H358" s="201">
        <v>1.418</v>
      </c>
      <c r="I358" s="202"/>
      <c r="J358" s="198"/>
      <c r="K358" s="198"/>
      <c r="L358" s="203"/>
      <c r="M358" s="204"/>
      <c r="N358" s="205"/>
      <c r="O358" s="205"/>
      <c r="P358" s="205"/>
      <c r="Q358" s="205"/>
      <c r="R358" s="205"/>
      <c r="S358" s="205"/>
      <c r="T358" s="206"/>
      <c r="AT358" s="207" t="s">
        <v>166</v>
      </c>
      <c r="AU358" s="207" t="s">
        <v>81</v>
      </c>
      <c r="AV358" s="13" t="s">
        <v>81</v>
      </c>
      <c r="AW358" s="13" t="s">
        <v>33</v>
      </c>
      <c r="AX358" s="13" t="s">
        <v>72</v>
      </c>
      <c r="AY358" s="207" t="s">
        <v>120</v>
      </c>
    </row>
    <row r="359" spans="2:51" s="13" customFormat="1" ht="11.25">
      <c r="B359" s="197"/>
      <c r="C359" s="198"/>
      <c r="D359" s="188" t="s">
        <v>166</v>
      </c>
      <c r="E359" s="199" t="s">
        <v>19</v>
      </c>
      <c r="F359" s="200" t="s">
        <v>181</v>
      </c>
      <c r="G359" s="198"/>
      <c r="H359" s="201">
        <v>6.6</v>
      </c>
      <c r="I359" s="202"/>
      <c r="J359" s="198"/>
      <c r="K359" s="198"/>
      <c r="L359" s="203"/>
      <c r="M359" s="204"/>
      <c r="N359" s="205"/>
      <c r="O359" s="205"/>
      <c r="P359" s="205"/>
      <c r="Q359" s="205"/>
      <c r="R359" s="205"/>
      <c r="S359" s="205"/>
      <c r="T359" s="206"/>
      <c r="AT359" s="207" t="s">
        <v>166</v>
      </c>
      <c r="AU359" s="207" t="s">
        <v>81</v>
      </c>
      <c r="AV359" s="13" t="s">
        <v>81</v>
      </c>
      <c r="AW359" s="13" t="s">
        <v>33</v>
      </c>
      <c r="AX359" s="13" t="s">
        <v>72</v>
      </c>
      <c r="AY359" s="207" t="s">
        <v>120</v>
      </c>
    </row>
    <row r="360" spans="2:51" s="13" customFormat="1" ht="11.25">
      <c r="B360" s="197"/>
      <c r="C360" s="198"/>
      <c r="D360" s="188" t="s">
        <v>166</v>
      </c>
      <c r="E360" s="199" t="s">
        <v>19</v>
      </c>
      <c r="F360" s="200" t="s">
        <v>182</v>
      </c>
      <c r="G360" s="198"/>
      <c r="H360" s="201">
        <v>6</v>
      </c>
      <c r="I360" s="202"/>
      <c r="J360" s="198"/>
      <c r="K360" s="198"/>
      <c r="L360" s="203"/>
      <c r="M360" s="204"/>
      <c r="N360" s="205"/>
      <c r="O360" s="205"/>
      <c r="P360" s="205"/>
      <c r="Q360" s="205"/>
      <c r="R360" s="205"/>
      <c r="S360" s="205"/>
      <c r="T360" s="206"/>
      <c r="AT360" s="207" t="s">
        <v>166</v>
      </c>
      <c r="AU360" s="207" t="s">
        <v>81</v>
      </c>
      <c r="AV360" s="13" t="s">
        <v>81</v>
      </c>
      <c r="AW360" s="13" t="s">
        <v>33</v>
      </c>
      <c r="AX360" s="13" t="s">
        <v>72</v>
      </c>
      <c r="AY360" s="207" t="s">
        <v>120</v>
      </c>
    </row>
    <row r="361" spans="2:51" s="13" customFormat="1" ht="11.25">
      <c r="B361" s="197"/>
      <c r="C361" s="198"/>
      <c r="D361" s="188" t="s">
        <v>166</v>
      </c>
      <c r="E361" s="199" t="s">
        <v>19</v>
      </c>
      <c r="F361" s="200" t="s">
        <v>183</v>
      </c>
      <c r="G361" s="198"/>
      <c r="H361" s="201">
        <v>0.315</v>
      </c>
      <c r="I361" s="202"/>
      <c r="J361" s="198"/>
      <c r="K361" s="198"/>
      <c r="L361" s="203"/>
      <c r="M361" s="204"/>
      <c r="N361" s="205"/>
      <c r="O361" s="205"/>
      <c r="P361" s="205"/>
      <c r="Q361" s="205"/>
      <c r="R361" s="205"/>
      <c r="S361" s="205"/>
      <c r="T361" s="206"/>
      <c r="AT361" s="207" t="s">
        <v>166</v>
      </c>
      <c r="AU361" s="207" t="s">
        <v>81</v>
      </c>
      <c r="AV361" s="13" t="s">
        <v>81</v>
      </c>
      <c r="AW361" s="13" t="s">
        <v>33</v>
      </c>
      <c r="AX361" s="13" t="s">
        <v>72</v>
      </c>
      <c r="AY361" s="207" t="s">
        <v>120</v>
      </c>
    </row>
    <row r="362" spans="2:51" s="16" customFormat="1" ht="11.25">
      <c r="B362" s="229"/>
      <c r="C362" s="230"/>
      <c r="D362" s="188" t="s">
        <v>166</v>
      </c>
      <c r="E362" s="231" t="s">
        <v>19</v>
      </c>
      <c r="F362" s="232" t="s">
        <v>189</v>
      </c>
      <c r="G362" s="230"/>
      <c r="H362" s="233">
        <v>18.718</v>
      </c>
      <c r="I362" s="234"/>
      <c r="J362" s="230"/>
      <c r="K362" s="230"/>
      <c r="L362" s="235"/>
      <c r="M362" s="236"/>
      <c r="N362" s="237"/>
      <c r="O362" s="237"/>
      <c r="P362" s="237"/>
      <c r="Q362" s="237"/>
      <c r="R362" s="237"/>
      <c r="S362" s="237"/>
      <c r="T362" s="238"/>
      <c r="AT362" s="239" t="s">
        <v>166</v>
      </c>
      <c r="AU362" s="239" t="s">
        <v>81</v>
      </c>
      <c r="AV362" s="16" t="s">
        <v>140</v>
      </c>
      <c r="AW362" s="16" t="s">
        <v>33</v>
      </c>
      <c r="AX362" s="16" t="s">
        <v>72</v>
      </c>
      <c r="AY362" s="239" t="s">
        <v>120</v>
      </c>
    </row>
    <row r="363" spans="2:51" s="14" customFormat="1" ht="11.25">
      <c r="B363" s="208"/>
      <c r="C363" s="209"/>
      <c r="D363" s="188" t="s">
        <v>166</v>
      </c>
      <c r="E363" s="210" t="s">
        <v>19</v>
      </c>
      <c r="F363" s="211" t="s">
        <v>556</v>
      </c>
      <c r="G363" s="209"/>
      <c r="H363" s="210" t="s">
        <v>19</v>
      </c>
      <c r="I363" s="212"/>
      <c r="J363" s="209"/>
      <c r="K363" s="209"/>
      <c r="L363" s="213"/>
      <c r="M363" s="214"/>
      <c r="N363" s="215"/>
      <c r="O363" s="215"/>
      <c r="P363" s="215"/>
      <c r="Q363" s="215"/>
      <c r="R363" s="215"/>
      <c r="S363" s="215"/>
      <c r="T363" s="216"/>
      <c r="AT363" s="217" t="s">
        <v>166</v>
      </c>
      <c r="AU363" s="217" t="s">
        <v>81</v>
      </c>
      <c r="AV363" s="14" t="s">
        <v>79</v>
      </c>
      <c r="AW363" s="14" t="s">
        <v>33</v>
      </c>
      <c r="AX363" s="14" t="s">
        <v>72</v>
      </c>
      <c r="AY363" s="217" t="s">
        <v>120</v>
      </c>
    </row>
    <row r="364" spans="2:51" s="13" customFormat="1" ht="11.25">
      <c r="B364" s="197"/>
      <c r="C364" s="198"/>
      <c r="D364" s="188" t="s">
        <v>166</v>
      </c>
      <c r="E364" s="199" t="s">
        <v>19</v>
      </c>
      <c r="F364" s="200" t="s">
        <v>557</v>
      </c>
      <c r="G364" s="198"/>
      <c r="H364" s="201">
        <v>60.473</v>
      </c>
      <c r="I364" s="202"/>
      <c r="J364" s="198"/>
      <c r="K364" s="198"/>
      <c r="L364" s="203"/>
      <c r="M364" s="204"/>
      <c r="N364" s="205"/>
      <c r="O364" s="205"/>
      <c r="P364" s="205"/>
      <c r="Q364" s="205"/>
      <c r="R364" s="205"/>
      <c r="S364" s="205"/>
      <c r="T364" s="206"/>
      <c r="AT364" s="207" t="s">
        <v>166</v>
      </c>
      <c r="AU364" s="207" t="s">
        <v>81</v>
      </c>
      <c r="AV364" s="13" t="s">
        <v>81</v>
      </c>
      <c r="AW364" s="13" t="s">
        <v>33</v>
      </c>
      <c r="AX364" s="13" t="s">
        <v>72</v>
      </c>
      <c r="AY364" s="207" t="s">
        <v>120</v>
      </c>
    </row>
    <row r="365" spans="2:51" s="13" customFormat="1" ht="11.25">
      <c r="B365" s="197"/>
      <c r="C365" s="198"/>
      <c r="D365" s="188" t="s">
        <v>166</v>
      </c>
      <c r="E365" s="199" t="s">
        <v>19</v>
      </c>
      <c r="F365" s="200" t="s">
        <v>558</v>
      </c>
      <c r="G365" s="198"/>
      <c r="H365" s="201">
        <v>-3.72</v>
      </c>
      <c r="I365" s="202"/>
      <c r="J365" s="198"/>
      <c r="K365" s="198"/>
      <c r="L365" s="203"/>
      <c r="M365" s="204"/>
      <c r="N365" s="205"/>
      <c r="O365" s="205"/>
      <c r="P365" s="205"/>
      <c r="Q365" s="205"/>
      <c r="R365" s="205"/>
      <c r="S365" s="205"/>
      <c r="T365" s="206"/>
      <c r="AT365" s="207" t="s">
        <v>166</v>
      </c>
      <c r="AU365" s="207" t="s">
        <v>81</v>
      </c>
      <c r="AV365" s="13" t="s">
        <v>81</v>
      </c>
      <c r="AW365" s="13" t="s">
        <v>33</v>
      </c>
      <c r="AX365" s="13" t="s">
        <v>72</v>
      </c>
      <c r="AY365" s="207" t="s">
        <v>120</v>
      </c>
    </row>
    <row r="366" spans="2:51" s="13" customFormat="1" ht="11.25">
      <c r="B366" s="197"/>
      <c r="C366" s="198"/>
      <c r="D366" s="188" t="s">
        <v>166</v>
      </c>
      <c r="E366" s="199" t="s">
        <v>19</v>
      </c>
      <c r="F366" s="200" t="s">
        <v>227</v>
      </c>
      <c r="G366" s="198"/>
      <c r="H366" s="201">
        <v>1.2</v>
      </c>
      <c r="I366" s="202"/>
      <c r="J366" s="198"/>
      <c r="K366" s="198"/>
      <c r="L366" s="203"/>
      <c r="M366" s="204"/>
      <c r="N366" s="205"/>
      <c r="O366" s="205"/>
      <c r="P366" s="205"/>
      <c r="Q366" s="205"/>
      <c r="R366" s="205"/>
      <c r="S366" s="205"/>
      <c r="T366" s="206"/>
      <c r="AT366" s="207" t="s">
        <v>166</v>
      </c>
      <c r="AU366" s="207" t="s">
        <v>81</v>
      </c>
      <c r="AV366" s="13" t="s">
        <v>81</v>
      </c>
      <c r="AW366" s="13" t="s">
        <v>33</v>
      </c>
      <c r="AX366" s="13" t="s">
        <v>72</v>
      </c>
      <c r="AY366" s="207" t="s">
        <v>120</v>
      </c>
    </row>
    <row r="367" spans="2:51" s="13" customFormat="1" ht="11.25">
      <c r="B367" s="197"/>
      <c r="C367" s="198"/>
      <c r="D367" s="188" t="s">
        <v>166</v>
      </c>
      <c r="E367" s="199" t="s">
        <v>19</v>
      </c>
      <c r="F367" s="200" t="s">
        <v>559</v>
      </c>
      <c r="G367" s="198"/>
      <c r="H367" s="201">
        <v>-0.588</v>
      </c>
      <c r="I367" s="202"/>
      <c r="J367" s="198"/>
      <c r="K367" s="198"/>
      <c r="L367" s="203"/>
      <c r="M367" s="204"/>
      <c r="N367" s="205"/>
      <c r="O367" s="205"/>
      <c r="P367" s="205"/>
      <c r="Q367" s="205"/>
      <c r="R367" s="205"/>
      <c r="S367" s="205"/>
      <c r="T367" s="206"/>
      <c r="AT367" s="207" t="s">
        <v>166</v>
      </c>
      <c r="AU367" s="207" t="s">
        <v>81</v>
      </c>
      <c r="AV367" s="13" t="s">
        <v>81</v>
      </c>
      <c r="AW367" s="13" t="s">
        <v>33</v>
      </c>
      <c r="AX367" s="13" t="s">
        <v>72</v>
      </c>
      <c r="AY367" s="207" t="s">
        <v>120</v>
      </c>
    </row>
    <row r="368" spans="2:51" s="13" customFormat="1" ht="11.25">
      <c r="B368" s="197"/>
      <c r="C368" s="198"/>
      <c r="D368" s="188" t="s">
        <v>166</v>
      </c>
      <c r="E368" s="199" t="s">
        <v>19</v>
      </c>
      <c r="F368" s="200" t="s">
        <v>560</v>
      </c>
      <c r="G368" s="198"/>
      <c r="H368" s="201">
        <v>-1.512</v>
      </c>
      <c r="I368" s="202"/>
      <c r="J368" s="198"/>
      <c r="K368" s="198"/>
      <c r="L368" s="203"/>
      <c r="M368" s="204"/>
      <c r="N368" s="205"/>
      <c r="O368" s="205"/>
      <c r="P368" s="205"/>
      <c r="Q368" s="205"/>
      <c r="R368" s="205"/>
      <c r="S368" s="205"/>
      <c r="T368" s="206"/>
      <c r="AT368" s="207" t="s">
        <v>166</v>
      </c>
      <c r="AU368" s="207" t="s">
        <v>81</v>
      </c>
      <c r="AV368" s="13" t="s">
        <v>81</v>
      </c>
      <c r="AW368" s="13" t="s">
        <v>33</v>
      </c>
      <c r="AX368" s="13" t="s">
        <v>72</v>
      </c>
      <c r="AY368" s="207" t="s">
        <v>120</v>
      </c>
    </row>
    <row r="369" spans="2:51" s="16" customFormat="1" ht="11.25">
      <c r="B369" s="229"/>
      <c r="C369" s="230"/>
      <c r="D369" s="188" t="s">
        <v>166</v>
      </c>
      <c r="E369" s="231" t="s">
        <v>19</v>
      </c>
      <c r="F369" s="232" t="s">
        <v>189</v>
      </c>
      <c r="G369" s="230"/>
      <c r="H369" s="233">
        <v>55.853</v>
      </c>
      <c r="I369" s="234"/>
      <c r="J369" s="230"/>
      <c r="K369" s="230"/>
      <c r="L369" s="235"/>
      <c r="M369" s="236"/>
      <c r="N369" s="237"/>
      <c r="O369" s="237"/>
      <c r="P369" s="237"/>
      <c r="Q369" s="237"/>
      <c r="R369" s="237"/>
      <c r="S369" s="237"/>
      <c r="T369" s="238"/>
      <c r="AT369" s="239" t="s">
        <v>166</v>
      </c>
      <c r="AU369" s="239" t="s">
        <v>81</v>
      </c>
      <c r="AV369" s="16" t="s">
        <v>140</v>
      </c>
      <c r="AW369" s="16" t="s">
        <v>33</v>
      </c>
      <c r="AX369" s="16" t="s">
        <v>72</v>
      </c>
      <c r="AY369" s="239" t="s">
        <v>120</v>
      </c>
    </row>
    <row r="370" spans="2:51" s="15" customFormat="1" ht="11.25">
      <c r="B370" s="218"/>
      <c r="C370" s="219"/>
      <c r="D370" s="188" t="s">
        <v>166</v>
      </c>
      <c r="E370" s="220" t="s">
        <v>19</v>
      </c>
      <c r="F370" s="221" t="s">
        <v>184</v>
      </c>
      <c r="G370" s="219"/>
      <c r="H370" s="222">
        <v>74.57100000000001</v>
      </c>
      <c r="I370" s="223"/>
      <c r="J370" s="219"/>
      <c r="K370" s="219"/>
      <c r="L370" s="224"/>
      <c r="M370" s="225"/>
      <c r="N370" s="226"/>
      <c r="O370" s="226"/>
      <c r="P370" s="226"/>
      <c r="Q370" s="226"/>
      <c r="R370" s="226"/>
      <c r="S370" s="226"/>
      <c r="T370" s="227"/>
      <c r="AT370" s="228" t="s">
        <v>166</v>
      </c>
      <c r="AU370" s="228" t="s">
        <v>81</v>
      </c>
      <c r="AV370" s="15" t="s">
        <v>163</v>
      </c>
      <c r="AW370" s="15" t="s">
        <v>33</v>
      </c>
      <c r="AX370" s="15" t="s">
        <v>79</v>
      </c>
      <c r="AY370" s="228" t="s">
        <v>120</v>
      </c>
    </row>
    <row r="371" spans="1:65" s="2" customFormat="1" ht="16.5" customHeight="1">
      <c r="A371" s="36"/>
      <c r="B371" s="37"/>
      <c r="C371" s="175" t="s">
        <v>561</v>
      </c>
      <c r="D371" s="175" t="s">
        <v>123</v>
      </c>
      <c r="E371" s="176" t="s">
        <v>562</v>
      </c>
      <c r="F371" s="177" t="s">
        <v>563</v>
      </c>
      <c r="G371" s="178" t="s">
        <v>162</v>
      </c>
      <c r="H371" s="179">
        <v>71.321</v>
      </c>
      <c r="I371" s="180"/>
      <c r="J371" s="181">
        <f>ROUND(I371*H371,2)</f>
        <v>0</v>
      </c>
      <c r="K371" s="177" t="s">
        <v>127</v>
      </c>
      <c r="L371" s="41"/>
      <c r="M371" s="182" t="s">
        <v>19</v>
      </c>
      <c r="N371" s="183" t="s">
        <v>43</v>
      </c>
      <c r="O371" s="66"/>
      <c r="P371" s="184">
        <f>O371*H371</f>
        <v>0</v>
      </c>
      <c r="Q371" s="184">
        <v>0.0002</v>
      </c>
      <c r="R371" s="184">
        <f>Q371*H371</f>
        <v>0.0142642</v>
      </c>
      <c r="S371" s="184">
        <v>0</v>
      </c>
      <c r="T371" s="185">
        <f>S371*H371</f>
        <v>0</v>
      </c>
      <c r="U371" s="36"/>
      <c r="V371" s="36"/>
      <c r="W371" s="36"/>
      <c r="X371" s="36"/>
      <c r="Y371" s="36"/>
      <c r="Z371" s="36"/>
      <c r="AA371" s="36"/>
      <c r="AB371" s="36"/>
      <c r="AC371" s="36"/>
      <c r="AD371" s="36"/>
      <c r="AE371" s="36"/>
      <c r="AR371" s="186" t="s">
        <v>257</v>
      </c>
      <c r="AT371" s="186" t="s">
        <v>123</v>
      </c>
      <c r="AU371" s="186" t="s">
        <v>81</v>
      </c>
      <c r="AY371" s="19" t="s">
        <v>120</v>
      </c>
      <c r="BE371" s="187">
        <f>IF(N371="základní",J371,0)</f>
        <v>0</v>
      </c>
      <c r="BF371" s="187">
        <f>IF(N371="snížená",J371,0)</f>
        <v>0</v>
      </c>
      <c r="BG371" s="187">
        <f>IF(N371="zákl. přenesená",J371,0)</f>
        <v>0</v>
      </c>
      <c r="BH371" s="187">
        <f>IF(N371="sníž. přenesená",J371,0)</f>
        <v>0</v>
      </c>
      <c r="BI371" s="187">
        <f>IF(N371="nulová",J371,0)</f>
        <v>0</v>
      </c>
      <c r="BJ371" s="19" t="s">
        <v>79</v>
      </c>
      <c r="BK371" s="187">
        <f>ROUND(I371*H371,2)</f>
        <v>0</v>
      </c>
      <c r="BL371" s="19" t="s">
        <v>257</v>
      </c>
      <c r="BM371" s="186" t="s">
        <v>564</v>
      </c>
    </row>
    <row r="372" spans="2:51" s="14" customFormat="1" ht="11.25">
      <c r="B372" s="208"/>
      <c r="C372" s="209"/>
      <c r="D372" s="188" t="s">
        <v>166</v>
      </c>
      <c r="E372" s="210" t="s">
        <v>19</v>
      </c>
      <c r="F372" s="211" t="s">
        <v>565</v>
      </c>
      <c r="G372" s="209"/>
      <c r="H372" s="210" t="s">
        <v>19</v>
      </c>
      <c r="I372" s="212"/>
      <c r="J372" s="209"/>
      <c r="K372" s="209"/>
      <c r="L372" s="213"/>
      <c r="M372" s="214"/>
      <c r="N372" s="215"/>
      <c r="O372" s="215"/>
      <c r="P372" s="215"/>
      <c r="Q372" s="215"/>
      <c r="R372" s="215"/>
      <c r="S372" s="215"/>
      <c r="T372" s="216"/>
      <c r="AT372" s="217" t="s">
        <v>166</v>
      </c>
      <c r="AU372" s="217" t="s">
        <v>81</v>
      </c>
      <c r="AV372" s="14" t="s">
        <v>79</v>
      </c>
      <c r="AW372" s="14" t="s">
        <v>33</v>
      </c>
      <c r="AX372" s="14" t="s">
        <v>72</v>
      </c>
      <c r="AY372" s="217" t="s">
        <v>120</v>
      </c>
    </row>
    <row r="373" spans="2:51" s="13" customFormat="1" ht="11.25">
      <c r="B373" s="197"/>
      <c r="C373" s="198"/>
      <c r="D373" s="188" t="s">
        <v>166</v>
      </c>
      <c r="E373" s="199" t="s">
        <v>19</v>
      </c>
      <c r="F373" s="200" t="s">
        <v>191</v>
      </c>
      <c r="G373" s="198"/>
      <c r="H373" s="201">
        <v>18.818</v>
      </c>
      <c r="I373" s="202"/>
      <c r="J373" s="198"/>
      <c r="K373" s="198"/>
      <c r="L373" s="203"/>
      <c r="M373" s="204"/>
      <c r="N373" s="205"/>
      <c r="O373" s="205"/>
      <c r="P373" s="205"/>
      <c r="Q373" s="205"/>
      <c r="R373" s="205"/>
      <c r="S373" s="205"/>
      <c r="T373" s="206"/>
      <c r="AT373" s="207" t="s">
        <v>166</v>
      </c>
      <c r="AU373" s="207" t="s">
        <v>81</v>
      </c>
      <c r="AV373" s="13" t="s">
        <v>81</v>
      </c>
      <c r="AW373" s="13" t="s">
        <v>33</v>
      </c>
      <c r="AX373" s="13" t="s">
        <v>72</v>
      </c>
      <c r="AY373" s="207" t="s">
        <v>120</v>
      </c>
    </row>
    <row r="374" spans="2:51" s="14" customFormat="1" ht="11.25">
      <c r="B374" s="208"/>
      <c r="C374" s="209"/>
      <c r="D374" s="188" t="s">
        <v>166</v>
      </c>
      <c r="E374" s="210" t="s">
        <v>19</v>
      </c>
      <c r="F374" s="211" t="s">
        <v>556</v>
      </c>
      <c r="G374" s="209"/>
      <c r="H374" s="210" t="s">
        <v>19</v>
      </c>
      <c r="I374" s="212"/>
      <c r="J374" s="209"/>
      <c r="K374" s="209"/>
      <c r="L374" s="213"/>
      <c r="M374" s="214"/>
      <c r="N374" s="215"/>
      <c r="O374" s="215"/>
      <c r="P374" s="215"/>
      <c r="Q374" s="215"/>
      <c r="R374" s="215"/>
      <c r="S374" s="215"/>
      <c r="T374" s="216"/>
      <c r="AT374" s="217" t="s">
        <v>166</v>
      </c>
      <c r="AU374" s="217" t="s">
        <v>81</v>
      </c>
      <c r="AV374" s="14" t="s">
        <v>79</v>
      </c>
      <c r="AW374" s="14" t="s">
        <v>33</v>
      </c>
      <c r="AX374" s="14" t="s">
        <v>72</v>
      </c>
      <c r="AY374" s="217" t="s">
        <v>120</v>
      </c>
    </row>
    <row r="375" spans="2:51" s="13" customFormat="1" ht="11.25">
      <c r="B375" s="197"/>
      <c r="C375" s="198"/>
      <c r="D375" s="188" t="s">
        <v>166</v>
      </c>
      <c r="E375" s="199" t="s">
        <v>19</v>
      </c>
      <c r="F375" s="200" t="s">
        <v>566</v>
      </c>
      <c r="G375" s="198"/>
      <c r="H375" s="201">
        <v>52.503</v>
      </c>
      <c r="I375" s="202"/>
      <c r="J375" s="198"/>
      <c r="K375" s="198"/>
      <c r="L375" s="203"/>
      <c r="M375" s="204"/>
      <c r="N375" s="205"/>
      <c r="O375" s="205"/>
      <c r="P375" s="205"/>
      <c r="Q375" s="205"/>
      <c r="R375" s="205"/>
      <c r="S375" s="205"/>
      <c r="T375" s="206"/>
      <c r="AT375" s="207" t="s">
        <v>166</v>
      </c>
      <c r="AU375" s="207" t="s">
        <v>81</v>
      </c>
      <c r="AV375" s="13" t="s">
        <v>81</v>
      </c>
      <c r="AW375" s="13" t="s">
        <v>33</v>
      </c>
      <c r="AX375" s="13" t="s">
        <v>72</v>
      </c>
      <c r="AY375" s="207" t="s">
        <v>120</v>
      </c>
    </row>
    <row r="376" spans="2:51" s="15" customFormat="1" ht="11.25">
      <c r="B376" s="218"/>
      <c r="C376" s="219"/>
      <c r="D376" s="188" t="s">
        <v>166</v>
      </c>
      <c r="E376" s="220" t="s">
        <v>19</v>
      </c>
      <c r="F376" s="221" t="s">
        <v>184</v>
      </c>
      <c r="G376" s="219"/>
      <c r="H376" s="222">
        <v>71.321</v>
      </c>
      <c r="I376" s="223"/>
      <c r="J376" s="219"/>
      <c r="K376" s="219"/>
      <c r="L376" s="224"/>
      <c r="M376" s="225"/>
      <c r="N376" s="226"/>
      <c r="O376" s="226"/>
      <c r="P376" s="226"/>
      <c r="Q376" s="226"/>
      <c r="R376" s="226"/>
      <c r="S376" s="226"/>
      <c r="T376" s="227"/>
      <c r="AT376" s="228" t="s">
        <v>166</v>
      </c>
      <c r="AU376" s="228" t="s">
        <v>81</v>
      </c>
      <c r="AV376" s="15" t="s">
        <v>163</v>
      </c>
      <c r="AW376" s="15" t="s">
        <v>33</v>
      </c>
      <c r="AX376" s="15" t="s">
        <v>79</v>
      </c>
      <c r="AY376" s="228" t="s">
        <v>120</v>
      </c>
    </row>
    <row r="377" spans="1:65" s="2" customFormat="1" ht="24">
      <c r="A377" s="36"/>
      <c r="B377" s="37"/>
      <c r="C377" s="175" t="s">
        <v>567</v>
      </c>
      <c r="D377" s="175" t="s">
        <v>123</v>
      </c>
      <c r="E377" s="176" t="s">
        <v>568</v>
      </c>
      <c r="F377" s="177" t="s">
        <v>569</v>
      </c>
      <c r="G377" s="178" t="s">
        <v>162</v>
      </c>
      <c r="H377" s="179">
        <v>69.936</v>
      </c>
      <c r="I377" s="180"/>
      <c r="J377" s="181">
        <f>ROUND(I377*H377,2)</f>
        <v>0</v>
      </c>
      <c r="K377" s="177" t="s">
        <v>127</v>
      </c>
      <c r="L377" s="41"/>
      <c r="M377" s="251" t="s">
        <v>19</v>
      </c>
      <c r="N377" s="252" t="s">
        <v>43</v>
      </c>
      <c r="O377" s="195"/>
      <c r="P377" s="253">
        <f>O377*H377</f>
        <v>0</v>
      </c>
      <c r="Q377" s="253">
        <v>0.00026</v>
      </c>
      <c r="R377" s="253">
        <f>Q377*H377</f>
        <v>0.01818336</v>
      </c>
      <c r="S377" s="253">
        <v>0</v>
      </c>
      <c r="T377" s="254">
        <f>S377*H377</f>
        <v>0</v>
      </c>
      <c r="U377" s="36"/>
      <c r="V377" s="36"/>
      <c r="W377" s="36"/>
      <c r="X377" s="36"/>
      <c r="Y377" s="36"/>
      <c r="Z377" s="36"/>
      <c r="AA377" s="36"/>
      <c r="AB377" s="36"/>
      <c r="AC377" s="36"/>
      <c r="AD377" s="36"/>
      <c r="AE377" s="36"/>
      <c r="AR377" s="186" t="s">
        <v>257</v>
      </c>
      <c r="AT377" s="186" t="s">
        <v>123</v>
      </c>
      <c r="AU377" s="186" t="s">
        <v>81</v>
      </c>
      <c r="AY377" s="19" t="s">
        <v>120</v>
      </c>
      <c r="BE377" s="187">
        <f>IF(N377="základní",J377,0)</f>
        <v>0</v>
      </c>
      <c r="BF377" s="187">
        <f>IF(N377="snížená",J377,0)</f>
        <v>0</v>
      </c>
      <c r="BG377" s="187">
        <f>IF(N377="zákl. přenesená",J377,0)</f>
        <v>0</v>
      </c>
      <c r="BH377" s="187">
        <f>IF(N377="sníž. přenesená",J377,0)</f>
        <v>0</v>
      </c>
      <c r="BI377" s="187">
        <f>IF(N377="nulová",J377,0)</f>
        <v>0</v>
      </c>
      <c r="BJ377" s="19" t="s">
        <v>79</v>
      </c>
      <c r="BK377" s="187">
        <f>ROUND(I377*H377,2)</f>
        <v>0</v>
      </c>
      <c r="BL377" s="19" t="s">
        <v>257</v>
      </c>
      <c r="BM377" s="186" t="s">
        <v>570</v>
      </c>
    </row>
    <row r="378" spans="1:31" s="2" customFormat="1" ht="6.95" customHeight="1">
      <c r="A378" s="36"/>
      <c r="B378" s="49"/>
      <c r="C378" s="50"/>
      <c r="D378" s="50"/>
      <c r="E378" s="50"/>
      <c r="F378" s="50"/>
      <c r="G378" s="50"/>
      <c r="H378" s="50"/>
      <c r="I378" s="50"/>
      <c r="J378" s="50"/>
      <c r="K378" s="50"/>
      <c r="L378" s="41"/>
      <c r="M378" s="36"/>
      <c r="O378" s="36"/>
      <c r="P378" s="36"/>
      <c r="Q378" s="36"/>
      <c r="R378" s="36"/>
      <c r="S378" s="36"/>
      <c r="T378" s="36"/>
      <c r="U378" s="36"/>
      <c r="V378" s="36"/>
      <c r="W378" s="36"/>
      <c r="X378" s="36"/>
      <c r="Y378" s="36"/>
      <c r="Z378" s="36"/>
      <c r="AA378" s="36"/>
      <c r="AB378" s="36"/>
      <c r="AC378" s="36"/>
      <c r="AD378" s="36"/>
      <c r="AE378" s="36"/>
    </row>
  </sheetData>
  <sheetProtection algorithmName="SHA-512" hashValue="1H55XgrpyZvbUchZwcp60nyiWruvlN7X+TTPoi8jggOiSTN7xJvScKv4GHUwwQWkOm/Hvv1dZnEbHwA2fbfEFQ==" saltValue="HT62TYJua1eEj16QN3hka2sf8C9Iy3rVltaGjYs8lvUBlVZvK1g2R6Z/1X50DEaZKNiPsdUvt53hlQplEPpT7Q==" spinCount="100000" sheet="1" objects="1" scenarios="1" formatColumns="0" formatRows="0" autoFilter="0"/>
  <autoFilter ref="C89:K377"/>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491"/>
  <sheetViews>
    <sheetView showGridLines="0" workbookViewId="0" topLeftCell="A95"/>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5"/>
      <c r="M2" s="375"/>
      <c r="N2" s="375"/>
      <c r="O2" s="375"/>
      <c r="P2" s="375"/>
      <c r="Q2" s="375"/>
      <c r="R2" s="375"/>
      <c r="S2" s="375"/>
      <c r="T2" s="375"/>
      <c r="U2" s="375"/>
      <c r="V2" s="375"/>
      <c r="AT2" s="19" t="s">
        <v>87</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94</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6" t="str">
        <f>'Rekapitulace stavby'!K6</f>
        <v>Stavební úpravy WC - II. stupeň - ZŠ Horní Slavkov, Školní 786</v>
      </c>
      <c r="F7" s="377"/>
      <c r="G7" s="377"/>
      <c r="H7" s="377"/>
      <c r="L7" s="22"/>
    </row>
    <row r="8" spans="1:31" s="2" customFormat="1" ht="12" customHeight="1">
      <c r="A8" s="36"/>
      <c r="B8" s="41"/>
      <c r="C8" s="36"/>
      <c r="D8" s="107" t="s">
        <v>95</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8" t="s">
        <v>571</v>
      </c>
      <c r="F9" s="379"/>
      <c r="G9" s="379"/>
      <c r="H9" s="379"/>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2. 3. 2021</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ROUND(J91,2)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ROUND((SUM(BE91:BE490)),2)</f>
        <v>0</v>
      </c>
      <c r="G33" s="36"/>
      <c r="H33" s="36"/>
      <c r="I33" s="120">
        <v>0.21</v>
      </c>
      <c r="J33" s="119">
        <f>ROUND(((SUM(BE91:BE490))*I33),2)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ROUND((SUM(BF91:BF490)),2)</f>
        <v>0</v>
      </c>
      <c r="G34" s="36"/>
      <c r="H34" s="36"/>
      <c r="I34" s="120">
        <v>0.15</v>
      </c>
      <c r="J34" s="119">
        <f>ROUND(((SUM(BF91:BF490))*I34),2)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ROUND((SUM(BG91:BG490)),2)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ROUND((SUM(BH91:BH490)),2)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ROUND((SUM(BI91:BI490)),2)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97</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Stavební úpravy WC - II. stupeň - ZŠ Horní Slavkov, Školní 786</v>
      </c>
      <c r="F48" s="384"/>
      <c r="G48" s="384"/>
      <c r="H48" s="384"/>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95</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6" t="str">
        <f>E9</f>
        <v>02 - 2.NP</v>
      </c>
      <c r="F50" s="385"/>
      <c r="G50" s="385"/>
      <c r="H50" s="385"/>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ZŠ Horní Slavkov, Školní 786</v>
      </c>
      <c r="G52" s="38"/>
      <c r="H52" s="38"/>
      <c r="I52" s="31" t="s">
        <v>23</v>
      </c>
      <c r="J52" s="61" t="str">
        <f>IF(J12="","",J12)</f>
        <v>2. 3. 2021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Horní Slavkov</v>
      </c>
      <c r="G54" s="38"/>
      <c r="H54" s="38"/>
      <c r="I54" s="31" t="s">
        <v>31</v>
      </c>
      <c r="J54" s="34" t="str">
        <f>E21</f>
        <v>CENTRA STAV s.r.o.</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98</v>
      </c>
      <c r="D57" s="133"/>
      <c r="E57" s="133"/>
      <c r="F57" s="133"/>
      <c r="G57" s="133"/>
      <c r="H57" s="133"/>
      <c r="I57" s="133"/>
      <c r="J57" s="134" t="s">
        <v>99</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J91</f>
        <v>0</v>
      </c>
      <c r="K59" s="38"/>
      <c r="L59" s="108"/>
      <c r="S59" s="36"/>
      <c r="T59" s="36"/>
      <c r="U59" s="36"/>
      <c r="V59" s="36"/>
      <c r="W59" s="36"/>
      <c r="X59" s="36"/>
      <c r="Y59" s="36"/>
      <c r="Z59" s="36"/>
      <c r="AA59" s="36"/>
      <c r="AB59" s="36"/>
      <c r="AC59" s="36"/>
      <c r="AD59" s="36"/>
      <c r="AE59" s="36"/>
      <c r="AU59" s="19" t="s">
        <v>100</v>
      </c>
    </row>
    <row r="60" spans="2:12" s="9" customFormat="1" ht="24.95" customHeight="1">
      <c r="B60" s="136"/>
      <c r="C60" s="137"/>
      <c r="D60" s="138" t="s">
        <v>145</v>
      </c>
      <c r="E60" s="139"/>
      <c r="F60" s="139"/>
      <c r="G60" s="139"/>
      <c r="H60" s="139"/>
      <c r="I60" s="139"/>
      <c r="J60" s="140">
        <f>J92</f>
        <v>0</v>
      </c>
      <c r="K60" s="137"/>
      <c r="L60" s="141"/>
    </row>
    <row r="61" spans="2:12" s="10" customFormat="1" ht="19.9" customHeight="1">
      <c r="B61" s="142"/>
      <c r="C61" s="143"/>
      <c r="D61" s="144" t="s">
        <v>572</v>
      </c>
      <c r="E61" s="145"/>
      <c r="F61" s="145"/>
      <c r="G61" s="145"/>
      <c r="H61" s="145"/>
      <c r="I61" s="145"/>
      <c r="J61" s="146">
        <f>J93</f>
        <v>0</v>
      </c>
      <c r="K61" s="143"/>
      <c r="L61" s="147"/>
    </row>
    <row r="62" spans="2:12" s="10" customFormat="1" ht="19.9" customHeight="1">
      <c r="B62" s="142"/>
      <c r="C62" s="143"/>
      <c r="D62" s="144" t="s">
        <v>146</v>
      </c>
      <c r="E62" s="145"/>
      <c r="F62" s="145"/>
      <c r="G62" s="145"/>
      <c r="H62" s="145"/>
      <c r="I62" s="145"/>
      <c r="J62" s="146">
        <f>J116</f>
        <v>0</v>
      </c>
      <c r="K62" s="143"/>
      <c r="L62" s="147"/>
    </row>
    <row r="63" spans="2:12" s="10" customFormat="1" ht="19.9" customHeight="1">
      <c r="B63" s="142"/>
      <c r="C63" s="143"/>
      <c r="D63" s="144" t="s">
        <v>147</v>
      </c>
      <c r="E63" s="145"/>
      <c r="F63" s="145"/>
      <c r="G63" s="145"/>
      <c r="H63" s="145"/>
      <c r="I63" s="145"/>
      <c r="J63" s="146">
        <f>J270</f>
        <v>0</v>
      </c>
      <c r="K63" s="143"/>
      <c r="L63" s="147"/>
    </row>
    <row r="64" spans="2:12" s="10" customFormat="1" ht="19.9" customHeight="1">
      <c r="B64" s="142"/>
      <c r="C64" s="143"/>
      <c r="D64" s="144" t="s">
        <v>148</v>
      </c>
      <c r="E64" s="145"/>
      <c r="F64" s="145"/>
      <c r="G64" s="145"/>
      <c r="H64" s="145"/>
      <c r="I64" s="145"/>
      <c r="J64" s="146">
        <f>J323</f>
        <v>0</v>
      </c>
      <c r="K64" s="143"/>
      <c r="L64" s="147"/>
    </row>
    <row r="65" spans="2:12" s="10" customFormat="1" ht="19.9" customHeight="1">
      <c r="B65" s="142"/>
      <c r="C65" s="143"/>
      <c r="D65" s="144" t="s">
        <v>149</v>
      </c>
      <c r="E65" s="145"/>
      <c r="F65" s="145"/>
      <c r="G65" s="145"/>
      <c r="H65" s="145"/>
      <c r="I65" s="145"/>
      <c r="J65" s="146">
        <f>J335</f>
        <v>0</v>
      </c>
      <c r="K65" s="143"/>
      <c r="L65" s="147"/>
    </row>
    <row r="66" spans="2:12" s="9" customFormat="1" ht="24.95" customHeight="1">
      <c r="B66" s="136"/>
      <c r="C66" s="137"/>
      <c r="D66" s="138" t="s">
        <v>150</v>
      </c>
      <c r="E66" s="139"/>
      <c r="F66" s="139"/>
      <c r="G66" s="139"/>
      <c r="H66" s="139"/>
      <c r="I66" s="139"/>
      <c r="J66" s="140">
        <f>J338</f>
        <v>0</v>
      </c>
      <c r="K66" s="137"/>
      <c r="L66" s="141"/>
    </row>
    <row r="67" spans="2:12" s="10" customFormat="1" ht="19.9" customHeight="1">
      <c r="B67" s="142"/>
      <c r="C67" s="143"/>
      <c r="D67" s="144" t="s">
        <v>151</v>
      </c>
      <c r="E67" s="145"/>
      <c r="F67" s="145"/>
      <c r="G67" s="145"/>
      <c r="H67" s="145"/>
      <c r="I67" s="145"/>
      <c r="J67" s="146">
        <f>J339</f>
        <v>0</v>
      </c>
      <c r="K67" s="143"/>
      <c r="L67" s="147"/>
    </row>
    <row r="68" spans="2:12" s="10" customFormat="1" ht="19.9" customHeight="1">
      <c r="B68" s="142"/>
      <c r="C68" s="143"/>
      <c r="D68" s="144" t="s">
        <v>152</v>
      </c>
      <c r="E68" s="145"/>
      <c r="F68" s="145"/>
      <c r="G68" s="145"/>
      <c r="H68" s="145"/>
      <c r="I68" s="145"/>
      <c r="J68" s="146">
        <f>J356</f>
        <v>0</v>
      </c>
      <c r="K68" s="143"/>
      <c r="L68" s="147"/>
    </row>
    <row r="69" spans="2:12" s="10" customFormat="1" ht="19.9" customHeight="1">
      <c r="B69" s="142"/>
      <c r="C69" s="143"/>
      <c r="D69" s="144" t="s">
        <v>153</v>
      </c>
      <c r="E69" s="145"/>
      <c r="F69" s="145"/>
      <c r="G69" s="145"/>
      <c r="H69" s="145"/>
      <c r="I69" s="145"/>
      <c r="J69" s="146">
        <f>J394</f>
        <v>0</v>
      </c>
      <c r="K69" s="143"/>
      <c r="L69" s="147"/>
    </row>
    <row r="70" spans="2:12" s="10" customFormat="1" ht="19.9" customHeight="1">
      <c r="B70" s="142"/>
      <c r="C70" s="143"/>
      <c r="D70" s="144" t="s">
        <v>154</v>
      </c>
      <c r="E70" s="145"/>
      <c r="F70" s="145"/>
      <c r="G70" s="145"/>
      <c r="H70" s="145"/>
      <c r="I70" s="145"/>
      <c r="J70" s="146">
        <f>J449</f>
        <v>0</v>
      </c>
      <c r="K70" s="143"/>
      <c r="L70" s="147"/>
    </row>
    <row r="71" spans="2:12" s="10" customFormat="1" ht="19.9" customHeight="1">
      <c r="B71" s="142"/>
      <c r="C71" s="143"/>
      <c r="D71" s="144" t="s">
        <v>155</v>
      </c>
      <c r="E71" s="145"/>
      <c r="F71" s="145"/>
      <c r="G71" s="145"/>
      <c r="H71" s="145"/>
      <c r="I71" s="145"/>
      <c r="J71" s="146">
        <f>J458</f>
        <v>0</v>
      </c>
      <c r="K71" s="143"/>
      <c r="L71" s="147"/>
    </row>
    <row r="72" spans="1:31" s="2" customFormat="1" ht="21.75"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08"/>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08"/>
      <c r="S77" s="36"/>
      <c r="T77" s="36"/>
      <c r="U77" s="36"/>
      <c r="V77" s="36"/>
      <c r="W77" s="36"/>
      <c r="X77" s="36"/>
      <c r="Y77" s="36"/>
      <c r="Z77" s="36"/>
      <c r="AA77" s="36"/>
      <c r="AB77" s="36"/>
      <c r="AC77" s="36"/>
      <c r="AD77" s="36"/>
      <c r="AE77" s="36"/>
    </row>
    <row r="78" spans="1:31" s="2" customFormat="1" ht="24.95" customHeight="1">
      <c r="A78" s="36"/>
      <c r="B78" s="37"/>
      <c r="C78" s="25" t="s">
        <v>105</v>
      </c>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6.5" customHeight="1">
      <c r="A81" s="36"/>
      <c r="B81" s="37"/>
      <c r="C81" s="38"/>
      <c r="D81" s="38"/>
      <c r="E81" s="383" t="str">
        <f>E7</f>
        <v>Stavební úpravy WC - II. stupeň - ZŠ Horní Slavkov, Školní 786</v>
      </c>
      <c r="F81" s="384"/>
      <c r="G81" s="384"/>
      <c r="H81" s="384"/>
      <c r="I81" s="38"/>
      <c r="J81" s="38"/>
      <c r="K81" s="38"/>
      <c r="L81" s="108"/>
      <c r="S81" s="36"/>
      <c r="T81" s="36"/>
      <c r="U81" s="36"/>
      <c r="V81" s="36"/>
      <c r="W81" s="36"/>
      <c r="X81" s="36"/>
      <c r="Y81" s="36"/>
      <c r="Z81" s="36"/>
      <c r="AA81" s="36"/>
      <c r="AB81" s="36"/>
      <c r="AC81" s="36"/>
      <c r="AD81" s="36"/>
      <c r="AE81" s="36"/>
    </row>
    <row r="82" spans="1:31" s="2" customFormat="1" ht="12" customHeight="1">
      <c r="A82" s="36"/>
      <c r="B82" s="37"/>
      <c r="C82" s="31" t="s">
        <v>95</v>
      </c>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6.5" customHeight="1">
      <c r="A83" s="36"/>
      <c r="B83" s="37"/>
      <c r="C83" s="38"/>
      <c r="D83" s="38"/>
      <c r="E83" s="336" t="str">
        <f>E9</f>
        <v>02 - 2.NP</v>
      </c>
      <c r="F83" s="385"/>
      <c r="G83" s="385"/>
      <c r="H83" s="385"/>
      <c r="I83" s="38"/>
      <c r="J83" s="38"/>
      <c r="K83" s="38"/>
      <c r="L83" s="108"/>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12" customHeight="1">
      <c r="A85" s="36"/>
      <c r="B85" s="37"/>
      <c r="C85" s="31" t="s">
        <v>21</v>
      </c>
      <c r="D85" s="38"/>
      <c r="E85" s="38"/>
      <c r="F85" s="29" t="str">
        <f>F12</f>
        <v>ZŠ Horní Slavkov, Školní 786</v>
      </c>
      <c r="G85" s="38"/>
      <c r="H85" s="38"/>
      <c r="I85" s="31" t="s">
        <v>23</v>
      </c>
      <c r="J85" s="61" t="str">
        <f>IF(J12="","",J12)</f>
        <v>2. 3. 2021</v>
      </c>
      <c r="K85" s="38"/>
      <c r="L85" s="108"/>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31" s="2" customFormat="1" ht="15.2" customHeight="1">
      <c r="A87" s="36"/>
      <c r="B87" s="37"/>
      <c r="C87" s="31" t="s">
        <v>25</v>
      </c>
      <c r="D87" s="38"/>
      <c r="E87" s="38"/>
      <c r="F87" s="29" t="str">
        <f>E15</f>
        <v>Město Horní Slavkov</v>
      </c>
      <c r="G87" s="38"/>
      <c r="H87" s="38"/>
      <c r="I87" s="31" t="s">
        <v>31</v>
      </c>
      <c r="J87" s="34" t="str">
        <f>E21</f>
        <v>CENTRA STAV s.r.o.</v>
      </c>
      <c r="K87" s="38"/>
      <c r="L87" s="108"/>
      <c r="S87" s="36"/>
      <c r="T87" s="36"/>
      <c r="U87" s="36"/>
      <c r="V87" s="36"/>
      <c r="W87" s="36"/>
      <c r="X87" s="36"/>
      <c r="Y87" s="36"/>
      <c r="Z87" s="36"/>
      <c r="AA87" s="36"/>
      <c r="AB87" s="36"/>
      <c r="AC87" s="36"/>
      <c r="AD87" s="36"/>
      <c r="AE87" s="36"/>
    </row>
    <row r="88" spans="1:31" s="2" customFormat="1" ht="15.2" customHeight="1">
      <c r="A88" s="36"/>
      <c r="B88" s="37"/>
      <c r="C88" s="31" t="s">
        <v>29</v>
      </c>
      <c r="D88" s="38"/>
      <c r="E88" s="38"/>
      <c r="F88" s="29" t="str">
        <f>IF(E18="","",E18)</f>
        <v>Vyplň údaj</v>
      </c>
      <c r="G88" s="38"/>
      <c r="H88" s="38"/>
      <c r="I88" s="31" t="s">
        <v>34</v>
      </c>
      <c r="J88" s="34" t="str">
        <f>E24</f>
        <v>Michal Kubelka</v>
      </c>
      <c r="K88" s="38"/>
      <c r="L88" s="108"/>
      <c r="S88" s="36"/>
      <c r="T88" s="36"/>
      <c r="U88" s="36"/>
      <c r="V88" s="36"/>
      <c r="W88" s="36"/>
      <c r="X88" s="36"/>
      <c r="Y88" s="36"/>
      <c r="Z88" s="36"/>
      <c r="AA88" s="36"/>
      <c r="AB88" s="36"/>
      <c r="AC88" s="36"/>
      <c r="AD88" s="36"/>
      <c r="AE88" s="36"/>
    </row>
    <row r="89" spans="1:31" s="2" customFormat="1" ht="10.3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31" s="11" customFormat="1" ht="29.25" customHeight="1">
      <c r="A90" s="148"/>
      <c r="B90" s="149"/>
      <c r="C90" s="150" t="s">
        <v>106</v>
      </c>
      <c r="D90" s="151" t="s">
        <v>57</v>
      </c>
      <c r="E90" s="151" t="s">
        <v>53</v>
      </c>
      <c r="F90" s="151" t="s">
        <v>54</v>
      </c>
      <c r="G90" s="151" t="s">
        <v>107</v>
      </c>
      <c r="H90" s="151" t="s">
        <v>108</v>
      </c>
      <c r="I90" s="151" t="s">
        <v>109</v>
      </c>
      <c r="J90" s="151" t="s">
        <v>99</v>
      </c>
      <c r="K90" s="152" t="s">
        <v>110</v>
      </c>
      <c r="L90" s="153"/>
      <c r="M90" s="70" t="s">
        <v>19</v>
      </c>
      <c r="N90" s="71" t="s">
        <v>42</v>
      </c>
      <c r="O90" s="71" t="s">
        <v>111</v>
      </c>
      <c r="P90" s="71" t="s">
        <v>112</v>
      </c>
      <c r="Q90" s="71" t="s">
        <v>113</v>
      </c>
      <c r="R90" s="71" t="s">
        <v>114</v>
      </c>
      <c r="S90" s="71" t="s">
        <v>115</v>
      </c>
      <c r="T90" s="72" t="s">
        <v>116</v>
      </c>
      <c r="U90" s="148"/>
      <c r="V90" s="148"/>
      <c r="W90" s="148"/>
      <c r="X90" s="148"/>
      <c r="Y90" s="148"/>
      <c r="Z90" s="148"/>
      <c r="AA90" s="148"/>
      <c r="AB90" s="148"/>
      <c r="AC90" s="148"/>
      <c r="AD90" s="148"/>
      <c r="AE90" s="148"/>
    </row>
    <row r="91" spans="1:63" s="2" customFormat="1" ht="22.9" customHeight="1">
      <c r="A91" s="36"/>
      <c r="B91" s="37"/>
      <c r="C91" s="77" t="s">
        <v>117</v>
      </c>
      <c r="D91" s="38"/>
      <c r="E91" s="38"/>
      <c r="F91" s="38"/>
      <c r="G91" s="38"/>
      <c r="H91" s="38"/>
      <c r="I91" s="38"/>
      <c r="J91" s="154">
        <f>BK91</f>
        <v>0</v>
      </c>
      <c r="K91" s="38"/>
      <c r="L91" s="41"/>
      <c r="M91" s="73"/>
      <c r="N91" s="155"/>
      <c r="O91" s="74"/>
      <c r="P91" s="156">
        <f>P92+P338</f>
        <v>0</v>
      </c>
      <c r="Q91" s="74"/>
      <c r="R91" s="156">
        <f>R92+R338</f>
        <v>16.904731650000002</v>
      </c>
      <c r="S91" s="74"/>
      <c r="T91" s="157">
        <f>T92+T338</f>
        <v>14.916451310000001</v>
      </c>
      <c r="U91" s="36"/>
      <c r="V91" s="36"/>
      <c r="W91" s="36"/>
      <c r="X91" s="36"/>
      <c r="Y91" s="36"/>
      <c r="Z91" s="36"/>
      <c r="AA91" s="36"/>
      <c r="AB91" s="36"/>
      <c r="AC91" s="36"/>
      <c r="AD91" s="36"/>
      <c r="AE91" s="36"/>
      <c r="AT91" s="19" t="s">
        <v>71</v>
      </c>
      <c r="AU91" s="19" t="s">
        <v>100</v>
      </c>
      <c r="BK91" s="158">
        <f>BK92+BK338</f>
        <v>0</v>
      </c>
    </row>
    <row r="92" spans="2:63" s="12" customFormat="1" ht="25.9" customHeight="1">
      <c r="B92" s="159"/>
      <c r="C92" s="160"/>
      <c r="D92" s="161" t="s">
        <v>71</v>
      </c>
      <c r="E92" s="162" t="s">
        <v>156</v>
      </c>
      <c r="F92" s="162" t="s">
        <v>157</v>
      </c>
      <c r="G92" s="160"/>
      <c r="H92" s="160"/>
      <c r="I92" s="163"/>
      <c r="J92" s="164">
        <f>BK92</f>
        <v>0</v>
      </c>
      <c r="K92" s="160"/>
      <c r="L92" s="165"/>
      <c r="M92" s="166"/>
      <c r="N92" s="167"/>
      <c r="O92" s="167"/>
      <c r="P92" s="168">
        <f>P93+P116+P270+P323+P335</f>
        <v>0</v>
      </c>
      <c r="Q92" s="167"/>
      <c r="R92" s="168">
        <f>R93+R116+R270+R323+R335</f>
        <v>12.403174190000001</v>
      </c>
      <c r="S92" s="167"/>
      <c r="T92" s="169">
        <f>T93+T116+T270+T323+T335</f>
        <v>14.539542</v>
      </c>
      <c r="AR92" s="170" t="s">
        <v>79</v>
      </c>
      <c r="AT92" s="171" t="s">
        <v>71</v>
      </c>
      <c r="AU92" s="171" t="s">
        <v>72</v>
      </c>
      <c r="AY92" s="170" t="s">
        <v>120</v>
      </c>
      <c r="BK92" s="172">
        <f>BK93+BK116+BK270+BK323+BK335</f>
        <v>0</v>
      </c>
    </row>
    <row r="93" spans="2:63" s="12" customFormat="1" ht="22.9" customHeight="1">
      <c r="B93" s="159"/>
      <c r="C93" s="160"/>
      <c r="D93" s="161" t="s">
        <v>71</v>
      </c>
      <c r="E93" s="173" t="s">
        <v>140</v>
      </c>
      <c r="F93" s="173" t="s">
        <v>573</v>
      </c>
      <c r="G93" s="160"/>
      <c r="H93" s="160"/>
      <c r="I93" s="163"/>
      <c r="J93" s="174">
        <f>BK93</f>
        <v>0</v>
      </c>
      <c r="K93" s="160"/>
      <c r="L93" s="165"/>
      <c r="M93" s="166"/>
      <c r="N93" s="167"/>
      <c r="O93" s="167"/>
      <c r="P93" s="168">
        <f>SUM(P94:P115)</f>
        <v>0</v>
      </c>
      <c r="Q93" s="167"/>
      <c r="R93" s="168">
        <f>SUM(R94:R115)</f>
        <v>2.13745548</v>
      </c>
      <c r="S93" s="167"/>
      <c r="T93" s="169">
        <f>SUM(T94:T115)</f>
        <v>0</v>
      </c>
      <c r="AR93" s="170" t="s">
        <v>79</v>
      </c>
      <c r="AT93" s="171" t="s">
        <v>71</v>
      </c>
      <c r="AU93" s="171" t="s">
        <v>79</v>
      </c>
      <c r="AY93" s="170" t="s">
        <v>120</v>
      </c>
      <c r="BK93" s="172">
        <f>SUM(BK94:BK115)</f>
        <v>0</v>
      </c>
    </row>
    <row r="94" spans="1:65" s="2" customFormat="1" ht="24">
      <c r="A94" s="36"/>
      <c r="B94" s="37"/>
      <c r="C94" s="175" t="s">
        <v>79</v>
      </c>
      <c r="D94" s="175" t="s">
        <v>123</v>
      </c>
      <c r="E94" s="176" t="s">
        <v>574</v>
      </c>
      <c r="F94" s="177" t="s">
        <v>575</v>
      </c>
      <c r="G94" s="178" t="s">
        <v>162</v>
      </c>
      <c r="H94" s="179">
        <v>16.911</v>
      </c>
      <c r="I94" s="180"/>
      <c r="J94" s="181">
        <f>ROUND(I94*H94,2)</f>
        <v>0</v>
      </c>
      <c r="K94" s="177" t="s">
        <v>127</v>
      </c>
      <c r="L94" s="41"/>
      <c r="M94" s="182" t="s">
        <v>19</v>
      </c>
      <c r="N94" s="183" t="s">
        <v>43</v>
      </c>
      <c r="O94" s="66"/>
      <c r="P94" s="184">
        <f>O94*H94</f>
        <v>0</v>
      </c>
      <c r="Q94" s="184">
        <v>0.05897</v>
      </c>
      <c r="R94" s="184">
        <f>Q94*H94</f>
        <v>0.9972416700000001</v>
      </c>
      <c r="S94" s="184">
        <v>0</v>
      </c>
      <c r="T94" s="185">
        <f>S94*H94</f>
        <v>0</v>
      </c>
      <c r="U94" s="36"/>
      <c r="V94" s="36"/>
      <c r="W94" s="36"/>
      <c r="X94" s="36"/>
      <c r="Y94" s="36"/>
      <c r="Z94" s="36"/>
      <c r="AA94" s="36"/>
      <c r="AB94" s="36"/>
      <c r="AC94" s="36"/>
      <c r="AD94" s="36"/>
      <c r="AE94" s="36"/>
      <c r="AR94" s="186" t="s">
        <v>163</v>
      </c>
      <c r="AT94" s="186" t="s">
        <v>123</v>
      </c>
      <c r="AU94" s="186" t="s">
        <v>81</v>
      </c>
      <c r="AY94" s="19" t="s">
        <v>120</v>
      </c>
      <c r="BE94" s="187">
        <f>IF(N94="základní",J94,0)</f>
        <v>0</v>
      </c>
      <c r="BF94" s="187">
        <f>IF(N94="snížená",J94,0)</f>
        <v>0</v>
      </c>
      <c r="BG94" s="187">
        <f>IF(N94="zákl. přenesená",J94,0)</f>
        <v>0</v>
      </c>
      <c r="BH94" s="187">
        <f>IF(N94="sníž. přenesená",J94,0)</f>
        <v>0</v>
      </c>
      <c r="BI94" s="187">
        <f>IF(N94="nulová",J94,0)</f>
        <v>0</v>
      </c>
      <c r="BJ94" s="19" t="s">
        <v>79</v>
      </c>
      <c r="BK94" s="187">
        <f>ROUND(I94*H94,2)</f>
        <v>0</v>
      </c>
      <c r="BL94" s="19" t="s">
        <v>163</v>
      </c>
      <c r="BM94" s="186" t="s">
        <v>576</v>
      </c>
    </row>
    <row r="95" spans="2:51" s="14" customFormat="1" ht="11.25">
      <c r="B95" s="208"/>
      <c r="C95" s="209"/>
      <c r="D95" s="188" t="s">
        <v>166</v>
      </c>
      <c r="E95" s="210" t="s">
        <v>19</v>
      </c>
      <c r="F95" s="211" t="s">
        <v>577</v>
      </c>
      <c r="G95" s="209"/>
      <c r="H95" s="210" t="s">
        <v>19</v>
      </c>
      <c r="I95" s="212"/>
      <c r="J95" s="209"/>
      <c r="K95" s="209"/>
      <c r="L95" s="213"/>
      <c r="M95" s="214"/>
      <c r="N95" s="215"/>
      <c r="O95" s="215"/>
      <c r="P95" s="215"/>
      <c r="Q95" s="215"/>
      <c r="R95" s="215"/>
      <c r="S95" s="215"/>
      <c r="T95" s="216"/>
      <c r="AT95" s="217" t="s">
        <v>166</v>
      </c>
      <c r="AU95" s="217" t="s">
        <v>81</v>
      </c>
      <c r="AV95" s="14" t="s">
        <v>79</v>
      </c>
      <c r="AW95" s="14" t="s">
        <v>33</v>
      </c>
      <c r="AX95" s="14" t="s">
        <v>72</v>
      </c>
      <c r="AY95" s="217" t="s">
        <v>120</v>
      </c>
    </row>
    <row r="96" spans="2:51" s="13" customFormat="1" ht="11.25">
      <c r="B96" s="197"/>
      <c r="C96" s="198"/>
      <c r="D96" s="188" t="s">
        <v>166</v>
      </c>
      <c r="E96" s="199" t="s">
        <v>19</v>
      </c>
      <c r="F96" s="200" t="s">
        <v>578</v>
      </c>
      <c r="G96" s="198"/>
      <c r="H96" s="201">
        <v>13.163</v>
      </c>
      <c r="I96" s="202"/>
      <c r="J96" s="198"/>
      <c r="K96" s="198"/>
      <c r="L96" s="203"/>
      <c r="M96" s="204"/>
      <c r="N96" s="205"/>
      <c r="O96" s="205"/>
      <c r="P96" s="205"/>
      <c r="Q96" s="205"/>
      <c r="R96" s="205"/>
      <c r="S96" s="205"/>
      <c r="T96" s="206"/>
      <c r="AT96" s="207" t="s">
        <v>166</v>
      </c>
      <c r="AU96" s="207" t="s">
        <v>81</v>
      </c>
      <c r="AV96" s="13" t="s">
        <v>81</v>
      </c>
      <c r="AW96" s="13" t="s">
        <v>33</v>
      </c>
      <c r="AX96" s="13" t="s">
        <v>72</v>
      </c>
      <c r="AY96" s="207" t="s">
        <v>120</v>
      </c>
    </row>
    <row r="97" spans="2:51" s="13" customFormat="1" ht="11.25">
      <c r="B97" s="197"/>
      <c r="C97" s="198"/>
      <c r="D97" s="188" t="s">
        <v>166</v>
      </c>
      <c r="E97" s="199" t="s">
        <v>19</v>
      </c>
      <c r="F97" s="200" t="s">
        <v>579</v>
      </c>
      <c r="G97" s="198"/>
      <c r="H97" s="201">
        <v>10.212</v>
      </c>
      <c r="I97" s="202"/>
      <c r="J97" s="198"/>
      <c r="K97" s="198"/>
      <c r="L97" s="203"/>
      <c r="M97" s="204"/>
      <c r="N97" s="205"/>
      <c r="O97" s="205"/>
      <c r="P97" s="205"/>
      <c r="Q97" s="205"/>
      <c r="R97" s="205"/>
      <c r="S97" s="205"/>
      <c r="T97" s="206"/>
      <c r="AT97" s="207" t="s">
        <v>166</v>
      </c>
      <c r="AU97" s="207" t="s">
        <v>81</v>
      </c>
      <c r="AV97" s="13" t="s">
        <v>81</v>
      </c>
      <c r="AW97" s="13" t="s">
        <v>33</v>
      </c>
      <c r="AX97" s="13" t="s">
        <v>72</v>
      </c>
      <c r="AY97" s="207" t="s">
        <v>120</v>
      </c>
    </row>
    <row r="98" spans="2:51" s="13" customFormat="1" ht="11.25">
      <c r="B98" s="197"/>
      <c r="C98" s="198"/>
      <c r="D98" s="188" t="s">
        <v>166</v>
      </c>
      <c r="E98" s="199" t="s">
        <v>19</v>
      </c>
      <c r="F98" s="200" t="s">
        <v>580</v>
      </c>
      <c r="G98" s="198"/>
      <c r="H98" s="201">
        <v>-6.464</v>
      </c>
      <c r="I98" s="202"/>
      <c r="J98" s="198"/>
      <c r="K98" s="198"/>
      <c r="L98" s="203"/>
      <c r="M98" s="204"/>
      <c r="N98" s="205"/>
      <c r="O98" s="205"/>
      <c r="P98" s="205"/>
      <c r="Q98" s="205"/>
      <c r="R98" s="205"/>
      <c r="S98" s="205"/>
      <c r="T98" s="206"/>
      <c r="AT98" s="207" t="s">
        <v>166</v>
      </c>
      <c r="AU98" s="207" t="s">
        <v>81</v>
      </c>
      <c r="AV98" s="13" t="s">
        <v>81</v>
      </c>
      <c r="AW98" s="13" t="s">
        <v>33</v>
      </c>
      <c r="AX98" s="13" t="s">
        <v>72</v>
      </c>
      <c r="AY98" s="207" t="s">
        <v>120</v>
      </c>
    </row>
    <row r="99" spans="2:51" s="15" customFormat="1" ht="11.25">
      <c r="B99" s="218"/>
      <c r="C99" s="219"/>
      <c r="D99" s="188" t="s">
        <v>166</v>
      </c>
      <c r="E99" s="220" t="s">
        <v>19</v>
      </c>
      <c r="F99" s="221" t="s">
        <v>184</v>
      </c>
      <c r="G99" s="219"/>
      <c r="H99" s="222">
        <v>16.911</v>
      </c>
      <c r="I99" s="223"/>
      <c r="J99" s="219"/>
      <c r="K99" s="219"/>
      <c r="L99" s="224"/>
      <c r="M99" s="225"/>
      <c r="N99" s="226"/>
      <c r="O99" s="226"/>
      <c r="P99" s="226"/>
      <c r="Q99" s="226"/>
      <c r="R99" s="226"/>
      <c r="S99" s="226"/>
      <c r="T99" s="227"/>
      <c r="AT99" s="228" t="s">
        <v>166</v>
      </c>
      <c r="AU99" s="228" t="s">
        <v>81</v>
      </c>
      <c r="AV99" s="15" t="s">
        <v>163</v>
      </c>
      <c r="AW99" s="15" t="s">
        <v>33</v>
      </c>
      <c r="AX99" s="15" t="s">
        <v>79</v>
      </c>
      <c r="AY99" s="228" t="s">
        <v>120</v>
      </c>
    </row>
    <row r="100" spans="1:65" s="2" customFormat="1" ht="24">
      <c r="A100" s="36"/>
      <c r="B100" s="37"/>
      <c r="C100" s="175" t="s">
        <v>81</v>
      </c>
      <c r="D100" s="175" t="s">
        <v>123</v>
      </c>
      <c r="E100" s="176" t="s">
        <v>581</v>
      </c>
      <c r="F100" s="177" t="s">
        <v>582</v>
      </c>
      <c r="G100" s="178" t="s">
        <v>162</v>
      </c>
      <c r="H100" s="179">
        <v>7.836</v>
      </c>
      <c r="I100" s="180"/>
      <c r="J100" s="181">
        <f>ROUND(I100*H100,2)</f>
        <v>0</v>
      </c>
      <c r="K100" s="177" t="s">
        <v>127</v>
      </c>
      <c r="L100" s="41"/>
      <c r="M100" s="182" t="s">
        <v>19</v>
      </c>
      <c r="N100" s="183" t="s">
        <v>43</v>
      </c>
      <c r="O100" s="66"/>
      <c r="P100" s="184">
        <f>O100*H100</f>
        <v>0</v>
      </c>
      <c r="Q100" s="184">
        <v>0.07571</v>
      </c>
      <c r="R100" s="184">
        <f>Q100*H100</f>
        <v>0.59326356</v>
      </c>
      <c r="S100" s="184">
        <v>0</v>
      </c>
      <c r="T100" s="185">
        <f>S100*H100</f>
        <v>0</v>
      </c>
      <c r="U100" s="36"/>
      <c r="V100" s="36"/>
      <c r="W100" s="36"/>
      <c r="X100" s="36"/>
      <c r="Y100" s="36"/>
      <c r="Z100" s="36"/>
      <c r="AA100" s="36"/>
      <c r="AB100" s="36"/>
      <c r="AC100" s="36"/>
      <c r="AD100" s="36"/>
      <c r="AE100" s="36"/>
      <c r="AR100" s="186" t="s">
        <v>163</v>
      </c>
      <c r="AT100" s="186" t="s">
        <v>123</v>
      </c>
      <c r="AU100" s="186" t="s">
        <v>81</v>
      </c>
      <c r="AY100" s="19" t="s">
        <v>120</v>
      </c>
      <c r="BE100" s="187">
        <f>IF(N100="základní",J100,0)</f>
        <v>0</v>
      </c>
      <c r="BF100" s="187">
        <f>IF(N100="snížená",J100,0)</f>
        <v>0</v>
      </c>
      <c r="BG100" s="187">
        <f>IF(N100="zákl. přenesená",J100,0)</f>
        <v>0</v>
      </c>
      <c r="BH100" s="187">
        <f>IF(N100="sníž. přenesená",J100,0)</f>
        <v>0</v>
      </c>
      <c r="BI100" s="187">
        <f>IF(N100="nulová",J100,0)</f>
        <v>0</v>
      </c>
      <c r="BJ100" s="19" t="s">
        <v>79</v>
      </c>
      <c r="BK100" s="187">
        <f>ROUND(I100*H100,2)</f>
        <v>0</v>
      </c>
      <c r="BL100" s="19" t="s">
        <v>163</v>
      </c>
      <c r="BM100" s="186" t="s">
        <v>583</v>
      </c>
    </row>
    <row r="101" spans="2:51" s="13" customFormat="1" ht="11.25">
      <c r="B101" s="197"/>
      <c r="C101" s="198"/>
      <c r="D101" s="188" t="s">
        <v>166</v>
      </c>
      <c r="E101" s="199" t="s">
        <v>19</v>
      </c>
      <c r="F101" s="200" t="s">
        <v>584</v>
      </c>
      <c r="G101" s="198"/>
      <c r="H101" s="201">
        <v>14.3</v>
      </c>
      <c r="I101" s="202"/>
      <c r="J101" s="198"/>
      <c r="K101" s="198"/>
      <c r="L101" s="203"/>
      <c r="M101" s="204"/>
      <c r="N101" s="205"/>
      <c r="O101" s="205"/>
      <c r="P101" s="205"/>
      <c r="Q101" s="205"/>
      <c r="R101" s="205"/>
      <c r="S101" s="205"/>
      <c r="T101" s="206"/>
      <c r="AT101" s="207" t="s">
        <v>166</v>
      </c>
      <c r="AU101" s="207" t="s">
        <v>81</v>
      </c>
      <c r="AV101" s="13" t="s">
        <v>81</v>
      </c>
      <c r="AW101" s="13" t="s">
        <v>33</v>
      </c>
      <c r="AX101" s="13" t="s">
        <v>72</v>
      </c>
      <c r="AY101" s="207" t="s">
        <v>120</v>
      </c>
    </row>
    <row r="102" spans="2:51" s="13" customFormat="1" ht="11.25">
      <c r="B102" s="197"/>
      <c r="C102" s="198"/>
      <c r="D102" s="188" t="s">
        <v>166</v>
      </c>
      <c r="E102" s="199" t="s">
        <v>19</v>
      </c>
      <c r="F102" s="200" t="s">
        <v>580</v>
      </c>
      <c r="G102" s="198"/>
      <c r="H102" s="201">
        <v>-6.464</v>
      </c>
      <c r="I102" s="202"/>
      <c r="J102" s="198"/>
      <c r="K102" s="198"/>
      <c r="L102" s="203"/>
      <c r="M102" s="204"/>
      <c r="N102" s="205"/>
      <c r="O102" s="205"/>
      <c r="P102" s="205"/>
      <c r="Q102" s="205"/>
      <c r="R102" s="205"/>
      <c r="S102" s="205"/>
      <c r="T102" s="206"/>
      <c r="AT102" s="207" t="s">
        <v>166</v>
      </c>
      <c r="AU102" s="207" t="s">
        <v>81</v>
      </c>
      <c r="AV102" s="13" t="s">
        <v>81</v>
      </c>
      <c r="AW102" s="13" t="s">
        <v>33</v>
      </c>
      <c r="AX102" s="13" t="s">
        <v>72</v>
      </c>
      <c r="AY102" s="207" t="s">
        <v>120</v>
      </c>
    </row>
    <row r="103" spans="2:51" s="15" customFormat="1" ht="11.25">
      <c r="B103" s="218"/>
      <c r="C103" s="219"/>
      <c r="D103" s="188" t="s">
        <v>166</v>
      </c>
      <c r="E103" s="220" t="s">
        <v>19</v>
      </c>
      <c r="F103" s="221" t="s">
        <v>184</v>
      </c>
      <c r="G103" s="219"/>
      <c r="H103" s="222">
        <v>7.836</v>
      </c>
      <c r="I103" s="223"/>
      <c r="J103" s="219"/>
      <c r="K103" s="219"/>
      <c r="L103" s="224"/>
      <c r="M103" s="225"/>
      <c r="N103" s="226"/>
      <c r="O103" s="226"/>
      <c r="P103" s="226"/>
      <c r="Q103" s="226"/>
      <c r="R103" s="226"/>
      <c r="S103" s="226"/>
      <c r="T103" s="227"/>
      <c r="AT103" s="228" t="s">
        <v>166</v>
      </c>
      <c r="AU103" s="228" t="s">
        <v>81</v>
      </c>
      <c r="AV103" s="15" t="s">
        <v>163</v>
      </c>
      <c r="AW103" s="15" t="s">
        <v>33</v>
      </c>
      <c r="AX103" s="15" t="s">
        <v>79</v>
      </c>
      <c r="AY103" s="228" t="s">
        <v>120</v>
      </c>
    </row>
    <row r="104" spans="1:65" s="2" customFormat="1" ht="24">
      <c r="A104" s="36"/>
      <c r="B104" s="37"/>
      <c r="C104" s="175" t="s">
        <v>140</v>
      </c>
      <c r="D104" s="175" t="s">
        <v>123</v>
      </c>
      <c r="E104" s="176" t="s">
        <v>585</v>
      </c>
      <c r="F104" s="177" t="s">
        <v>586</v>
      </c>
      <c r="G104" s="178" t="s">
        <v>162</v>
      </c>
      <c r="H104" s="179">
        <v>8.775</v>
      </c>
      <c r="I104" s="180"/>
      <c r="J104" s="181">
        <f>ROUND(I104*H104,2)</f>
        <v>0</v>
      </c>
      <c r="K104" s="177" t="s">
        <v>127</v>
      </c>
      <c r="L104" s="41"/>
      <c r="M104" s="182" t="s">
        <v>19</v>
      </c>
      <c r="N104" s="183" t="s">
        <v>43</v>
      </c>
      <c r="O104" s="66"/>
      <c r="P104" s="184">
        <f>O104*H104</f>
        <v>0</v>
      </c>
      <c r="Q104" s="184">
        <v>0.04367</v>
      </c>
      <c r="R104" s="184">
        <f>Q104*H104</f>
        <v>0.38320425</v>
      </c>
      <c r="S104" s="184">
        <v>0</v>
      </c>
      <c r="T104" s="185">
        <f>S104*H104</f>
        <v>0</v>
      </c>
      <c r="U104" s="36"/>
      <c r="V104" s="36"/>
      <c r="W104" s="36"/>
      <c r="X104" s="36"/>
      <c r="Y104" s="36"/>
      <c r="Z104" s="36"/>
      <c r="AA104" s="36"/>
      <c r="AB104" s="36"/>
      <c r="AC104" s="36"/>
      <c r="AD104" s="36"/>
      <c r="AE104" s="36"/>
      <c r="AR104" s="186" t="s">
        <v>163</v>
      </c>
      <c r="AT104" s="186" t="s">
        <v>123</v>
      </c>
      <c r="AU104" s="186" t="s">
        <v>81</v>
      </c>
      <c r="AY104" s="19" t="s">
        <v>120</v>
      </c>
      <c r="BE104" s="187">
        <f>IF(N104="základní",J104,0)</f>
        <v>0</v>
      </c>
      <c r="BF104" s="187">
        <f>IF(N104="snížená",J104,0)</f>
        <v>0</v>
      </c>
      <c r="BG104" s="187">
        <f>IF(N104="zákl. přenesená",J104,0)</f>
        <v>0</v>
      </c>
      <c r="BH104" s="187">
        <f>IF(N104="sníž. přenesená",J104,0)</f>
        <v>0</v>
      </c>
      <c r="BI104" s="187">
        <f>IF(N104="nulová",J104,0)</f>
        <v>0</v>
      </c>
      <c r="BJ104" s="19" t="s">
        <v>79</v>
      </c>
      <c r="BK104" s="187">
        <f>ROUND(I104*H104,2)</f>
        <v>0</v>
      </c>
      <c r="BL104" s="19" t="s">
        <v>163</v>
      </c>
      <c r="BM104" s="186" t="s">
        <v>587</v>
      </c>
    </row>
    <row r="105" spans="2:51" s="14" customFormat="1" ht="11.25">
      <c r="B105" s="208"/>
      <c r="C105" s="209"/>
      <c r="D105" s="188" t="s">
        <v>166</v>
      </c>
      <c r="E105" s="210" t="s">
        <v>19</v>
      </c>
      <c r="F105" s="211" t="s">
        <v>588</v>
      </c>
      <c r="G105" s="209"/>
      <c r="H105" s="210" t="s">
        <v>19</v>
      </c>
      <c r="I105" s="212"/>
      <c r="J105" s="209"/>
      <c r="K105" s="209"/>
      <c r="L105" s="213"/>
      <c r="M105" s="214"/>
      <c r="N105" s="215"/>
      <c r="O105" s="215"/>
      <c r="P105" s="215"/>
      <c r="Q105" s="215"/>
      <c r="R105" s="215"/>
      <c r="S105" s="215"/>
      <c r="T105" s="216"/>
      <c r="AT105" s="217" t="s">
        <v>166</v>
      </c>
      <c r="AU105" s="217" t="s">
        <v>81</v>
      </c>
      <c r="AV105" s="14" t="s">
        <v>79</v>
      </c>
      <c r="AW105" s="14" t="s">
        <v>33</v>
      </c>
      <c r="AX105" s="14" t="s">
        <v>72</v>
      </c>
      <c r="AY105" s="217" t="s">
        <v>120</v>
      </c>
    </row>
    <row r="106" spans="2:51" s="13" customFormat="1" ht="11.25">
      <c r="B106" s="197"/>
      <c r="C106" s="198"/>
      <c r="D106" s="188" t="s">
        <v>166</v>
      </c>
      <c r="E106" s="199" t="s">
        <v>19</v>
      </c>
      <c r="F106" s="200" t="s">
        <v>589</v>
      </c>
      <c r="G106" s="198"/>
      <c r="H106" s="201">
        <v>8.775</v>
      </c>
      <c r="I106" s="202"/>
      <c r="J106" s="198"/>
      <c r="K106" s="198"/>
      <c r="L106" s="203"/>
      <c r="M106" s="204"/>
      <c r="N106" s="205"/>
      <c r="O106" s="205"/>
      <c r="P106" s="205"/>
      <c r="Q106" s="205"/>
      <c r="R106" s="205"/>
      <c r="S106" s="205"/>
      <c r="T106" s="206"/>
      <c r="AT106" s="207" t="s">
        <v>166</v>
      </c>
      <c r="AU106" s="207" t="s">
        <v>81</v>
      </c>
      <c r="AV106" s="13" t="s">
        <v>81</v>
      </c>
      <c r="AW106" s="13" t="s">
        <v>33</v>
      </c>
      <c r="AX106" s="13" t="s">
        <v>79</v>
      </c>
      <c r="AY106" s="207" t="s">
        <v>120</v>
      </c>
    </row>
    <row r="107" spans="1:65" s="2" customFormat="1" ht="16.5" customHeight="1">
      <c r="A107" s="36"/>
      <c r="B107" s="37"/>
      <c r="C107" s="175" t="s">
        <v>163</v>
      </c>
      <c r="D107" s="175" t="s">
        <v>123</v>
      </c>
      <c r="E107" s="176" t="s">
        <v>590</v>
      </c>
      <c r="F107" s="177" t="s">
        <v>591</v>
      </c>
      <c r="G107" s="178" t="s">
        <v>202</v>
      </c>
      <c r="H107" s="179">
        <v>40.2</v>
      </c>
      <c r="I107" s="180"/>
      <c r="J107" s="181">
        <f>ROUND(I107*H107,2)</f>
        <v>0</v>
      </c>
      <c r="K107" s="177" t="s">
        <v>127</v>
      </c>
      <c r="L107" s="41"/>
      <c r="M107" s="182" t="s">
        <v>19</v>
      </c>
      <c r="N107" s="183" t="s">
        <v>43</v>
      </c>
      <c r="O107" s="66"/>
      <c r="P107" s="184">
        <f>O107*H107</f>
        <v>0</v>
      </c>
      <c r="Q107" s="184">
        <v>0.00013</v>
      </c>
      <c r="R107" s="184">
        <f>Q107*H107</f>
        <v>0.005226</v>
      </c>
      <c r="S107" s="184">
        <v>0</v>
      </c>
      <c r="T107" s="185">
        <f>S107*H107</f>
        <v>0</v>
      </c>
      <c r="U107" s="36"/>
      <c r="V107" s="36"/>
      <c r="W107" s="36"/>
      <c r="X107" s="36"/>
      <c r="Y107" s="36"/>
      <c r="Z107" s="36"/>
      <c r="AA107" s="36"/>
      <c r="AB107" s="36"/>
      <c r="AC107" s="36"/>
      <c r="AD107" s="36"/>
      <c r="AE107" s="36"/>
      <c r="AR107" s="186" t="s">
        <v>163</v>
      </c>
      <c r="AT107" s="186" t="s">
        <v>123</v>
      </c>
      <c r="AU107" s="186" t="s">
        <v>81</v>
      </c>
      <c r="AY107" s="19" t="s">
        <v>120</v>
      </c>
      <c r="BE107" s="187">
        <f>IF(N107="základní",J107,0)</f>
        <v>0</v>
      </c>
      <c r="BF107" s="187">
        <f>IF(N107="snížená",J107,0)</f>
        <v>0</v>
      </c>
      <c r="BG107" s="187">
        <f>IF(N107="zákl. přenesená",J107,0)</f>
        <v>0</v>
      </c>
      <c r="BH107" s="187">
        <f>IF(N107="sníž. přenesená",J107,0)</f>
        <v>0</v>
      </c>
      <c r="BI107" s="187">
        <f>IF(N107="nulová",J107,0)</f>
        <v>0</v>
      </c>
      <c r="BJ107" s="19" t="s">
        <v>79</v>
      </c>
      <c r="BK107" s="187">
        <f>ROUND(I107*H107,2)</f>
        <v>0</v>
      </c>
      <c r="BL107" s="19" t="s">
        <v>163</v>
      </c>
      <c r="BM107" s="186" t="s">
        <v>592</v>
      </c>
    </row>
    <row r="108" spans="1:47" s="2" customFormat="1" ht="68.25">
      <c r="A108" s="36"/>
      <c r="B108" s="37"/>
      <c r="C108" s="38"/>
      <c r="D108" s="188" t="s">
        <v>130</v>
      </c>
      <c r="E108" s="38"/>
      <c r="F108" s="189" t="s">
        <v>593</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130</v>
      </c>
      <c r="AU108" s="19" t="s">
        <v>81</v>
      </c>
    </row>
    <row r="109" spans="2:51" s="13" customFormat="1" ht="11.25">
      <c r="B109" s="197"/>
      <c r="C109" s="198"/>
      <c r="D109" s="188" t="s">
        <v>166</v>
      </c>
      <c r="E109" s="199" t="s">
        <v>19</v>
      </c>
      <c r="F109" s="200" t="s">
        <v>594</v>
      </c>
      <c r="G109" s="198"/>
      <c r="H109" s="201">
        <v>13</v>
      </c>
      <c r="I109" s="202"/>
      <c r="J109" s="198"/>
      <c r="K109" s="198"/>
      <c r="L109" s="203"/>
      <c r="M109" s="204"/>
      <c r="N109" s="205"/>
      <c r="O109" s="205"/>
      <c r="P109" s="205"/>
      <c r="Q109" s="205"/>
      <c r="R109" s="205"/>
      <c r="S109" s="205"/>
      <c r="T109" s="206"/>
      <c r="AT109" s="207" t="s">
        <v>166</v>
      </c>
      <c r="AU109" s="207" t="s">
        <v>81</v>
      </c>
      <c r="AV109" s="13" t="s">
        <v>81</v>
      </c>
      <c r="AW109" s="13" t="s">
        <v>33</v>
      </c>
      <c r="AX109" s="13" t="s">
        <v>72</v>
      </c>
      <c r="AY109" s="207" t="s">
        <v>120</v>
      </c>
    </row>
    <row r="110" spans="2:51" s="13" customFormat="1" ht="11.25">
      <c r="B110" s="197"/>
      <c r="C110" s="198"/>
      <c r="D110" s="188" t="s">
        <v>166</v>
      </c>
      <c r="E110" s="199" t="s">
        <v>19</v>
      </c>
      <c r="F110" s="200" t="s">
        <v>595</v>
      </c>
      <c r="G110" s="198"/>
      <c r="H110" s="201">
        <v>2.1</v>
      </c>
      <c r="I110" s="202"/>
      <c r="J110" s="198"/>
      <c r="K110" s="198"/>
      <c r="L110" s="203"/>
      <c r="M110" s="204"/>
      <c r="N110" s="205"/>
      <c r="O110" s="205"/>
      <c r="P110" s="205"/>
      <c r="Q110" s="205"/>
      <c r="R110" s="205"/>
      <c r="S110" s="205"/>
      <c r="T110" s="206"/>
      <c r="AT110" s="207" t="s">
        <v>166</v>
      </c>
      <c r="AU110" s="207" t="s">
        <v>81</v>
      </c>
      <c r="AV110" s="13" t="s">
        <v>81</v>
      </c>
      <c r="AW110" s="13" t="s">
        <v>33</v>
      </c>
      <c r="AX110" s="13" t="s">
        <v>72</v>
      </c>
      <c r="AY110" s="207" t="s">
        <v>120</v>
      </c>
    </row>
    <row r="111" spans="2:51" s="13" customFormat="1" ht="11.25">
      <c r="B111" s="197"/>
      <c r="C111" s="198"/>
      <c r="D111" s="188" t="s">
        <v>166</v>
      </c>
      <c r="E111" s="199" t="s">
        <v>19</v>
      </c>
      <c r="F111" s="200" t="s">
        <v>596</v>
      </c>
      <c r="G111" s="198"/>
      <c r="H111" s="201">
        <v>6.9</v>
      </c>
      <c r="I111" s="202"/>
      <c r="J111" s="198"/>
      <c r="K111" s="198"/>
      <c r="L111" s="203"/>
      <c r="M111" s="204"/>
      <c r="N111" s="205"/>
      <c r="O111" s="205"/>
      <c r="P111" s="205"/>
      <c r="Q111" s="205"/>
      <c r="R111" s="205"/>
      <c r="S111" s="205"/>
      <c r="T111" s="206"/>
      <c r="AT111" s="207" t="s">
        <v>166</v>
      </c>
      <c r="AU111" s="207" t="s">
        <v>81</v>
      </c>
      <c r="AV111" s="13" t="s">
        <v>81</v>
      </c>
      <c r="AW111" s="13" t="s">
        <v>33</v>
      </c>
      <c r="AX111" s="13" t="s">
        <v>72</v>
      </c>
      <c r="AY111" s="207" t="s">
        <v>120</v>
      </c>
    </row>
    <row r="112" spans="2:51" s="13" customFormat="1" ht="11.25">
      <c r="B112" s="197"/>
      <c r="C112" s="198"/>
      <c r="D112" s="188" t="s">
        <v>166</v>
      </c>
      <c r="E112" s="199" t="s">
        <v>19</v>
      </c>
      <c r="F112" s="200" t="s">
        <v>597</v>
      </c>
      <c r="G112" s="198"/>
      <c r="H112" s="201">
        <v>18.2</v>
      </c>
      <c r="I112" s="202"/>
      <c r="J112" s="198"/>
      <c r="K112" s="198"/>
      <c r="L112" s="203"/>
      <c r="M112" s="204"/>
      <c r="N112" s="205"/>
      <c r="O112" s="205"/>
      <c r="P112" s="205"/>
      <c r="Q112" s="205"/>
      <c r="R112" s="205"/>
      <c r="S112" s="205"/>
      <c r="T112" s="206"/>
      <c r="AT112" s="207" t="s">
        <v>166</v>
      </c>
      <c r="AU112" s="207" t="s">
        <v>81</v>
      </c>
      <c r="AV112" s="13" t="s">
        <v>81</v>
      </c>
      <c r="AW112" s="13" t="s">
        <v>33</v>
      </c>
      <c r="AX112" s="13" t="s">
        <v>72</v>
      </c>
      <c r="AY112" s="207" t="s">
        <v>120</v>
      </c>
    </row>
    <row r="113" spans="2:51" s="15" customFormat="1" ht="11.25">
      <c r="B113" s="218"/>
      <c r="C113" s="219"/>
      <c r="D113" s="188" t="s">
        <v>166</v>
      </c>
      <c r="E113" s="220" t="s">
        <v>19</v>
      </c>
      <c r="F113" s="221" t="s">
        <v>184</v>
      </c>
      <c r="G113" s="219"/>
      <c r="H113" s="222">
        <v>40.2</v>
      </c>
      <c r="I113" s="223"/>
      <c r="J113" s="219"/>
      <c r="K113" s="219"/>
      <c r="L113" s="224"/>
      <c r="M113" s="225"/>
      <c r="N113" s="226"/>
      <c r="O113" s="226"/>
      <c r="P113" s="226"/>
      <c r="Q113" s="226"/>
      <c r="R113" s="226"/>
      <c r="S113" s="226"/>
      <c r="T113" s="227"/>
      <c r="AT113" s="228" t="s">
        <v>166</v>
      </c>
      <c r="AU113" s="228" t="s">
        <v>81</v>
      </c>
      <c r="AV113" s="15" t="s">
        <v>163</v>
      </c>
      <c r="AW113" s="15" t="s">
        <v>33</v>
      </c>
      <c r="AX113" s="15" t="s">
        <v>79</v>
      </c>
      <c r="AY113" s="228" t="s">
        <v>120</v>
      </c>
    </row>
    <row r="114" spans="1:65" s="2" customFormat="1" ht="24">
      <c r="A114" s="36"/>
      <c r="B114" s="37"/>
      <c r="C114" s="175" t="s">
        <v>119</v>
      </c>
      <c r="D114" s="175" t="s">
        <v>123</v>
      </c>
      <c r="E114" s="176" t="s">
        <v>598</v>
      </c>
      <c r="F114" s="177" t="s">
        <v>599</v>
      </c>
      <c r="G114" s="178" t="s">
        <v>283</v>
      </c>
      <c r="H114" s="179">
        <v>4</v>
      </c>
      <c r="I114" s="180"/>
      <c r="J114" s="181">
        <f>ROUND(I114*H114,2)</f>
        <v>0</v>
      </c>
      <c r="K114" s="177" t="s">
        <v>127</v>
      </c>
      <c r="L114" s="41"/>
      <c r="M114" s="182" t="s">
        <v>19</v>
      </c>
      <c r="N114" s="183" t="s">
        <v>43</v>
      </c>
      <c r="O114" s="66"/>
      <c r="P114" s="184">
        <f>O114*H114</f>
        <v>0</v>
      </c>
      <c r="Q114" s="184">
        <v>0.03963</v>
      </c>
      <c r="R114" s="184">
        <f>Q114*H114</f>
        <v>0.15852</v>
      </c>
      <c r="S114" s="184">
        <v>0</v>
      </c>
      <c r="T114" s="185">
        <f>S114*H114</f>
        <v>0</v>
      </c>
      <c r="U114" s="36"/>
      <c r="V114" s="36"/>
      <c r="W114" s="36"/>
      <c r="X114" s="36"/>
      <c r="Y114" s="36"/>
      <c r="Z114" s="36"/>
      <c r="AA114" s="36"/>
      <c r="AB114" s="36"/>
      <c r="AC114" s="36"/>
      <c r="AD114" s="36"/>
      <c r="AE114" s="36"/>
      <c r="AR114" s="186" t="s">
        <v>163</v>
      </c>
      <c r="AT114" s="186" t="s">
        <v>123</v>
      </c>
      <c r="AU114" s="186" t="s">
        <v>81</v>
      </c>
      <c r="AY114" s="19" t="s">
        <v>120</v>
      </c>
      <c r="BE114" s="187">
        <f>IF(N114="základní",J114,0)</f>
        <v>0</v>
      </c>
      <c r="BF114" s="187">
        <f>IF(N114="snížená",J114,0)</f>
        <v>0</v>
      </c>
      <c r="BG114" s="187">
        <f>IF(N114="zákl. přenesená",J114,0)</f>
        <v>0</v>
      </c>
      <c r="BH114" s="187">
        <f>IF(N114="sníž. přenesená",J114,0)</f>
        <v>0</v>
      </c>
      <c r="BI114" s="187">
        <f>IF(N114="nulová",J114,0)</f>
        <v>0</v>
      </c>
      <c r="BJ114" s="19" t="s">
        <v>79</v>
      </c>
      <c r="BK114" s="187">
        <f>ROUND(I114*H114,2)</f>
        <v>0</v>
      </c>
      <c r="BL114" s="19" t="s">
        <v>163</v>
      </c>
      <c r="BM114" s="186" t="s">
        <v>600</v>
      </c>
    </row>
    <row r="115" spans="1:47" s="2" customFormat="1" ht="29.25">
      <c r="A115" s="36"/>
      <c r="B115" s="37"/>
      <c r="C115" s="38"/>
      <c r="D115" s="188" t="s">
        <v>130</v>
      </c>
      <c r="E115" s="38"/>
      <c r="F115" s="189" t="s">
        <v>601</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130</v>
      </c>
      <c r="AU115" s="19" t="s">
        <v>81</v>
      </c>
    </row>
    <row r="116" spans="2:63" s="12" customFormat="1" ht="22.9" customHeight="1">
      <c r="B116" s="159"/>
      <c r="C116" s="160"/>
      <c r="D116" s="161" t="s">
        <v>71</v>
      </c>
      <c r="E116" s="173" t="s">
        <v>158</v>
      </c>
      <c r="F116" s="173" t="s">
        <v>159</v>
      </c>
      <c r="G116" s="160"/>
      <c r="H116" s="160"/>
      <c r="I116" s="163"/>
      <c r="J116" s="174">
        <f>BK116</f>
        <v>0</v>
      </c>
      <c r="K116" s="160"/>
      <c r="L116" s="165"/>
      <c r="M116" s="166"/>
      <c r="N116" s="167"/>
      <c r="O116" s="167"/>
      <c r="P116" s="168">
        <f>SUM(P117:P269)</f>
        <v>0</v>
      </c>
      <c r="Q116" s="167"/>
      <c r="R116" s="168">
        <f>SUM(R117:R269)</f>
        <v>10.258280870000002</v>
      </c>
      <c r="S116" s="167"/>
      <c r="T116" s="169">
        <f>SUM(T117:T269)</f>
        <v>0</v>
      </c>
      <c r="AR116" s="170" t="s">
        <v>79</v>
      </c>
      <c r="AT116" s="171" t="s">
        <v>71</v>
      </c>
      <c r="AU116" s="171" t="s">
        <v>79</v>
      </c>
      <c r="AY116" s="170" t="s">
        <v>120</v>
      </c>
      <c r="BK116" s="172">
        <f>SUM(BK117:BK269)</f>
        <v>0</v>
      </c>
    </row>
    <row r="117" spans="1:65" s="2" customFormat="1" ht="24">
      <c r="A117" s="36"/>
      <c r="B117" s="37"/>
      <c r="C117" s="175" t="s">
        <v>158</v>
      </c>
      <c r="D117" s="175" t="s">
        <v>123</v>
      </c>
      <c r="E117" s="176" t="s">
        <v>160</v>
      </c>
      <c r="F117" s="177" t="s">
        <v>161</v>
      </c>
      <c r="G117" s="178" t="s">
        <v>162</v>
      </c>
      <c r="H117" s="179">
        <v>11.52</v>
      </c>
      <c r="I117" s="180"/>
      <c r="J117" s="181">
        <f>ROUND(I117*H117,2)</f>
        <v>0</v>
      </c>
      <c r="K117" s="177" t="s">
        <v>127</v>
      </c>
      <c r="L117" s="41"/>
      <c r="M117" s="182" t="s">
        <v>19</v>
      </c>
      <c r="N117" s="183" t="s">
        <v>43</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163</v>
      </c>
      <c r="AT117" s="186" t="s">
        <v>123</v>
      </c>
      <c r="AU117" s="186" t="s">
        <v>81</v>
      </c>
      <c r="AY117" s="19" t="s">
        <v>120</v>
      </c>
      <c r="BE117" s="187">
        <f>IF(N117="základní",J117,0)</f>
        <v>0</v>
      </c>
      <c r="BF117" s="187">
        <f>IF(N117="snížená",J117,0)</f>
        <v>0</v>
      </c>
      <c r="BG117" s="187">
        <f>IF(N117="zákl. přenesená",J117,0)</f>
        <v>0</v>
      </c>
      <c r="BH117" s="187">
        <f>IF(N117="sníž. přenesená",J117,0)</f>
        <v>0</v>
      </c>
      <c r="BI117" s="187">
        <f>IF(N117="nulová",J117,0)</f>
        <v>0</v>
      </c>
      <c r="BJ117" s="19" t="s">
        <v>79</v>
      </c>
      <c r="BK117" s="187">
        <f>ROUND(I117*H117,2)</f>
        <v>0</v>
      </c>
      <c r="BL117" s="19" t="s">
        <v>163</v>
      </c>
      <c r="BM117" s="186" t="s">
        <v>602</v>
      </c>
    </row>
    <row r="118" spans="1:47" s="2" customFormat="1" ht="39">
      <c r="A118" s="36"/>
      <c r="B118" s="37"/>
      <c r="C118" s="38"/>
      <c r="D118" s="188" t="s">
        <v>130</v>
      </c>
      <c r="E118" s="38"/>
      <c r="F118" s="189" t="s">
        <v>165</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130</v>
      </c>
      <c r="AU118" s="19" t="s">
        <v>81</v>
      </c>
    </row>
    <row r="119" spans="2:51" s="13" customFormat="1" ht="11.25">
      <c r="B119" s="197"/>
      <c r="C119" s="198"/>
      <c r="D119" s="188" t="s">
        <v>166</v>
      </c>
      <c r="E119" s="199" t="s">
        <v>19</v>
      </c>
      <c r="F119" s="200" t="s">
        <v>603</v>
      </c>
      <c r="G119" s="198"/>
      <c r="H119" s="201">
        <v>11.52</v>
      </c>
      <c r="I119" s="202"/>
      <c r="J119" s="198"/>
      <c r="K119" s="198"/>
      <c r="L119" s="203"/>
      <c r="M119" s="204"/>
      <c r="N119" s="205"/>
      <c r="O119" s="205"/>
      <c r="P119" s="205"/>
      <c r="Q119" s="205"/>
      <c r="R119" s="205"/>
      <c r="S119" s="205"/>
      <c r="T119" s="206"/>
      <c r="AT119" s="207" t="s">
        <v>166</v>
      </c>
      <c r="AU119" s="207" t="s">
        <v>81</v>
      </c>
      <c r="AV119" s="13" t="s">
        <v>81</v>
      </c>
      <c r="AW119" s="13" t="s">
        <v>33</v>
      </c>
      <c r="AX119" s="13" t="s">
        <v>79</v>
      </c>
      <c r="AY119" s="207" t="s">
        <v>120</v>
      </c>
    </row>
    <row r="120" spans="1:65" s="2" customFormat="1" ht="16.5" customHeight="1">
      <c r="A120" s="36"/>
      <c r="B120" s="37"/>
      <c r="C120" s="175" t="s">
        <v>199</v>
      </c>
      <c r="D120" s="175" t="s">
        <v>123</v>
      </c>
      <c r="E120" s="176" t="s">
        <v>168</v>
      </c>
      <c r="F120" s="177" t="s">
        <v>169</v>
      </c>
      <c r="G120" s="178" t="s">
        <v>162</v>
      </c>
      <c r="H120" s="179">
        <v>0.252</v>
      </c>
      <c r="I120" s="180"/>
      <c r="J120" s="181">
        <f>ROUND(I120*H120,2)</f>
        <v>0</v>
      </c>
      <c r="K120" s="177" t="s">
        <v>127</v>
      </c>
      <c r="L120" s="41"/>
      <c r="M120" s="182" t="s">
        <v>19</v>
      </c>
      <c r="N120" s="183" t="s">
        <v>43</v>
      </c>
      <c r="O120" s="66"/>
      <c r="P120" s="184">
        <f>O120*H120</f>
        <v>0</v>
      </c>
      <c r="Q120" s="184">
        <v>0.0382</v>
      </c>
      <c r="R120" s="184">
        <f>Q120*H120</f>
        <v>0.0096264</v>
      </c>
      <c r="S120" s="184">
        <v>0</v>
      </c>
      <c r="T120" s="185">
        <f>S120*H120</f>
        <v>0</v>
      </c>
      <c r="U120" s="36"/>
      <c r="V120" s="36"/>
      <c r="W120" s="36"/>
      <c r="X120" s="36"/>
      <c r="Y120" s="36"/>
      <c r="Z120" s="36"/>
      <c r="AA120" s="36"/>
      <c r="AB120" s="36"/>
      <c r="AC120" s="36"/>
      <c r="AD120" s="36"/>
      <c r="AE120" s="36"/>
      <c r="AR120" s="186" t="s">
        <v>163</v>
      </c>
      <c r="AT120" s="186" t="s">
        <v>123</v>
      </c>
      <c r="AU120" s="186" t="s">
        <v>81</v>
      </c>
      <c r="AY120" s="19" t="s">
        <v>120</v>
      </c>
      <c r="BE120" s="187">
        <f>IF(N120="základní",J120,0)</f>
        <v>0</v>
      </c>
      <c r="BF120" s="187">
        <f>IF(N120="snížená",J120,0)</f>
        <v>0</v>
      </c>
      <c r="BG120" s="187">
        <f>IF(N120="zákl. přenesená",J120,0)</f>
        <v>0</v>
      </c>
      <c r="BH120" s="187">
        <f>IF(N120="sníž. přenesená",J120,0)</f>
        <v>0</v>
      </c>
      <c r="BI120" s="187">
        <f>IF(N120="nulová",J120,0)</f>
        <v>0</v>
      </c>
      <c r="BJ120" s="19" t="s">
        <v>79</v>
      </c>
      <c r="BK120" s="187">
        <f>ROUND(I120*H120,2)</f>
        <v>0</v>
      </c>
      <c r="BL120" s="19" t="s">
        <v>163</v>
      </c>
      <c r="BM120" s="186" t="s">
        <v>604</v>
      </c>
    </row>
    <row r="121" spans="2:51" s="14" customFormat="1" ht="11.25">
      <c r="B121" s="208"/>
      <c r="C121" s="209"/>
      <c r="D121" s="188" t="s">
        <v>166</v>
      </c>
      <c r="E121" s="210" t="s">
        <v>19</v>
      </c>
      <c r="F121" s="211" t="s">
        <v>171</v>
      </c>
      <c r="G121" s="209"/>
      <c r="H121" s="210" t="s">
        <v>19</v>
      </c>
      <c r="I121" s="212"/>
      <c r="J121" s="209"/>
      <c r="K121" s="209"/>
      <c r="L121" s="213"/>
      <c r="M121" s="214"/>
      <c r="N121" s="215"/>
      <c r="O121" s="215"/>
      <c r="P121" s="215"/>
      <c r="Q121" s="215"/>
      <c r="R121" s="215"/>
      <c r="S121" s="215"/>
      <c r="T121" s="216"/>
      <c r="AT121" s="217" t="s">
        <v>166</v>
      </c>
      <c r="AU121" s="217" t="s">
        <v>81</v>
      </c>
      <c r="AV121" s="14" t="s">
        <v>79</v>
      </c>
      <c r="AW121" s="14" t="s">
        <v>33</v>
      </c>
      <c r="AX121" s="14" t="s">
        <v>72</v>
      </c>
      <c r="AY121" s="217" t="s">
        <v>120</v>
      </c>
    </row>
    <row r="122" spans="2:51" s="13" customFormat="1" ht="11.25">
      <c r="B122" s="197"/>
      <c r="C122" s="198"/>
      <c r="D122" s="188" t="s">
        <v>166</v>
      </c>
      <c r="E122" s="199" t="s">
        <v>19</v>
      </c>
      <c r="F122" s="200" t="s">
        <v>605</v>
      </c>
      <c r="G122" s="198"/>
      <c r="H122" s="201">
        <v>0.202</v>
      </c>
      <c r="I122" s="202"/>
      <c r="J122" s="198"/>
      <c r="K122" s="198"/>
      <c r="L122" s="203"/>
      <c r="M122" s="204"/>
      <c r="N122" s="205"/>
      <c r="O122" s="205"/>
      <c r="P122" s="205"/>
      <c r="Q122" s="205"/>
      <c r="R122" s="205"/>
      <c r="S122" s="205"/>
      <c r="T122" s="206"/>
      <c r="AT122" s="207" t="s">
        <v>166</v>
      </c>
      <c r="AU122" s="207" t="s">
        <v>81</v>
      </c>
      <c r="AV122" s="13" t="s">
        <v>81</v>
      </c>
      <c r="AW122" s="13" t="s">
        <v>33</v>
      </c>
      <c r="AX122" s="13" t="s">
        <v>72</v>
      </c>
      <c r="AY122" s="207" t="s">
        <v>120</v>
      </c>
    </row>
    <row r="123" spans="2:51" s="13" customFormat="1" ht="11.25">
      <c r="B123" s="197"/>
      <c r="C123" s="198"/>
      <c r="D123" s="188" t="s">
        <v>166</v>
      </c>
      <c r="E123" s="199" t="s">
        <v>19</v>
      </c>
      <c r="F123" s="200" t="s">
        <v>606</v>
      </c>
      <c r="G123" s="198"/>
      <c r="H123" s="201">
        <v>0.05</v>
      </c>
      <c r="I123" s="202"/>
      <c r="J123" s="198"/>
      <c r="K123" s="198"/>
      <c r="L123" s="203"/>
      <c r="M123" s="204"/>
      <c r="N123" s="205"/>
      <c r="O123" s="205"/>
      <c r="P123" s="205"/>
      <c r="Q123" s="205"/>
      <c r="R123" s="205"/>
      <c r="S123" s="205"/>
      <c r="T123" s="206"/>
      <c r="AT123" s="207" t="s">
        <v>166</v>
      </c>
      <c r="AU123" s="207" t="s">
        <v>81</v>
      </c>
      <c r="AV123" s="13" t="s">
        <v>81</v>
      </c>
      <c r="AW123" s="13" t="s">
        <v>33</v>
      </c>
      <c r="AX123" s="13" t="s">
        <v>72</v>
      </c>
      <c r="AY123" s="207" t="s">
        <v>120</v>
      </c>
    </row>
    <row r="124" spans="2:51" s="15" customFormat="1" ht="11.25">
      <c r="B124" s="218"/>
      <c r="C124" s="219"/>
      <c r="D124" s="188" t="s">
        <v>166</v>
      </c>
      <c r="E124" s="220" t="s">
        <v>19</v>
      </c>
      <c r="F124" s="221" t="s">
        <v>184</v>
      </c>
      <c r="G124" s="219"/>
      <c r="H124" s="222">
        <v>0.252</v>
      </c>
      <c r="I124" s="223"/>
      <c r="J124" s="219"/>
      <c r="K124" s="219"/>
      <c r="L124" s="224"/>
      <c r="M124" s="225"/>
      <c r="N124" s="226"/>
      <c r="O124" s="226"/>
      <c r="P124" s="226"/>
      <c r="Q124" s="226"/>
      <c r="R124" s="226"/>
      <c r="S124" s="226"/>
      <c r="T124" s="227"/>
      <c r="AT124" s="228" t="s">
        <v>166</v>
      </c>
      <c r="AU124" s="228" t="s">
        <v>81</v>
      </c>
      <c r="AV124" s="15" t="s">
        <v>163</v>
      </c>
      <c r="AW124" s="15" t="s">
        <v>33</v>
      </c>
      <c r="AX124" s="15" t="s">
        <v>79</v>
      </c>
      <c r="AY124" s="228" t="s">
        <v>120</v>
      </c>
    </row>
    <row r="125" spans="1:65" s="2" customFormat="1" ht="16.5" customHeight="1">
      <c r="A125" s="36"/>
      <c r="B125" s="37"/>
      <c r="C125" s="175" t="s">
        <v>208</v>
      </c>
      <c r="D125" s="175" t="s">
        <v>123</v>
      </c>
      <c r="E125" s="176" t="s">
        <v>607</v>
      </c>
      <c r="F125" s="177" t="s">
        <v>608</v>
      </c>
      <c r="G125" s="178" t="s">
        <v>162</v>
      </c>
      <c r="H125" s="179">
        <v>0.07</v>
      </c>
      <c r="I125" s="180"/>
      <c r="J125" s="181">
        <f>ROUND(I125*H125,2)</f>
        <v>0</v>
      </c>
      <c r="K125" s="177" t="s">
        <v>127</v>
      </c>
      <c r="L125" s="41"/>
      <c r="M125" s="182" t="s">
        <v>19</v>
      </c>
      <c r="N125" s="183" t="s">
        <v>43</v>
      </c>
      <c r="O125" s="66"/>
      <c r="P125" s="184">
        <f>O125*H125</f>
        <v>0</v>
      </c>
      <c r="Q125" s="184">
        <v>0.0382</v>
      </c>
      <c r="R125" s="184">
        <f>Q125*H125</f>
        <v>0.002674</v>
      </c>
      <c r="S125" s="184">
        <v>0</v>
      </c>
      <c r="T125" s="185">
        <f>S125*H125</f>
        <v>0</v>
      </c>
      <c r="U125" s="36"/>
      <c r="V125" s="36"/>
      <c r="W125" s="36"/>
      <c r="X125" s="36"/>
      <c r="Y125" s="36"/>
      <c r="Z125" s="36"/>
      <c r="AA125" s="36"/>
      <c r="AB125" s="36"/>
      <c r="AC125" s="36"/>
      <c r="AD125" s="36"/>
      <c r="AE125" s="36"/>
      <c r="AR125" s="186" t="s">
        <v>163</v>
      </c>
      <c r="AT125" s="186" t="s">
        <v>123</v>
      </c>
      <c r="AU125" s="186" t="s">
        <v>81</v>
      </c>
      <c r="AY125" s="19" t="s">
        <v>120</v>
      </c>
      <c r="BE125" s="187">
        <f>IF(N125="základní",J125,0)</f>
        <v>0</v>
      </c>
      <c r="BF125" s="187">
        <f>IF(N125="snížená",J125,0)</f>
        <v>0</v>
      </c>
      <c r="BG125" s="187">
        <f>IF(N125="zákl. přenesená",J125,0)</f>
        <v>0</v>
      </c>
      <c r="BH125" s="187">
        <f>IF(N125="sníž. přenesená",J125,0)</f>
        <v>0</v>
      </c>
      <c r="BI125" s="187">
        <f>IF(N125="nulová",J125,0)</f>
        <v>0</v>
      </c>
      <c r="BJ125" s="19" t="s">
        <v>79</v>
      </c>
      <c r="BK125" s="187">
        <f>ROUND(I125*H125,2)</f>
        <v>0</v>
      </c>
      <c r="BL125" s="19" t="s">
        <v>163</v>
      </c>
      <c r="BM125" s="186" t="s">
        <v>609</v>
      </c>
    </row>
    <row r="126" spans="2:51" s="14" customFormat="1" ht="11.25">
      <c r="B126" s="208"/>
      <c r="C126" s="209"/>
      <c r="D126" s="188" t="s">
        <v>166</v>
      </c>
      <c r="E126" s="210" t="s">
        <v>19</v>
      </c>
      <c r="F126" s="211" t="s">
        <v>171</v>
      </c>
      <c r="G126" s="209"/>
      <c r="H126" s="210" t="s">
        <v>19</v>
      </c>
      <c r="I126" s="212"/>
      <c r="J126" s="209"/>
      <c r="K126" s="209"/>
      <c r="L126" s="213"/>
      <c r="M126" s="214"/>
      <c r="N126" s="215"/>
      <c r="O126" s="215"/>
      <c r="P126" s="215"/>
      <c r="Q126" s="215"/>
      <c r="R126" s="215"/>
      <c r="S126" s="215"/>
      <c r="T126" s="216"/>
      <c r="AT126" s="217" t="s">
        <v>166</v>
      </c>
      <c r="AU126" s="217" t="s">
        <v>81</v>
      </c>
      <c r="AV126" s="14" t="s">
        <v>79</v>
      </c>
      <c r="AW126" s="14" t="s">
        <v>33</v>
      </c>
      <c r="AX126" s="14" t="s">
        <v>72</v>
      </c>
      <c r="AY126" s="217" t="s">
        <v>120</v>
      </c>
    </row>
    <row r="127" spans="2:51" s="13" customFormat="1" ht="11.25">
      <c r="B127" s="197"/>
      <c r="C127" s="198"/>
      <c r="D127" s="188" t="s">
        <v>166</v>
      </c>
      <c r="E127" s="199" t="s">
        <v>19</v>
      </c>
      <c r="F127" s="200" t="s">
        <v>610</v>
      </c>
      <c r="G127" s="198"/>
      <c r="H127" s="201">
        <v>0.07</v>
      </c>
      <c r="I127" s="202"/>
      <c r="J127" s="198"/>
      <c r="K127" s="198"/>
      <c r="L127" s="203"/>
      <c r="M127" s="204"/>
      <c r="N127" s="205"/>
      <c r="O127" s="205"/>
      <c r="P127" s="205"/>
      <c r="Q127" s="205"/>
      <c r="R127" s="205"/>
      <c r="S127" s="205"/>
      <c r="T127" s="206"/>
      <c r="AT127" s="207" t="s">
        <v>166</v>
      </c>
      <c r="AU127" s="207" t="s">
        <v>81</v>
      </c>
      <c r="AV127" s="13" t="s">
        <v>81</v>
      </c>
      <c r="AW127" s="13" t="s">
        <v>33</v>
      </c>
      <c r="AX127" s="13" t="s">
        <v>79</v>
      </c>
      <c r="AY127" s="207" t="s">
        <v>120</v>
      </c>
    </row>
    <row r="128" spans="1:65" s="2" customFormat="1" ht="24">
      <c r="A128" s="36"/>
      <c r="B128" s="37"/>
      <c r="C128" s="175" t="s">
        <v>216</v>
      </c>
      <c r="D128" s="175" t="s">
        <v>123</v>
      </c>
      <c r="E128" s="176" t="s">
        <v>173</v>
      </c>
      <c r="F128" s="177" t="s">
        <v>174</v>
      </c>
      <c r="G128" s="178" t="s">
        <v>162</v>
      </c>
      <c r="H128" s="179">
        <v>43.754</v>
      </c>
      <c r="I128" s="180"/>
      <c r="J128" s="181">
        <f>ROUND(I128*H128,2)</f>
        <v>0</v>
      </c>
      <c r="K128" s="177" t="s">
        <v>127</v>
      </c>
      <c r="L128" s="41"/>
      <c r="M128" s="182" t="s">
        <v>19</v>
      </c>
      <c r="N128" s="183" t="s">
        <v>43</v>
      </c>
      <c r="O128" s="66"/>
      <c r="P128" s="184">
        <f>O128*H128</f>
        <v>0</v>
      </c>
      <c r="Q128" s="184">
        <v>0.0051</v>
      </c>
      <c r="R128" s="184">
        <f>Q128*H128</f>
        <v>0.2231454</v>
      </c>
      <c r="S128" s="184">
        <v>0</v>
      </c>
      <c r="T128" s="185">
        <f>S128*H128</f>
        <v>0</v>
      </c>
      <c r="U128" s="36"/>
      <c r="V128" s="36"/>
      <c r="W128" s="36"/>
      <c r="X128" s="36"/>
      <c r="Y128" s="36"/>
      <c r="Z128" s="36"/>
      <c r="AA128" s="36"/>
      <c r="AB128" s="36"/>
      <c r="AC128" s="36"/>
      <c r="AD128" s="36"/>
      <c r="AE128" s="36"/>
      <c r="AR128" s="186" t="s">
        <v>163</v>
      </c>
      <c r="AT128" s="186" t="s">
        <v>123</v>
      </c>
      <c r="AU128" s="186" t="s">
        <v>81</v>
      </c>
      <c r="AY128" s="19" t="s">
        <v>120</v>
      </c>
      <c r="BE128" s="187">
        <f>IF(N128="základní",J128,0)</f>
        <v>0</v>
      </c>
      <c r="BF128" s="187">
        <f>IF(N128="snížená",J128,0)</f>
        <v>0</v>
      </c>
      <c r="BG128" s="187">
        <f>IF(N128="zákl. přenesená",J128,0)</f>
        <v>0</v>
      </c>
      <c r="BH128" s="187">
        <f>IF(N128="sníž. přenesená",J128,0)</f>
        <v>0</v>
      </c>
      <c r="BI128" s="187">
        <f>IF(N128="nulová",J128,0)</f>
        <v>0</v>
      </c>
      <c r="BJ128" s="19" t="s">
        <v>79</v>
      </c>
      <c r="BK128" s="187">
        <f>ROUND(I128*H128,2)</f>
        <v>0</v>
      </c>
      <c r="BL128" s="19" t="s">
        <v>163</v>
      </c>
      <c r="BM128" s="186" t="s">
        <v>611</v>
      </c>
    </row>
    <row r="129" spans="1:47" s="2" customFormat="1" ht="39">
      <c r="A129" s="36"/>
      <c r="B129" s="37"/>
      <c r="C129" s="38"/>
      <c r="D129" s="188" t="s">
        <v>130</v>
      </c>
      <c r="E129" s="38"/>
      <c r="F129" s="189" t="s">
        <v>176</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130</v>
      </c>
      <c r="AU129" s="19" t="s">
        <v>81</v>
      </c>
    </row>
    <row r="130" spans="2:51" s="13" customFormat="1" ht="11.25">
      <c r="B130" s="197"/>
      <c r="C130" s="198"/>
      <c r="D130" s="188" t="s">
        <v>166</v>
      </c>
      <c r="E130" s="199" t="s">
        <v>19</v>
      </c>
      <c r="F130" s="200" t="s">
        <v>612</v>
      </c>
      <c r="G130" s="198"/>
      <c r="H130" s="201">
        <v>15.716</v>
      </c>
      <c r="I130" s="202"/>
      <c r="J130" s="198"/>
      <c r="K130" s="198"/>
      <c r="L130" s="203"/>
      <c r="M130" s="204"/>
      <c r="N130" s="205"/>
      <c r="O130" s="205"/>
      <c r="P130" s="205"/>
      <c r="Q130" s="205"/>
      <c r="R130" s="205"/>
      <c r="S130" s="205"/>
      <c r="T130" s="206"/>
      <c r="AT130" s="207" t="s">
        <v>166</v>
      </c>
      <c r="AU130" s="207" t="s">
        <v>81</v>
      </c>
      <c r="AV130" s="13" t="s">
        <v>81</v>
      </c>
      <c r="AW130" s="13" t="s">
        <v>33</v>
      </c>
      <c r="AX130" s="13" t="s">
        <v>72</v>
      </c>
      <c r="AY130" s="207" t="s">
        <v>120</v>
      </c>
    </row>
    <row r="131" spans="2:51" s="13" customFormat="1" ht="11.25">
      <c r="B131" s="197"/>
      <c r="C131" s="198"/>
      <c r="D131" s="188" t="s">
        <v>166</v>
      </c>
      <c r="E131" s="199" t="s">
        <v>19</v>
      </c>
      <c r="F131" s="200" t="s">
        <v>613</v>
      </c>
      <c r="G131" s="198"/>
      <c r="H131" s="201">
        <v>-0.202</v>
      </c>
      <c r="I131" s="202"/>
      <c r="J131" s="198"/>
      <c r="K131" s="198"/>
      <c r="L131" s="203"/>
      <c r="M131" s="204"/>
      <c r="N131" s="205"/>
      <c r="O131" s="205"/>
      <c r="P131" s="205"/>
      <c r="Q131" s="205"/>
      <c r="R131" s="205"/>
      <c r="S131" s="205"/>
      <c r="T131" s="206"/>
      <c r="AT131" s="207" t="s">
        <v>166</v>
      </c>
      <c r="AU131" s="207" t="s">
        <v>81</v>
      </c>
      <c r="AV131" s="13" t="s">
        <v>81</v>
      </c>
      <c r="AW131" s="13" t="s">
        <v>33</v>
      </c>
      <c r="AX131" s="13" t="s">
        <v>72</v>
      </c>
      <c r="AY131" s="207" t="s">
        <v>120</v>
      </c>
    </row>
    <row r="132" spans="2:51" s="13" customFormat="1" ht="11.25">
      <c r="B132" s="197"/>
      <c r="C132" s="198"/>
      <c r="D132" s="188" t="s">
        <v>166</v>
      </c>
      <c r="E132" s="199" t="s">
        <v>19</v>
      </c>
      <c r="F132" s="200" t="s">
        <v>614</v>
      </c>
      <c r="G132" s="198"/>
      <c r="H132" s="201">
        <v>-0.683</v>
      </c>
      <c r="I132" s="202"/>
      <c r="J132" s="198"/>
      <c r="K132" s="198"/>
      <c r="L132" s="203"/>
      <c r="M132" s="204"/>
      <c r="N132" s="205"/>
      <c r="O132" s="205"/>
      <c r="P132" s="205"/>
      <c r="Q132" s="205"/>
      <c r="R132" s="205"/>
      <c r="S132" s="205"/>
      <c r="T132" s="206"/>
      <c r="AT132" s="207" t="s">
        <v>166</v>
      </c>
      <c r="AU132" s="207" t="s">
        <v>81</v>
      </c>
      <c r="AV132" s="13" t="s">
        <v>81</v>
      </c>
      <c r="AW132" s="13" t="s">
        <v>33</v>
      </c>
      <c r="AX132" s="13" t="s">
        <v>72</v>
      </c>
      <c r="AY132" s="207" t="s">
        <v>120</v>
      </c>
    </row>
    <row r="133" spans="2:51" s="13" customFormat="1" ht="11.25">
      <c r="B133" s="197"/>
      <c r="C133" s="198"/>
      <c r="D133" s="188" t="s">
        <v>166</v>
      </c>
      <c r="E133" s="199" t="s">
        <v>19</v>
      </c>
      <c r="F133" s="200" t="s">
        <v>615</v>
      </c>
      <c r="G133" s="198"/>
      <c r="H133" s="201">
        <v>5.67</v>
      </c>
      <c r="I133" s="202"/>
      <c r="J133" s="198"/>
      <c r="K133" s="198"/>
      <c r="L133" s="203"/>
      <c r="M133" s="204"/>
      <c r="N133" s="205"/>
      <c r="O133" s="205"/>
      <c r="P133" s="205"/>
      <c r="Q133" s="205"/>
      <c r="R133" s="205"/>
      <c r="S133" s="205"/>
      <c r="T133" s="206"/>
      <c r="AT133" s="207" t="s">
        <v>166</v>
      </c>
      <c r="AU133" s="207" t="s">
        <v>81</v>
      </c>
      <c r="AV133" s="13" t="s">
        <v>81</v>
      </c>
      <c r="AW133" s="13" t="s">
        <v>33</v>
      </c>
      <c r="AX133" s="13" t="s">
        <v>72</v>
      </c>
      <c r="AY133" s="207" t="s">
        <v>120</v>
      </c>
    </row>
    <row r="134" spans="2:51" s="13" customFormat="1" ht="11.25">
      <c r="B134" s="197"/>
      <c r="C134" s="198"/>
      <c r="D134" s="188" t="s">
        <v>166</v>
      </c>
      <c r="E134" s="199" t="s">
        <v>19</v>
      </c>
      <c r="F134" s="200" t="s">
        <v>616</v>
      </c>
      <c r="G134" s="198"/>
      <c r="H134" s="201">
        <v>3.402</v>
      </c>
      <c r="I134" s="202"/>
      <c r="J134" s="198"/>
      <c r="K134" s="198"/>
      <c r="L134" s="203"/>
      <c r="M134" s="204"/>
      <c r="N134" s="205"/>
      <c r="O134" s="205"/>
      <c r="P134" s="205"/>
      <c r="Q134" s="205"/>
      <c r="R134" s="205"/>
      <c r="S134" s="205"/>
      <c r="T134" s="206"/>
      <c r="AT134" s="207" t="s">
        <v>166</v>
      </c>
      <c r="AU134" s="207" t="s">
        <v>81</v>
      </c>
      <c r="AV134" s="13" t="s">
        <v>81</v>
      </c>
      <c r="AW134" s="13" t="s">
        <v>33</v>
      </c>
      <c r="AX134" s="13" t="s">
        <v>72</v>
      </c>
      <c r="AY134" s="207" t="s">
        <v>120</v>
      </c>
    </row>
    <row r="135" spans="2:51" s="13" customFormat="1" ht="11.25">
      <c r="B135" s="197"/>
      <c r="C135" s="198"/>
      <c r="D135" s="188" t="s">
        <v>166</v>
      </c>
      <c r="E135" s="199" t="s">
        <v>19</v>
      </c>
      <c r="F135" s="200" t="s">
        <v>617</v>
      </c>
      <c r="G135" s="198"/>
      <c r="H135" s="201">
        <v>-0.085</v>
      </c>
      <c r="I135" s="202"/>
      <c r="J135" s="198"/>
      <c r="K135" s="198"/>
      <c r="L135" s="203"/>
      <c r="M135" s="204"/>
      <c r="N135" s="205"/>
      <c r="O135" s="205"/>
      <c r="P135" s="205"/>
      <c r="Q135" s="205"/>
      <c r="R135" s="205"/>
      <c r="S135" s="205"/>
      <c r="T135" s="206"/>
      <c r="AT135" s="207" t="s">
        <v>166</v>
      </c>
      <c r="AU135" s="207" t="s">
        <v>81</v>
      </c>
      <c r="AV135" s="13" t="s">
        <v>81</v>
      </c>
      <c r="AW135" s="13" t="s">
        <v>33</v>
      </c>
      <c r="AX135" s="13" t="s">
        <v>72</v>
      </c>
      <c r="AY135" s="207" t="s">
        <v>120</v>
      </c>
    </row>
    <row r="136" spans="2:51" s="13" customFormat="1" ht="11.25">
      <c r="B136" s="197"/>
      <c r="C136" s="198"/>
      <c r="D136" s="188" t="s">
        <v>166</v>
      </c>
      <c r="E136" s="199" t="s">
        <v>19</v>
      </c>
      <c r="F136" s="200" t="s">
        <v>618</v>
      </c>
      <c r="G136" s="198"/>
      <c r="H136" s="201">
        <v>-0.035</v>
      </c>
      <c r="I136" s="202"/>
      <c r="J136" s="198"/>
      <c r="K136" s="198"/>
      <c r="L136" s="203"/>
      <c r="M136" s="204"/>
      <c r="N136" s="205"/>
      <c r="O136" s="205"/>
      <c r="P136" s="205"/>
      <c r="Q136" s="205"/>
      <c r="R136" s="205"/>
      <c r="S136" s="205"/>
      <c r="T136" s="206"/>
      <c r="AT136" s="207" t="s">
        <v>166</v>
      </c>
      <c r="AU136" s="207" t="s">
        <v>81</v>
      </c>
      <c r="AV136" s="13" t="s">
        <v>81</v>
      </c>
      <c r="AW136" s="13" t="s">
        <v>33</v>
      </c>
      <c r="AX136" s="13" t="s">
        <v>72</v>
      </c>
      <c r="AY136" s="207" t="s">
        <v>120</v>
      </c>
    </row>
    <row r="137" spans="2:51" s="13" customFormat="1" ht="11.25">
      <c r="B137" s="197"/>
      <c r="C137" s="198"/>
      <c r="D137" s="188" t="s">
        <v>166</v>
      </c>
      <c r="E137" s="199" t="s">
        <v>19</v>
      </c>
      <c r="F137" s="200" t="s">
        <v>619</v>
      </c>
      <c r="G137" s="198"/>
      <c r="H137" s="201">
        <v>2.256</v>
      </c>
      <c r="I137" s="202"/>
      <c r="J137" s="198"/>
      <c r="K137" s="198"/>
      <c r="L137" s="203"/>
      <c r="M137" s="204"/>
      <c r="N137" s="205"/>
      <c r="O137" s="205"/>
      <c r="P137" s="205"/>
      <c r="Q137" s="205"/>
      <c r="R137" s="205"/>
      <c r="S137" s="205"/>
      <c r="T137" s="206"/>
      <c r="AT137" s="207" t="s">
        <v>166</v>
      </c>
      <c r="AU137" s="207" t="s">
        <v>81</v>
      </c>
      <c r="AV137" s="13" t="s">
        <v>81</v>
      </c>
      <c r="AW137" s="13" t="s">
        <v>33</v>
      </c>
      <c r="AX137" s="13" t="s">
        <v>72</v>
      </c>
      <c r="AY137" s="207" t="s">
        <v>120</v>
      </c>
    </row>
    <row r="138" spans="2:51" s="13" customFormat="1" ht="11.25">
      <c r="B138" s="197"/>
      <c r="C138" s="198"/>
      <c r="D138" s="188" t="s">
        <v>166</v>
      </c>
      <c r="E138" s="199" t="s">
        <v>19</v>
      </c>
      <c r="F138" s="200" t="s">
        <v>620</v>
      </c>
      <c r="G138" s="198"/>
      <c r="H138" s="201">
        <v>3.666</v>
      </c>
      <c r="I138" s="202"/>
      <c r="J138" s="198"/>
      <c r="K138" s="198"/>
      <c r="L138" s="203"/>
      <c r="M138" s="204"/>
      <c r="N138" s="205"/>
      <c r="O138" s="205"/>
      <c r="P138" s="205"/>
      <c r="Q138" s="205"/>
      <c r="R138" s="205"/>
      <c r="S138" s="205"/>
      <c r="T138" s="206"/>
      <c r="AT138" s="207" t="s">
        <v>166</v>
      </c>
      <c r="AU138" s="207" t="s">
        <v>81</v>
      </c>
      <c r="AV138" s="13" t="s">
        <v>81</v>
      </c>
      <c r="AW138" s="13" t="s">
        <v>33</v>
      </c>
      <c r="AX138" s="13" t="s">
        <v>72</v>
      </c>
      <c r="AY138" s="207" t="s">
        <v>120</v>
      </c>
    </row>
    <row r="139" spans="2:51" s="13" customFormat="1" ht="11.25">
      <c r="B139" s="197"/>
      <c r="C139" s="198"/>
      <c r="D139" s="188" t="s">
        <v>166</v>
      </c>
      <c r="E139" s="199" t="s">
        <v>19</v>
      </c>
      <c r="F139" s="200" t="s">
        <v>621</v>
      </c>
      <c r="G139" s="198"/>
      <c r="H139" s="201">
        <v>7.392</v>
      </c>
      <c r="I139" s="202"/>
      <c r="J139" s="198"/>
      <c r="K139" s="198"/>
      <c r="L139" s="203"/>
      <c r="M139" s="204"/>
      <c r="N139" s="205"/>
      <c r="O139" s="205"/>
      <c r="P139" s="205"/>
      <c r="Q139" s="205"/>
      <c r="R139" s="205"/>
      <c r="S139" s="205"/>
      <c r="T139" s="206"/>
      <c r="AT139" s="207" t="s">
        <v>166</v>
      </c>
      <c r="AU139" s="207" t="s">
        <v>81</v>
      </c>
      <c r="AV139" s="13" t="s">
        <v>81</v>
      </c>
      <c r="AW139" s="13" t="s">
        <v>33</v>
      </c>
      <c r="AX139" s="13" t="s">
        <v>72</v>
      </c>
      <c r="AY139" s="207" t="s">
        <v>120</v>
      </c>
    </row>
    <row r="140" spans="2:51" s="13" customFormat="1" ht="11.25">
      <c r="B140" s="197"/>
      <c r="C140" s="198"/>
      <c r="D140" s="188" t="s">
        <v>166</v>
      </c>
      <c r="E140" s="199" t="s">
        <v>19</v>
      </c>
      <c r="F140" s="200" t="s">
        <v>622</v>
      </c>
      <c r="G140" s="198"/>
      <c r="H140" s="201">
        <v>-0.21</v>
      </c>
      <c r="I140" s="202"/>
      <c r="J140" s="198"/>
      <c r="K140" s="198"/>
      <c r="L140" s="203"/>
      <c r="M140" s="204"/>
      <c r="N140" s="205"/>
      <c r="O140" s="205"/>
      <c r="P140" s="205"/>
      <c r="Q140" s="205"/>
      <c r="R140" s="205"/>
      <c r="S140" s="205"/>
      <c r="T140" s="206"/>
      <c r="AT140" s="207" t="s">
        <v>166</v>
      </c>
      <c r="AU140" s="207" t="s">
        <v>81</v>
      </c>
      <c r="AV140" s="13" t="s">
        <v>81</v>
      </c>
      <c r="AW140" s="13" t="s">
        <v>33</v>
      </c>
      <c r="AX140" s="13" t="s">
        <v>72</v>
      </c>
      <c r="AY140" s="207" t="s">
        <v>120</v>
      </c>
    </row>
    <row r="141" spans="2:51" s="13" customFormat="1" ht="11.25">
      <c r="B141" s="197"/>
      <c r="C141" s="198"/>
      <c r="D141" s="188" t="s">
        <v>166</v>
      </c>
      <c r="E141" s="199" t="s">
        <v>19</v>
      </c>
      <c r="F141" s="200" t="s">
        <v>623</v>
      </c>
      <c r="G141" s="198"/>
      <c r="H141" s="201">
        <v>7.085</v>
      </c>
      <c r="I141" s="202"/>
      <c r="J141" s="198"/>
      <c r="K141" s="198"/>
      <c r="L141" s="203"/>
      <c r="M141" s="204"/>
      <c r="N141" s="205"/>
      <c r="O141" s="205"/>
      <c r="P141" s="205"/>
      <c r="Q141" s="205"/>
      <c r="R141" s="205"/>
      <c r="S141" s="205"/>
      <c r="T141" s="206"/>
      <c r="AT141" s="207" t="s">
        <v>166</v>
      </c>
      <c r="AU141" s="207" t="s">
        <v>81</v>
      </c>
      <c r="AV141" s="13" t="s">
        <v>81</v>
      </c>
      <c r="AW141" s="13" t="s">
        <v>33</v>
      </c>
      <c r="AX141" s="13" t="s">
        <v>72</v>
      </c>
      <c r="AY141" s="207" t="s">
        <v>120</v>
      </c>
    </row>
    <row r="142" spans="2:51" s="13" customFormat="1" ht="11.25">
      <c r="B142" s="197"/>
      <c r="C142" s="198"/>
      <c r="D142" s="188" t="s">
        <v>166</v>
      </c>
      <c r="E142" s="199" t="s">
        <v>19</v>
      </c>
      <c r="F142" s="200" t="s">
        <v>624</v>
      </c>
      <c r="G142" s="198"/>
      <c r="H142" s="201">
        <v>-0.218</v>
      </c>
      <c r="I142" s="202"/>
      <c r="J142" s="198"/>
      <c r="K142" s="198"/>
      <c r="L142" s="203"/>
      <c r="M142" s="204"/>
      <c r="N142" s="205"/>
      <c r="O142" s="205"/>
      <c r="P142" s="205"/>
      <c r="Q142" s="205"/>
      <c r="R142" s="205"/>
      <c r="S142" s="205"/>
      <c r="T142" s="206"/>
      <c r="AT142" s="207" t="s">
        <v>166</v>
      </c>
      <c r="AU142" s="207" t="s">
        <v>81</v>
      </c>
      <c r="AV142" s="13" t="s">
        <v>81</v>
      </c>
      <c r="AW142" s="13" t="s">
        <v>33</v>
      </c>
      <c r="AX142" s="13" t="s">
        <v>72</v>
      </c>
      <c r="AY142" s="207" t="s">
        <v>120</v>
      </c>
    </row>
    <row r="143" spans="2:51" s="15" customFormat="1" ht="11.25">
      <c r="B143" s="218"/>
      <c r="C143" s="219"/>
      <c r="D143" s="188" t="s">
        <v>166</v>
      </c>
      <c r="E143" s="220" t="s">
        <v>19</v>
      </c>
      <c r="F143" s="221" t="s">
        <v>184</v>
      </c>
      <c r="G143" s="219"/>
      <c r="H143" s="222">
        <v>43.754</v>
      </c>
      <c r="I143" s="223"/>
      <c r="J143" s="219"/>
      <c r="K143" s="219"/>
      <c r="L143" s="224"/>
      <c r="M143" s="225"/>
      <c r="N143" s="226"/>
      <c r="O143" s="226"/>
      <c r="P143" s="226"/>
      <c r="Q143" s="226"/>
      <c r="R143" s="226"/>
      <c r="S143" s="226"/>
      <c r="T143" s="227"/>
      <c r="AT143" s="228" t="s">
        <v>166</v>
      </c>
      <c r="AU143" s="228" t="s">
        <v>81</v>
      </c>
      <c r="AV143" s="15" t="s">
        <v>163</v>
      </c>
      <c r="AW143" s="15" t="s">
        <v>33</v>
      </c>
      <c r="AX143" s="15" t="s">
        <v>79</v>
      </c>
      <c r="AY143" s="228" t="s">
        <v>120</v>
      </c>
    </row>
    <row r="144" spans="1:65" s="2" customFormat="1" ht="21.75" customHeight="1">
      <c r="A144" s="36"/>
      <c r="B144" s="37"/>
      <c r="C144" s="175" t="s">
        <v>221</v>
      </c>
      <c r="D144" s="175" t="s">
        <v>123</v>
      </c>
      <c r="E144" s="176" t="s">
        <v>185</v>
      </c>
      <c r="F144" s="177" t="s">
        <v>186</v>
      </c>
      <c r="G144" s="178" t="s">
        <v>162</v>
      </c>
      <c r="H144" s="179">
        <v>88.152</v>
      </c>
      <c r="I144" s="180"/>
      <c r="J144" s="181">
        <f>ROUND(I144*H144,2)</f>
        <v>0</v>
      </c>
      <c r="K144" s="177" t="s">
        <v>127</v>
      </c>
      <c r="L144" s="41"/>
      <c r="M144" s="182" t="s">
        <v>19</v>
      </c>
      <c r="N144" s="183" t="s">
        <v>43</v>
      </c>
      <c r="O144" s="66"/>
      <c r="P144" s="184">
        <f>O144*H144</f>
        <v>0</v>
      </c>
      <c r="Q144" s="184">
        <v>0.00026</v>
      </c>
      <c r="R144" s="184">
        <f>Q144*H144</f>
        <v>0.02291952</v>
      </c>
      <c r="S144" s="184">
        <v>0</v>
      </c>
      <c r="T144" s="185">
        <f>S144*H144</f>
        <v>0</v>
      </c>
      <c r="U144" s="36"/>
      <c r="V144" s="36"/>
      <c r="W144" s="36"/>
      <c r="X144" s="36"/>
      <c r="Y144" s="36"/>
      <c r="Z144" s="36"/>
      <c r="AA144" s="36"/>
      <c r="AB144" s="36"/>
      <c r="AC144" s="36"/>
      <c r="AD144" s="36"/>
      <c r="AE144" s="36"/>
      <c r="AR144" s="186" t="s">
        <v>163</v>
      </c>
      <c r="AT144" s="186" t="s">
        <v>123</v>
      </c>
      <c r="AU144" s="186" t="s">
        <v>81</v>
      </c>
      <c r="AY144" s="19" t="s">
        <v>120</v>
      </c>
      <c r="BE144" s="187">
        <f>IF(N144="základní",J144,0)</f>
        <v>0</v>
      </c>
      <c r="BF144" s="187">
        <f>IF(N144="snížená",J144,0)</f>
        <v>0</v>
      </c>
      <c r="BG144" s="187">
        <f>IF(N144="zákl. přenesená",J144,0)</f>
        <v>0</v>
      </c>
      <c r="BH144" s="187">
        <f>IF(N144="sníž. přenesená",J144,0)</f>
        <v>0</v>
      </c>
      <c r="BI144" s="187">
        <f>IF(N144="nulová",J144,0)</f>
        <v>0</v>
      </c>
      <c r="BJ144" s="19" t="s">
        <v>79</v>
      </c>
      <c r="BK144" s="187">
        <f>ROUND(I144*H144,2)</f>
        <v>0</v>
      </c>
      <c r="BL144" s="19" t="s">
        <v>163</v>
      </c>
      <c r="BM144" s="186" t="s">
        <v>625</v>
      </c>
    </row>
    <row r="145" spans="2:51" s="14" customFormat="1" ht="11.25">
      <c r="B145" s="208"/>
      <c r="C145" s="209"/>
      <c r="D145" s="188" t="s">
        <v>166</v>
      </c>
      <c r="E145" s="210" t="s">
        <v>19</v>
      </c>
      <c r="F145" s="211" t="s">
        <v>188</v>
      </c>
      <c r="G145" s="209"/>
      <c r="H145" s="210" t="s">
        <v>19</v>
      </c>
      <c r="I145" s="212"/>
      <c r="J145" s="209"/>
      <c r="K145" s="209"/>
      <c r="L145" s="213"/>
      <c r="M145" s="214"/>
      <c r="N145" s="215"/>
      <c r="O145" s="215"/>
      <c r="P145" s="215"/>
      <c r="Q145" s="215"/>
      <c r="R145" s="215"/>
      <c r="S145" s="215"/>
      <c r="T145" s="216"/>
      <c r="AT145" s="217" t="s">
        <v>166</v>
      </c>
      <c r="AU145" s="217" t="s">
        <v>81</v>
      </c>
      <c r="AV145" s="14" t="s">
        <v>79</v>
      </c>
      <c r="AW145" s="14" t="s">
        <v>33</v>
      </c>
      <c r="AX145" s="14" t="s">
        <v>72</v>
      </c>
      <c r="AY145" s="217" t="s">
        <v>120</v>
      </c>
    </row>
    <row r="146" spans="2:51" s="13" customFormat="1" ht="11.25">
      <c r="B146" s="197"/>
      <c r="C146" s="198"/>
      <c r="D146" s="188" t="s">
        <v>166</v>
      </c>
      <c r="E146" s="199" t="s">
        <v>19</v>
      </c>
      <c r="F146" s="200" t="s">
        <v>612</v>
      </c>
      <c r="G146" s="198"/>
      <c r="H146" s="201">
        <v>15.716</v>
      </c>
      <c r="I146" s="202"/>
      <c r="J146" s="198"/>
      <c r="K146" s="198"/>
      <c r="L146" s="203"/>
      <c r="M146" s="204"/>
      <c r="N146" s="205"/>
      <c r="O146" s="205"/>
      <c r="P146" s="205"/>
      <c r="Q146" s="205"/>
      <c r="R146" s="205"/>
      <c r="S146" s="205"/>
      <c r="T146" s="206"/>
      <c r="AT146" s="207" t="s">
        <v>166</v>
      </c>
      <c r="AU146" s="207" t="s">
        <v>81</v>
      </c>
      <c r="AV146" s="13" t="s">
        <v>81</v>
      </c>
      <c r="AW146" s="13" t="s">
        <v>33</v>
      </c>
      <c r="AX146" s="13" t="s">
        <v>72</v>
      </c>
      <c r="AY146" s="207" t="s">
        <v>120</v>
      </c>
    </row>
    <row r="147" spans="2:51" s="13" customFormat="1" ht="11.25">
      <c r="B147" s="197"/>
      <c r="C147" s="198"/>
      <c r="D147" s="188" t="s">
        <v>166</v>
      </c>
      <c r="E147" s="199" t="s">
        <v>19</v>
      </c>
      <c r="F147" s="200" t="s">
        <v>614</v>
      </c>
      <c r="G147" s="198"/>
      <c r="H147" s="201">
        <v>-0.683</v>
      </c>
      <c r="I147" s="202"/>
      <c r="J147" s="198"/>
      <c r="K147" s="198"/>
      <c r="L147" s="203"/>
      <c r="M147" s="204"/>
      <c r="N147" s="205"/>
      <c r="O147" s="205"/>
      <c r="P147" s="205"/>
      <c r="Q147" s="205"/>
      <c r="R147" s="205"/>
      <c r="S147" s="205"/>
      <c r="T147" s="206"/>
      <c r="AT147" s="207" t="s">
        <v>166</v>
      </c>
      <c r="AU147" s="207" t="s">
        <v>81</v>
      </c>
      <c r="AV147" s="13" t="s">
        <v>81</v>
      </c>
      <c r="AW147" s="13" t="s">
        <v>33</v>
      </c>
      <c r="AX147" s="13" t="s">
        <v>72</v>
      </c>
      <c r="AY147" s="207" t="s">
        <v>120</v>
      </c>
    </row>
    <row r="148" spans="2:51" s="13" customFormat="1" ht="11.25">
      <c r="B148" s="197"/>
      <c r="C148" s="198"/>
      <c r="D148" s="188" t="s">
        <v>166</v>
      </c>
      <c r="E148" s="199" t="s">
        <v>19</v>
      </c>
      <c r="F148" s="200" t="s">
        <v>615</v>
      </c>
      <c r="G148" s="198"/>
      <c r="H148" s="201">
        <v>5.67</v>
      </c>
      <c r="I148" s="202"/>
      <c r="J148" s="198"/>
      <c r="K148" s="198"/>
      <c r="L148" s="203"/>
      <c r="M148" s="204"/>
      <c r="N148" s="205"/>
      <c r="O148" s="205"/>
      <c r="P148" s="205"/>
      <c r="Q148" s="205"/>
      <c r="R148" s="205"/>
      <c r="S148" s="205"/>
      <c r="T148" s="206"/>
      <c r="AT148" s="207" t="s">
        <v>166</v>
      </c>
      <c r="AU148" s="207" t="s">
        <v>81</v>
      </c>
      <c r="AV148" s="13" t="s">
        <v>81</v>
      </c>
      <c r="AW148" s="13" t="s">
        <v>33</v>
      </c>
      <c r="AX148" s="13" t="s">
        <v>72</v>
      </c>
      <c r="AY148" s="207" t="s">
        <v>120</v>
      </c>
    </row>
    <row r="149" spans="2:51" s="13" customFormat="1" ht="11.25">
      <c r="B149" s="197"/>
      <c r="C149" s="198"/>
      <c r="D149" s="188" t="s">
        <v>166</v>
      </c>
      <c r="E149" s="199" t="s">
        <v>19</v>
      </c>
      <c r="F149" s="200" t="s">
        <v>616</v>
      </c>
      <c r="G149" s="198"/>
      <c r="H149" s="201">
        <v>3.402</v>
      </c>
      <c r="I149" s="202"/>
      <c r="J149" s="198"/>
      <c r="K149" s="198"/>
      <c r="L149" s="203"/>
      <c r="M149" s="204"/>
      <c r="N149" s="205"/>
      <c r="O149" s="205"/>
      <c r="P149" s="205"/>
      <c r="Q149" s="205"/>
      <c r="R149" s="205"/>
      <c r="S149" s="205"/>
      <c r="T149" s="206"/>
      <c r="AT149" s="207" t="s">
        <v>166</v>
      </c>
      <c r="AU149" s="207" t="s">
        <v>81</v>
      </c>
      <c r="AV149" s="13" t="s">
        <v>81</v>
      </c>
      <c r="AW149" s="13" t="s">
        <v>33</v>
      </c>
      <c r="AX149" s="13" t="s">
        <v>72</v>
      </c>
      <c r="AY149" s="207" t="s">
        <v>120</v>
      </c>
    </row>
    <row r="150" spans="2:51" s="13" customFormat="1" ht="11.25">
      <c r="B150" s="197"/>
      <c r="C150" s="198"/>
      <c r="D150" s="188" t="s">
        <v>166</v>
      </c>
      <c r="E150" s="199" t="s">
        <v>19</v>
      </c>
      <c r="F150" s="200" t="s">
        <v>619</v>
      </c>
      <c r="G150" s="198"/>
      <c r="H150" s="201">
        <v>2.256</v>
      </c>
      <c r="I150" s="202"/>
      <c r="J150" s="198"/>
      <c r="K150" s="198"/>
      <c r="L150" s="203"/>
      <c r="M150" s="204"/>
      <c r="N150" s="205"/>
      <c r="O150" s="205"/>
      <c r="P150" s="205"/>
      <c r="Q150" s="205"/>
      <c r="R150" s="205"/>
      <c r="S150" s="205"/>
      <c r="T150" s="206"/>
      <c r="AT150" s="207" t="s">
        <v>166</v>
      </c>
      <c r="AU150" s="207" t="s">
        <v>81</v>
      </c>
      <c r="AV150" s="13" t="s">
        <v>81</v>
      </c>
      <c r="AW150" s="13" t="s">
        <v>33</v>
      </c>
      <c r="AX150" s="13" t="s">
        <v>72</v>
      </c>
      <c r="AY150" s="207" t="s">
        <v>120</v>
      </c>
    </row>
    <row r="151" spans="2:51" s="13" customFormat="1" ht="11.25">
      <c r="B151" s="197"/>
      <c r="C151" s="198"/>
      <c r="D151" s="188" t="s">
        <v>166</v>
      </c>
      <c r="E151" s="199" t="s">
        <v>19</v>
      </c>
      <c r="F151" s="200" t="s">
        <v>620</v>
      </c>
      <c r="G151" s="198"/>
      <c r="H151" s="201">
        <v>3.666</v>
      </c>
      <c r="I151" s="202"/>
      <c r="J151" s="198"/>
      <c r="K151" s="198"/>
      <c r="L151" s="203"/>
      <c r="M151" s="204"/>
      <c r="N151" s="205"/>
      <c r="O151" s="205"/>
      <c r="P151" s="205"/>
      <c r="Q151" s="205"/>
      <c r="R151" s="205"/>
      <c r="S151" s="205"/>
      <c r="T151" s="206"/>
      <c r="AT151" s="207" t="s">
        <v>166</v>
      </c>
      <c r="AU151" s="207" t="s">
        <v>81</v>
      </c>
      <c r="AV151" s="13" t="s">
        <v>81</v>
      </c>
      <c r="AW151" s="13" t="s">
        <v>33</v>
      </c>
      <c r="AX151" s="13" t="s">
        <v>72</v>
      </c>
      <c r="AY151" s="207" t="s">
        <v>120</v>
      </c>
    </row>
    <row r="152" spans="2:51" s="13" customFormat="1" ht="11.25">
      <c r="B152" s="197"/>
      <c r="C152" s="198"/>
      <c r="D152" s="188" t="s">
        <v>166</v>
      </c>
      <c r="E152" s="199" t="s">
        <v>19</v>
      </c>
      <c r="F152" s="200" t="s">
        <v>621</v>
      </c>
      <c r="G152" s="198"/>
      <c r="H152" s="201">
        <v>7.392</v>
      </c>
      <c r="I152" s="202"/>
      <c r="J152" s="198"/>
      <c r="K152" s="198"/>
      <c r="L152" s="203"/>
      <c r="M152" s="204"/>
      <c r="N152" s="205"/>
      <c r="O152" s="205"/>
      <c r="P152" s="205"/>
      <c r="Q152" s="205"/>
      <c r="R152" s="205"/>
      <c r="S152" s="205"/>
      <c r="T152" s="206"/>
      <c r="AT152" s="207" t="s">
        <v>166</v>
      </c>
      <c r="AU152" s="207" t="s">
        <v>81</v>
      </c>
      <c r="AV152" s="13" t="s">
        <v>81</v>
      </c>
      <c r="AW152" s="13" t="s">
        <v>33</v>
      </c>
      <c r="AX152" s="13" t="s">
        <v>72</v>
      </c>
      <c r="AY152" s="207" t="s">
        <v>120</v>
      </c>
    </row>
    <row r="153" spans="2:51" s="13" customFormat="1" ht="11.25">
      <c r="B153" s="197"/>
      <c r="C153" s="198"/>
      <c r="D153" s="188" t="s">
        <v>166</v>
      </c>
      <c r="E153" s="199" t="s">
        <v>19</v>
      </c>
      <c r="F153" s="200" t="s">
        <v>622</v>
      </c>
      <c r="G153" s="198"/>
      <c r="H153" s="201">
        <v>-0.21</v>
      </c>
      <c r="I153" s="202"/>
      <c r="J153" s="198"/>
      <c r="K153" s="198"/>
      <c r="L153" s="203"/>
      <c r="M153" s="204"/>
      <c r="N153" s="205"/>
      <c r="O153" s="205"/>
      <c r="P153" s="205"/>
      <c r="Q153" s="205"/>
      <c r="R153" s="205"/>
      <c r="S153" s="205"/>
      <c r="T153" s="206"/>
      <c r="AT153" s="207" t="s">
        <v>166</v>
      </c>
      <c r="AU153" s="207" t="s">
        <v>81</v>
      </c>
      <c r="AV153" s="13" t="s">
        <v>81</v>
      </c>
      <c r="AW153" s="13" t="s">
        <v>33</v>
      </c>
      <c r="AX153" s="13" t="s">
        <v>72</v>
      </c>
      <c r="AY153" s="207" t="s">
        <v>120</v>
      </c>
    </row>
    <row r="154" spans="2:51" s="13" customFormat="1" ht="11.25">
      <c r="B154" s="197"/>
      <c r="C154" s="198"/>
      <c r="D154" s="188" t="s">
        <v>166</v>
      </c>
      <c r="E154" s="199" t="s">
        <v>19</v>
      </c>
      <c r="F154" s="200" t="s">
        <v>623</v>
      </c>
      <c r="G154" s="198"/>
      <c r="H154" s="201">
        <v>7.085</v>
      </c>
      <c r="I154" s="202"/>
      <c r="J154" s="198"/>
      <c r="K154" s="198"/>
      <c r="L154" s="203"/>
      <c r="M154" s="204"/>
      <c r="N154" s="205"/>
      <c r="O154" s="205"/>
      <c r="P154" s="205"/>
      <c r="Q154" s="205"/>
      <c r="R154" s="205"/>
      <c r="S154" s="205"/>
      <c r="T154" s="206"/>
      <c r="AT154" s="207" t="s">
        <v>166</v>
      </c>
      <c r="AU154" s="207" t="s">
        <v>81</v>
      </c>
      <c r="AV154" s="13" t="s">
        <v>81</v>
      </c>
      <c r="AW154" s="13" t="s">
        <v>33</v>
      </c>
      <c r="AX154" s="13" t="s">
        <v>72</v>
      </c>
      <c r="AY154" s="207" t="s">
        <v>120</v>
      </c>
    </row>
    <row r="155" spans="2:51" s="13" customFormat="1" ht="11.25">
      <c r="B155" s="197"/>
      <c r="C155" s="198"/>
      <c r="D155" s="188" t="s">
        <v>166</v>
      </c>
      <c r="E155" s="199" t="s">
        <v>19</v>
      </c>
      <c r="F155" s="200" t="s">
        <v>624</v>
      </c>
      <c r="G155" s="198"/>
      <c r="H155" s="201">
        <v>-0.218</v>
      </c>
      <c r="I155" s="202"/>
      <c r="J155" s="198"/>
      <c r="K155" s="198"/>
      <c r="L155" s="203"/>
      <c r="M155" s="204"/>
      <c r="N155" s="205"/>
      <c r="O155" s="205"/>
      <c r="P155" s="205"/>
      <c r="Q155" s="205"/>
      <c r="R155" s="205"/>
      <c r="S155" s="205"/>
      <c r="T155" s="206"/>
      <c r="AT155" s="207" t="s">
        <v>166</v>
      </c>
      <c r="AU155" s="207" t="s">
        <v>81</v>
      </c>
      <c r="AV155" s="13" t="s">
        <v>81</v>
      </c>
      <c r="AW155" s="13" t="s">
        <v>33</v>
      </c>
      <c r="AX155" s="13" t="s">
        <v>72</v>
      </c>
      <c r="AY155" s="207" t="s">
        <v>120</v>
      </c>
    </row>
    <row r="156" spans="2:51" s="16" customFormat="1" ht="11.25">
      <c r="B156" s="229"/>
      <c r="C156" s="230"/>
      <c r="D156" s="188" t="s">
        <v>166</v>
      </c>
      <c r="E156" s="231" t="s">
        <v>19</v>
      </c>
      <c r="F156" s="232" t="s">
        <v>189</v>
      </c>
      <c r="G156" s="230"/>
      <c r="H156" s="233">
        <v>44.076</v>
      </c>
      <c r="I156" s="234"/>
      <c r="J156" s="230"/>
      <c r="K156" s="230"/>
      <c r="L156" s="235"/>
      <c r="M156" s="236"/>
      <c r="N156" s="237"/>
      <c r="O156" s="237"/>
      <c r="P156" s="237"/>
      <c r="Q156" s="237"/>
      <c r="R156" s="237"/>
      <c r="S156" s="237"/>
      <c r="T156" s="238"/>
      <c r="AT156" s="239" t="s">
        <v>166</v>
      </c>
      <c r="AU156" s="239" t="s">
        <v>81</v>
      </c>
      <c r="AV156" s="16" t="s">
        <v>140</v>
      </c>
      <c r="AW156" s="16" t="s">
        <v>33</v>
      </c>
      <c r="AX156" s="16" t="s">
        <v>72</v>
      </c>
      <c r="AY156" s="239" t="s">
        <v>120</v>
      </c>
    </row>
    <row r="157" spans="2:51" s="14" customFormat="1" ht="11.25">
      <c r="B157" s="208"/>
      <c r="C157" s="209"/>
      <c r="D157" s="188" t="s">
        <v>166</v>
      </c>
      <c r="E157" s="210" t="s">
        <v>19</v>
      </c>
      <c r="F157" s="211" t="s">
        <v>190</v>
      </c>
      <c r="G157" s="209"/>
      <c r="H157" s="210" t="s">
        <v>19</v>
      </c>
      <c r="I157" s="212"/>
      <c r="J157" s="209"/>
      <c r="K157" s="209"/>
      <c r="L157" s="213"/>
      <c r="M157" s="214"/>
      <c r="N157" s="215"/>
      <c r="O157" s="215"/>
      <c r="P157" s="215"/>
      <c r="Q157" s="215"/>
      <c r="R157" s="215"/>
      <c r="S157" s="215"/>
      <c r="T157" s="216"/>
      <c r="AT157" s="217" t="s">
        <v>166</v>
      </c>
      <c r="AU157" s="217" t="s">
        <v>81</v>
      </c>
      <c r="AV157" s="14" t="s">
        <v>79</v>
      </c>
      <c r="AW157" s="14" t="s">
        <v>33</v>
      </c>
      <c r="AX157" s="14" t="s">
        <v>72</v>
      </c>
      <c r="AY157" s="217" t="s">
        <v>120</v>
      </c>
    </row>
    <row r="158" spans="2:51" s="13" customFormat="1" ht="11.25">
      <c r="B158" s="197"/>
      <c r="C158" s="198"/>
      <c r="D158" s="188" t="s">
        <v>166</v>
      </c>
      <c r="E158" s="199" t="s">
        <v>19</v>
      </c>
      <c r="F158" s="200" t="s">
        <v>626</v>
      </c>
      <c r="G158" s="198"/>
      <c r="H158" s="201">
        <v>44.076</v>
      </c>
      <c r="I158" s="202"/>
      <c r="J158" s="198"/>
      <c r="K158" s="198"/>
      <c r="L158" s="203"/>
      <c r="M158" s="204"/>
      <c r="N158" s="205"/>
      <c r="O158" s="205"/>
      <c r="P158" s="205"/>
      <c r="Q158" s="205"/>
      <c r="R158" s="205"/>
      <c r="S158" s="205"/>
      <c r="T158" s="206"/>
      <c r="AT158" s="207" t="s">
        <v>166</v>
      </c>
      <c r="AU158" s="207" t="s">
        <v>81</v>
      </c>
      <c r="AV158" s="13" t="s">
        <v>81</v>
      </c>
      <c r="AW158" s="13" t="s">
        <v>33</v>
      </c>
      <c r="AX158" s="13" t="s">
        <v>72</v>
      </c>
      <c r="AY158" s="207" t="s">
        <v>120</v>
      </c>
    </row>
    <row r="159" spans="2:51" s="15" customFormat="1" ht="11.25">
      <c r="B159" s="218"/>
      <c r="C159" s="219"/>
      <c r="D159" s="188" t="s">
        <v>166</v>
      </c>
      <c r="E159" s="220" t="s">
        <v>19</v>
      </c>
      <c r="F159" s="221" t="s">
        <v>184</v>
      </c>
      <c r="G159" s="219"/>
      <c r="H159" s="222">
        <v>88.152</v>
      </c>
      <c r="I159" s="223"/>
      <c r="J159" s="219"/>
      <c r="K159" s="219"/>
      <c r="L159" s="224"/>
      <c r="M159" s="225"/>
      <c r="N159" s="226"/>
      <c r="O159" s="226"/>
      <c r="P159" s="226"/>
      <c r="Q159" s="226"/>
      <c r="R159" s="226"/>
      <c r="S159" s="226"/>
      <c r="T159" s="227"/>
      <c r="AT159" s="228" t="s">
        <v>166</v>
      </c>
      <c r="AU159" s="228" t="s">
        <v>81</v>
      </c>
      <c r="AV159" s="15" t="s">
        <v>163</v>
      </c>
      <c r="AW159" s="15" t="s">
        <v>33</v>
      </c>
      <c r="AX159" s="15" t="s">
        <v>79</v>
      </c>
      <c r="AY159" s="228" t="s">
        <v>120</v>
      </c>
    </row>
    <row r="160" spans="1:65" s="2" customFormat="1" ht="24">
      <c r="A160" s="36"/>
      <c r="B160" s="37"/>
      <c r="C160" s="175" t="s">
        <v>230</v>
      </c>
      <c r="D160" s="175" t="s">
        <v>123</v>
      </c>
      <c r="E160" s="176" t="s">
        <v>192</v>
      </c>
      <c r="F160" s="177" t="s">
        <v>193</v>
      </c>
      <c r="G160" s="178" t="s">
        <v>162</v>
      </c>
      <c r="H160" s="179">
        <v>44.076</v>
      </c>
      <c r="I160" s="180"/>
      <c r="J160" s="181">
        <f>ROUND(I160*H160,2)</f>
        <v>0</v>
      </c>
      <c r="K160" s="177" t="s">
        <v>127</v>
      </c>
      <c r="L160" s="41"/>
      <c r="M160" s="182" t="s">
        <v>19</v>
      </c>
      <c r="N160" s="183" t="s">
        <v>43</v>
      </c>
      <c r="O160" s="66"/>
      <c r="P160" s="184">
        <f>O160*H160</f>
        <v>0</v>
      </c>
      <c r="Q160" s="184">
        <v>0.00438</v>
      </c>
      <c r="R160" s="184">
        <f>Q160*H160</f>
        <v>0.19305288</v>
      </c>
      <c r="S160" s="184">
        <v>0</v>
      </c>
      <c r="T160" s="185">
        <f>S160*H160</f>
        <v>0</v>
      </c>
      <c r="U160" s="36"/>
      <c r="V160" s="36"/>
      <c r="W160" s="36"/>
      <c r="X160" s="36"/>
      <c r="Y160" s="36"/>
      <c r="Z160" s="36"/>
      <c r="AA160" s="36"/>
      <c r="AB160" s="36"/>
      <c r="AC160" s="36"/>
      <c r="AD160" s="36"/>
      <c r="AE160" s="36"/>
      <c r="AR160" s="186" t="s">
        <v>163</v>
      </c>
      <c r="AT160" s="186" t="s">
        <v>123</v>
      </c>
      <c r="AU160" s="186" t="s">
        <v>81</v>
      </c>
      <c r="AY160" s="19" t="s">
        <v>120</v>
      </c>
      <c r="BE160" s="187">
        <f>IF(N160="základní",J160,0)</f>
        <v>0</v>
      </c>
      <c r="BF160" s="187">
        <f>IF(N160="snížená",J160,0)</f>
        <v>0</v>
      </c>
      <c r="BG160" s="187">
        <f>IF(N160="zákl. přenesená",J160,0)</f>
        <v>0</v>
      </c>
      <c r="BH160" s="187">
        <f>IF(N160="sníž. přenesená",J160,0)</f>
        <v>0</v>
      </c>
      <c r="BI160" s="187">
        <f>IF(N160="nulová",J160,0)</f>
        <v>0</v>
      </c>
      <c r="BJ160" s="19" t="s">
        <v>79</v>
      </c>
      <c r="BK160" s="187">
        <f>ROUND(I160*H160,2)</f>
        <v>0</v>
      </c>
      <c r="BL160" s="19" t="s">
        <v>163</v>
      </c>
      <c r="BM160" s="186" t="s">
        <v>627</v>
      </c>
    </row>
    <row r="161" spans="1:47" s="2" customFormat="1" ht="29.25">
      <c r="A161" s="36"/>
      <c r="B161" s="37"/>
      <c r="C161" s="38"/>
      <c r="D161" s="188" t="s">
        <v>130</v>
      </c>
      <c r="E161" s="38"/>
      <c r="F161" s="189" t="s">
        <v>195</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130</v>
      </c>
      <c r="AU161" s="19" t="s">
        <v>81</v>
      </c>
    </row>
    <row r="162" spans="1:65" s="2" customFormat="1" ht="16.5" customHeight="1">
      <c r="A162" s="36"/>
      <c r="B162" s="37"/>
      <c r="C162" s="175" t="s">
        <v>238</v>
      </c>
      <c r="D162" s="175" t="s">
        <v>123</v>
      </c>
      <c r="E162" s="176" t="s">
        <v>196</v>
      </c>
      <c r="F162" s="177" t="s">
        <v>197</v>
      </c>
      <c r="G162" s="178" t="s">
        <v>162</v>
      </c>
      <c r="H162" s="179">
        <v>44.076</v>
      </c>
      <c r="I162" s="180"/>
      <c r="J162" s="181">
        <f>ROUND(I162*H162,2)</f>
        <v>0</v>
      </c>
      <c r="K162" s="177" t="s">
        <v>127</v>
      </c>
      <c r="L162" s="41"/>
      <c r="M162" s="182" t="s">
        <v>19</v>
      </c>
      <c r="N162" s="183" t="s">
        <v>43</v>
      </c>
      <c r="O162" s="66"/>
      <c r="P162" s="184">
        <f>O162*H162</f>
        <v>0</v>
      </c>
      <c r="Q162" s="184">
        <v>0.003</v>
      </c>
      <c r="R162" s="184">
        <f>Q162*H162</f>
        <v>0.132228</v>
      </c>
      <c r="S162" s="184">
        <v>0</v>
      </c>
      <c r="T162" s="185">
        <f>S162*H162</f>
        <v>0</v>
      </c>
      <c r="U162" s="36"/>
      <c r="V162" s="36"/>
      <c r="W162" s="36"/>
      <c r="X162" s="36"/>
      <c r="Y162" s="36"/>
      <c r="Z162" s="36"/>
      <c r="AA162" s="36"/>
      <c r="AB162" s="36"/>
      <c r="AC162" s="36"/>
      <c r="AD162" s="36"/>
      <c r="AE162" s="36"/>
      <c r="AR162" s="186" t="s">
        <v>163</v>
      </c>
      <c r="AT162" s="186" t="s">
        <v>123</v>
      </c>
      <c r="AU162" s="186" t="s">
        <v>81</v>
      </c>
      <c r="AY162" s="19" t="s">
        <v>120</v>
      </c>
      <c r="BE162" s="187">
        <f>IF(N162="základní",J162,0)</f>
        <v>0</v>
      </c>
      <c r="BF162" s="187">
        <f>IF(N162="snížená",J162,0)</f>
        <v>0</v>
      </c>
      <c r="BG162" s="187">
        <f>IF(N162="zákl. přenesená",J162,0)</f>
        <v>0</v>
      </c>
      <c r="BH162" s="187">
        <f>IF(N162="sníž. přenesená",J162,0)</f>
        <v>0</v>
      </c>
      <c r="BI162" s="187">
        <f>IF(N162="nulová",J162,0)</f>
        <v>0</v>
      </c>
      <c r="BJ162" s="19" t="s">
        <v>79</v>
      </c>
      <c r="BK162" s="187">
        <f>ROUND(I162*H162,2)</f>
        <v>0</v>
      </c>
      <c r="BL162" s="19" t="s">
        <v>163</v>
      </c>
      <c r="BM162" s="186" t="s">
        <v>628</v>
      </c>
    </row>
    <row r="163" spans="1:65" s="2" customFormat="1" ht="16.5" customHeight="1">
      <c r="A163" s="36"/>
      <c r="B163" s="37"/>
      <c r="C163" s="175" t="s">
        <v>242</v>
      </c>
      <c r="D163" s="175" t="s">
        <v>123</v>
      </c>
      <c r="E163" s="176" t="s">
        <v>200</v>
      </c>
      <c r="F163" s="177" t="s">
        <v>201</v>
      </c>
      <c r="G163" s="178" t="s">
        <v>202</v>
      </c>
      <c r="H163" s="179">
        <v>65.76</v>
      </c>
      <c r="I163" s="180"/>
      <c r="J163" s="181">
        <f>ROUND(I163*H163,2)</f>
        <v>0</v>
      </c>
      <c r="K163" s="177" t="s">
        <v>127</v>
      </c>
      <c r="L163" s="41"/>
      <c r="M163" s="182" t="s">
        <v>19</v>
      </c>
      <c r="N163" s="183" t="s">
        <v>43</v>
      </c>
      <c r="O163" s="66"/>
      <c r="P163" s="184">
        <f>O163*H163</f>
        <v>0</v>
      </c>
      <c r="Q163" s="184">
        <v>0.0015</v>
      </c>
      <c r="R163" s="184">
        <f>Q163*H163</f>
        <v>0.09864</v>
      </c>
      <c r="S163" s="184">
        <v>0</v>
      </c>
      <c r="T163" s="185">
        <f>S163*H163</f>
        <v>0</v>
      </c>
      <c r="U163" s="36"/>
      <c r="V163" s="36"/>
      <c r="W163" s="36"/>
      <c r="X163" s="36"/>
      <c r="Y163" s="36"/>
      <c r="Z163" s="36"/>
      <c r="AA163" s="36"/>
      <c r="AB163" s="36"/>
      <c r="AC163" s="36"/>
      <c r="AD163" s="36"/>
      <c r="AE163" s="36"/>
      <c r="AR163" s="186" t="s">
        <v>163</v>
      </c>
      <c r="AT163" s="186" t="s">
        <v>123</v>
      </c>
      <c r="AU163" s="186" t="s">
        <v>81</v>
      </c>
      <c r="AY163" s="19" t="s">
        <v>120</v>
      </c>
      <c r="BE163" s="187">
        <f>IF(N163="základní",J163,0)</f>
        <v>0</v>
      </c>
      <c r="BF163" s="187">
        <f>IF(N163="snížená",J163,0)</f>
        <v>0</v>
      </c>
      <c r="BG163" s="187">
        <f>IF(N163="zákl. přenesená",J163,0)</f>
        <v>0</v>
      </c>
      <c r="BH163" s="187">
        <f>IF(N163="sníž. přenesená",J163,0)</f>
        <v>0</v>
      </c>
      <c r="BI163" s="187">
        <f>IF(N163="nulová",J163,0)</f>
        <v>0</v>
      </c>
      <c r="BJ163" s="19" t="s">
        <v>79</v>
      </c>
      <c r="BK163" s="187">
        <f>ROUND(I163*H163,2)</f>
        <v>0</v>
      </c>
      <c r="BL163" s="19" t="s">
        <v>163</v>
      </c>
      <c r="BM163" s="186" t="s">
        <v>629</v>
      </c>
    </row>
    <row r="164" spans="1:47" s="2" customFormat="1" ht="39">
      <c r="A164" s="36"/>
      <c r="B164" s="37"/>
      <c r="C164" s="38"/>
      <c r="D164" s="188" t="s">
        <v>130</v>
      </c>
      <c r="E164" s="38"/>
      <c r="F164" s="189" t="s">
        <v>204</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130</v>
      </c>
      <c r="AU164" s="19" t="s">
        <v>81</v>
      </c>
    </row>
    <row r="165" spans="2:51" s="14" customFormat="1" ht="11.25">
      <c r="B165" s="208"/>
      <c r="C165" s="209"/>
      <c r="D165" s="188" t="s">
        <v>166</v>
      </c>
      <c r="E165" s="210" t="s">
        <v>19</v>
      </c>
      <c r="F165" s="211" t="s">
        <v>205</v>
      </c>
      <c r="G165" s="209"/>
      <c r="H165" s="210" t="s">
        <v>19</v>
      </c>
      <c r="I165" s="212"/>
      <c r="J165" s="209"/>
      <c r="K165" s="209"/>
      <c r="L165" s="213"/>
      <c r="M165" s="214"/>
      <c r="N165" s="215"/>
      <c r="O165" s="215"/>
      <c r="P165" s="215"/>
      <c r="Q165" s="215"/>
      <c r="R165" s="215"/>
      <c r="S165" s="215"/>
      <c r="T165" s="216"/>
      <c r="AT165" s="217" t="s">
        <v>166</v>
      </c>
      <c r="AU165" s="217" t="s">
        <v>81</v>
      </c>
      <c r="AV165" s="14" t="s">
        <v>79</v>
      </c>
      <c r="AW165" s="14" t="s">
        <v>33</v>
      </c>
      <c r="AX165" s="14" t="s">
        <v>72</v>
      </c>
      <c r="AY165" s="217" t="s">
        <v>120</v>
      </c>
    </row>
    <row r="166" spans="2:51" s="13" customFormat="1" ht="11.25">
      <c r="B166" s="197"/>
      <c r="C166" s="198"/>
      <c r="D166" s="188" t="s">
        <v>166</v>
      </c>
      <c r="E166" s="199" t="s">
        <v>19</v>
      </c>
      <c r="F166" s="200" t="s">
        <v>630</v>
      </c>
      <c r="G166" s="198"/>
      <c r="H166" s="201">
        <v>27.84</v>
      </c>
      <c r="I166" s="202"/>
      <c r="J166" s="198"/>
      <c r="K166" s="198"/>
      <c r="L166" s="203"/>
      <c r="M166" s="204"/>
      <c r="N166" s="205"/>
      <c r="O166" s="205"/>
      <c r="P166" s="205"/>
      <c r="Q166" s="205"/>
      <c r="R166" s="205"/>
      <c r="S166" s="205"/>
      <c r="T166" s="206"/>
      <c r="AT166" s="207" t="s">
        <v>166</v>
      </c>
      <c r="AU166" s="207" t="s">
        <v>81</v>
      </c>
      <c r="AV166" s="13" t="s">
        <v>81</v>
      </c>
      <c r="AW166" s="13" t="s">
        <v>33</v>
      </c>
      <c r="AX166" s="13" t="s">
        <v>72</v>
      </c>
      <c r="AY166" s="207" t="s">
        <v>120</v>
      </c>
    </row>
    <row r="167" spans="2:51" s="13" customFormat="1" ht="11.25">
      <c r="B167" s="197"/>
      <c r="C167" s="198"/>
      <c r="D167" s="188" t="s">
        <v>166</v>
      </c>
      <c r="E167" s="199" t="s">
        <v>19</v>
      </c>
      <c r="F167" s="200" t="s">
        <v>631</v>
      </c>
      <c r="G167" s="198"/>
      <c r="H167" s="201">
        <v>37.92</v>
      </c>
      <c r="I167" s="202"/>
      <c r="J167" s="198"/>
      <c r="K167" s="198"/>
      <c r="L167" s="203"/>
      <c r="M167" s="204"/>
      <c r="N167" s="205"/>
      <c r="O167" s="205"/>
      <c r="P167" s="205"/>
      <c r="Q167" s="205"/>
      <c r="R167" s="205"/>
      <c r="S167" s="205"/>
      <c r="T167" s="206"/>
      <c r="AT167" s="207" t="s">
        <v>166</v>
      </c>
      <c r="AU167" s="207" t="s">
        <v>81</v>
      </c>
      <c r="AV167" s="13" t="s">
        <v>81</v>
      </c>
      <c r="AW167" s="13" t="s">
        <v>33</v>
      </c>
      <c r="AX167" s="13" t="s">
        <v>72</v>
      </c>
      <c r="AY167" s="207" t="s">
        <v>120</v>
      </c>
    </row>
    <row r="168" spans="2:51" s="15" customFormat="1" ht="11.25">
      <c r="B168" s="218"/>
      <c r="C168" s="219"/>
      <c r="D168" s="188" t="s">
        <v>166</v>
      </c>
      <c r="E168" s="220" t="s">
        <v>19</v>
      </c>
      <c r="F168" s="221" t="s">
        <v>184</v>
      </c>
      <c r="G168" s="219"/>
      <c r="H168" s="222">
        <v>65.76</v>
      </c>
      <c r="I168" s="223"/>
      <c r="J168" s="219"/>
      <c r="K168" s="219"/>
      <c r="L168" s="224"/>
      <c r="M168" s="225"/>
      <c r="N168" s="226"/>
      <c r="O168" s="226"/>
      <c r="P168" s="226"/>
      <c r="Q168" s="226"/>
      <c r="R168" s="226"/>
      <c r="S168" s="226"/>
      <c r="T168" s="227"/>
      <c r="AT168" s="228" t="s">
        <v>166</v>
      </c>
      <c r="AU168" s="228" t="s">
        <v>81</v>
      </c>
      <c r="AV168" s="15" t="s">
        <v>163</v>
      </c>
      <c r="AW168" s="15" t="s">
        <v>33</v>
      </c>
      <c r="AX168" s="15" t="s">
        <v>79</v>
      </c>
      <c r="AY168" s="228" t="s">
        <v>120</v>
      </c>
    </row>
    <row r="169" spans="1:65" s="2" customFormat="1" ht="21.75" customHeight="1">
      <c r="A169" s="36"/>
      <c r="B169" s="37"/>
      <c r="C169" s="175" t="s">
        <v>248</v>
      </c>
      <c r="D169" s="175" t="s">
        <v>123</v>
      </c>
      <c r="E169" s="176" t="s">
        <v>632</v>
      </c>
      <c r="F169" s="177" t="s">
        <v>633</v>
      </c>
      <c r="G169" s="178" t="s">
        <v>162</v>
      </c>
      <c r="H169" s="179">
        <v>20.079</v>
      </c>
      <c r="I169" s="180"/>
      <c r="J169" s="181">
        <f>ROUND(I169*H169,2)</f>
        <v>0</v>
      </c>
      <c r="K169" s="177" t="s">
        <v>127</v>
      </c>
      <c r="L169" s="41"/>
      <c r="M169" s="182" t="s">
        <v>19</v>
      </c>
      <c r="N169" s="183" t="s">
        <v>43</v>
      </c>
      <c r="O169" s="66"/>
      <c r="P169" s="184">
        <f>O169*H169</f>
        <v>0</v>
      </c>
      <c r="Q169" s="184">
        <v>0.0065</v>
      </c>
      <c r="R169" s="184">
        <f>Q169*H169</f>
        <v>0.1305135</v>
      </c>
      <c r="S169" s="184">
        <v>0</v>
      </c>
      <c r="T169" s="185">
        <f>S169*H169</f>
        <v>0</v>
      </c>
      <c r="U169" s="36"/>
      <c r="V169" s="36"/>
      <c r="W169" s="36"/>
      <c r="X169" s="36"/>
      <c r="Y169" s="36"/>
      <c r="Z169" s="36"/>
      <c r="AA169" s="36"/>
      <c r="AB169" s="36"/>
      <c r="AC169" s="36"/>
      <c r="AD169" s="36"/>
      <c r="AE169" s="36"/>
      <c r="AR169" s="186" t="s">
        <v>163</v>
      </c>
      <c r="AT169" s="186" t="s">
        <v>123</v>
      </c>
      <c r="AU169" s="186" t="s">
        <v>81</v>
      </c>
      <c r="AY169" s="19" t="s">
        <v>120</v>
      </c>
      <c r="BE169" s="187">
        <f>IF(N169="základní",J169,0)</f>
        <v>0</v>
      </c>
      <c r="BF169" s="187">
        <f>IF(N169="snížená",J169,0)</f>
        <v>0</v>
      </c>
      <c r="BG169" s="187">
        <f>IF(N169="zákl. přenesená",J169,0)</f>
        <v>0</v>
      </c>
      <c r="BH169" s="187">
        <f>IF(N169="sníž. přenesená",J169,0)</f>
        <v>0</v>
      </c>
      <c r="BI169" s="187">
        <f>IF(N169="nulová",J169,0)</f>
        <v>0</v>
      </c>
      <c r="BJ169" s="19" t="s">
        <v>79</v>
      </c>
      <c r="BK169" s="187">
        <f>ROUND(I169*H169,2)</f>
        <v>0</v>
      </c>
      <c r="BL169" s="19" t="s">
        <v>163</v>
      </c>
      <c r="BM169" s="186" t="s">
        <v>634</v>
      </c>
    </row>
    <row r="170" spans="2:51" s="14" customFormat="1" ht="11.25">
      <c r="B170" s="208"/>
      <c r="C170" s="209"/>
      <c r="D170" s="188" t="s">
        <v>166</v>
      </c>
      <c r="E170" s="210" t="s">
        <v>19</v>
      </c>
      <c r="F170" s="211" t="s">
        <v>635</v>
      </c>
      <c r="G170" s="209"/>
      <c r="H170" s="210" t="s">
        <v>19</v>
      </c>
      <c r="I170" s="212"/>
      <c r="J170" s="209"/>
      <c r="K170" s="209"/>
      <c r="L170" s="213"/>
      <c r="M170" s="214"/>
      <c r="N170" s="215"/>
      <c r="O170" s="215"/>
      <c r="P170" s="215"/>
      <c r="Q170" s="215"/>
      <c r="R170" s="215"/>
      <c r="S170" s="215"/>
      <c r="T170" s="216"/>
      <c r="AT170" s="217" t="s">
        <v>166</v>
      </c>
      <c r="AU170" s="217" t="s">
        <v>81</v>
      </c>
      <c r="AV170" s="14" t="s">
        <v>79</v>
      </c>
      <c r="AW170" s="14" t="s">
        <v>33</v>
      </c>
      <c r="AX170" s="14" t="s">
        <v>72</v>
      </c>
      <c r="AY170" s="217" t="s">
        <v>120</v>
      </c>
    </row>
    <row r="171" spans="2:51" s="13" customFormat="1" ht="11.25">
      <c r="B171" s="197"/>
      <c r="C171" s="198"/>
      <c r="D171" s="188" t="s">
        <v>166</v>
      </c>
      <c r="E171" s="199" t="s">
        <v>19</v>
      </c>
      <c r="F171" s="200" t="s">
        <v>636</v>
      </c>
      <c r="G171" s="198"/>
      <c r="H171" s="201">
        <v>20.079</v>
      </c>
      <c r="I171" s="202"/>
      <c r="J171" s="198"/>
      <c r="K171" s="198"/>
      <c r="L171" s="203"/>
      <c r="M171" s="204"/>
      <c r="N171" s="205"/>
      <c r="O171" s="205"/>
      <c r="P171" s="205"/>
      <c r="Q171" s="205"/>
      <c r="R171" s="205"/>
      <c r="S171" s="205"/>
      <c r="T171" s="206"/>
      <c r="AT171" s="207" t="s">
        <v>166</v>
      </c>
      <c r="AU171" s="207" t="s">
        <v>81</v>
      </c>
      <c r="AV171" s="13" t="s">
        <v>81</v>
      </c>
      <c r="AW171" s="13" t="s">
        <v>33</v>
      </c>
      <c r="AX171" s="13" t="s">
        <v>79</v>
      </c>
      <c r="AY171" s="207" t="s">
        <v>120</v>
      </c>
    </row>
    <row r="172" spans="1:65" s="2" customFormat="1" ht="24">
      <c r="A172" s="36"/>
      <c r="B172" s="37"/>
      <c r="C172" s="175" t="s">
        <v>8</v>
      </c>
      <c r="D172" s="175" t="s">
        <v>123</v>
      </c>
      <c r="E172" s="176" t="s">
        <v>637</v>
      </c>
      <c r="F172" s="177" t="s">
        <v>638</v>
      </c>
      <c r="G172" s="178" t="s">
        <v>162</v>
      </c>
      <c r="H172" s="179">
        <v>20.079</v>
      </c>
      <c r="I172" s="180"/>
      <c r="J172" s="181">
        <f>ROUND(I172*H172,2)</f>
        <v>0</v>
      </c>
      <c r="K172" s="177" t="s">
        <v>127</v>
      </c>
      <c r="L172" s="41"/>
      <c r="M172" s="182" t="s">
        <v>19</v>
      </c>
      <c r="N172" s="183" t="s">
        <v>43</v>
      </c>
      <c r="O172" s="66"/>
      <c r="P172" s="184">
        <f>O172*H172</f>
        <v>0</v>
      </c>
      <c r="Q172" s="184">
        <v>0.0154</v>
      </c>
      <c r="R172" s="184">
        <f>Q172*H172</f>
        <v>0.3092166</v>
      </c>
      <c r="S172" s="184">
        <v>0</v>
      </c>
      <c r="T172" s="185">
        <f>S172*H172</f>
        <v>0</v>
      </c>
      <c r="U172" s="36"/>
      <c r="V172" s="36"/>
      <c r="W172" s="36"/>
      <c r="X172" s="36"/>
      <c r="Y172" s="36"/>
      <c r="Z172" s="36"/>
      <c r="AA172" s="36"/>
      <c r="AB172" s="36"/>
      <c r="AC172" s="36"/>
      <c r="AD172" s="36"/>
      <c r="AE172" s="36"/>
      <c r="AR172" s="186" t="s">
        <v>163</v>
      </c>
      <c r="AT172" s="186" t="s">
        <v>123</v>
      </c>
      <c r="AU172" s="186" t="s">
        <v>81</v>
      </c>
      <c r="AY172" s="19" t="s">
        <v>120</v>
      </c>
      <c r="BE172" s="187">
        <f>IF(N172="základní",J172,0)</f>
        <v>0</v>
      </c>
      <c r="BF172" s="187">
        <f>IF(N172="snížená",J172,0)</f>
        <v>0</v>
      </c>
      <c r="BG172" s="187">
        <f>IF(N172="zákl. přenesená",J172,0)</f>
        <v>0</v>
      </c>
      <c r="BH172" s="187">
        <f>IF(N172="sníž. přenesená",J172,0)</f>
        <v>0</v>
      </c>
      <c r="BI172" s="187">
        <f>IF(N172="nulová",J172,0)</f>
        <v>0</v>
      </c>
      <c r="BJ172" s="19" t="s">
        <v>79</v>
      </c>
      <c r="BK172" s="187">
        <f>ROUND(I172*H172,2)</f>
        <v>0</v>
      </c>
      <c r="BL172" s="19" t="s">
        <v>163</v>
      </c>
      <c r="BM172" s="186" t="s">
        <v>639</v>
      </c>
    </row>
    <row r="173" spans="1:47" s="2" customFormat="1" ht="48.75">
      <c r="A173" s="36"/>
      <c r="B173" s="37"/>
      <c r="C173" s="38"/>
      <c r="D173" s="188" t="s">
        <v>130</v>
      </c>
      <c r="E173" s="38"/>
      <c r="F173" s="189" t="s">
        <v>640</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130</v>
      </c>
      <c r="AU173" s="19" t="s">
        <v>81</v>
      </c>
    </row>
    <row r="174" spans="1:65" s="2" customFormat="1" ht="24">
      <c r="A174" s="36"/>
      <c r="B174" s="37"/>
      <c r="C174" s="175" t="s">
        <v>257</v>
      </c>
      <c r="D174" s="175" t="s">
        <v>123</v>
      </c>
      <c r="E174" s="176" t="s">
        <v>641</v>
      </c>
      <c r="F174" s="177" t="s">
        <v>642</v>
      </c>
      <c r="G174" s="178" t="s">
        <v>162</v>
      </c>
      <c r="H174" s="179">
        <v>20.079</v>
      </c>
      <c r="I174" s="180"/>
      <c r="J174" s="181">
        <f>ROUND(I174*H174,2)</f>
        <v>0</v>
      </c>
      <c r="K174" s="177" t="s">
        <v>127</v>
      </c>
      <c r="L174" s="41"/>
      <c r="M174" s="182" t="s">
        <v>19</v>
      </c>
      <c r="N174" s="183" t="s">
        <v>43</v>
      </c>
      <c r="O174" s="66"/>
      <c r="P174" s="184">
        <f>O174*H174</f>
        <v>0</v>
      </c>
      <c r="Q174" s="184">
        <v>0.0079</v>
      </c>
      <c r="R174" s="184">
        <f>Q174*H174</f>
        <v>0.15862410000000002</v>
      </c>
      <c r="S174" s="184">
        <v>0</v>
      </c>
      <c r="T174" s="185">
        <f>S174*H174</f>
        <v>0</v>
      </c>
      <c r="U174" s="36"/>
      <c r="V174" s="36"/>
      <c r="W174" s="36"/>
      <c r="X174" s="36"/>
      <c r="Y174" s="36"/>
      <c r="Z174" s="36"/>
      <c r="AA174" s="36"/>
      <c r="AB174" s="36"/>
      <c r="AC174" s="36"/>
      <c r="AD174" s="36"/>
      <c r="AE174" s="36"/>
      <c r="AR174" s="186" t="s">
        <v>163</v>
      </c>
      <c r="AT174" s="186" t="s">
        <v>123</v>
      </c>
      <c r="AU174" s="186" t="s">
        <v>81</v>
      </c>
      <c r="AY174" s="19" t="s">
        <v>120</v>
      </c>
      <c r="BE174" s="187">
        <f>IF(N174="základní",J174,0)</f>
        <v>0</v>
      </c>
      <c r="BF174" s="187">
        <f>IF(N174="snížená",J174,0)</f>
        <v>0</v>
      </c>
      <c r="BG174" s="187">
        <f>IF(N174="zákl. přenesená",J174,0)</f>
        <v>0</v>
      </c>
      <c r="BH174" s="187">
        <f>IF(N174="sníž. přenesená",J174,0)</f>
        <v>0</v>
      </c>
      <c r="BI174" s="187">
        <f>IF(N174="nulová",J174,0)</f>
        <v>0</v>
      </c>
      <c r="BJ174" s="19" t="s">
        <v>79</v>
      </c>
      <c r="BK174" s="187">
        <f>ROUND(I174*H174,2)</f>
        <v>0</v>
      </c>
      <c r="BL174" s="19" t="s">
        <v>163</v>
      </c>
      <c r="BM174" s="186" t="s">
        <v>643</v>
      </c>
    </row>
    <row r="175" spans="1:47" s="2" customFormat="1" ht="48.75">
      <c r="A175" s="36"/>
      <c r="B175" s="37"/>
      <c r="C175" s="38"/>
      <c r="D175" s="188" t="s">
        <v>130</v>
      </c>
      <c r="E175" s="38"/>
      <c r="F175" s="189" t="s">
        <v>640</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130</v>
      </c>
      <c r="AU175" s="19" t="s">
        <v>81</v>
      </c>
    </row>
    <row r="176" spans="1:65" s="2" customFormat="1" ht="21.75" customHeight="1">
      <c r="A176" s="36"/>
      <c r="B176" s="37"/>
      <c r="C176" s="175" t="s">
        <v>262</v>
      </c>
      <c r="D176" s="175" t="s">
        <v>123</v>
      </c>
      <c r="E176" s="176" t="s">
        <v>209</v>
      </c>
      <c r="F176" s="177" t="s">
        <v>210</v>
      </c>
      <c r="G176" s="178" t="s">
        <v>162</v>
      </c>
      <c r="H176" s="179">
        <v>102.775</v>
      </c>
      <c r="I176" s="180"/>
      <c r="J176" s="181">
        <f>ROUND(I176*H176,2)</f>
        <v>0</v>
      </c>
      <c r="K176" s="177" t="s">
        <v>127</v>
      </c>
      <c r="L176" s="41"/>
      <c r="M176" s="182" t="s">
        <v>19</v>
      </c>
      <c r="N176" s="183" t="s">
        <v>43</v>
      </c>
      <c r="O176" s="66"/>
      <c r="P176" s="184">
        <f>O176*H176</f>
        <v>0</v>
      </c>
      <c r="Q176" s="184">
        <v>0.02048</v>
      </c>
      <c r="R176" s="184">
        <f>Q176*H176</f>
        <v>2.1048320000000005</v>
      </c>
      <c r="S176" s="184">
        <v>0</v>
      </c>
      <c r="T176" s="185">
        <f>S176*H176</f>
        <v>0</v>
      </c>
      <c r="U176" s="36"/>
      <c r="V176" s="36"/>
      <c r="W176" s="36"/>
      <c r="X176" s="36"/>
      <c r="Y176" s="36"/>
      <c r="Z176" s="36"/>
      <c r="AA176" s="36"/>
      <c r="AB176" s="36"/>
      <c r="AC176" s="36"/>
      <c r="AD176" s="36"/>
      <c r="AE176" s="36"/>
      <c r="AR176" s="186" t="s">
        <v>163</v>
      </c>
      <c r="AT176" s="186" t="s">
        <v>123</v>
      </c>
      <c r="AU176" s="186" t="s">
        <v>81</v>
      </c>
      <c r="AY176" s="19" t="s">
        <v>120</v>
      </c>
      <c r="BE176" s="187">
        <f>IF(N176="základní",J176,0)</f>
        <v>0</v>
      </c>
      <c r="BF176" s="187">
        <f>IF(N176="snížená",J176,0)</f>
        <v>0</v>
      </c>
      <c r="BG176" s="187">
        <f>IF(N176="zákl. přenesená",J176,0)</f>
        <v>0</v>
      </c>
      <c r="BH176" s="187">
        <f>IF(N176="sníž. přenesená",J176,0)</f>
        <v>0</v>
      </c>
      <c r="BI176" s="187">
        <f>IF(N176="nulová",J176,0)</f>
        <v>0</v>
      </c>
      <c r="BJ176" s="19" t="s">
        <v>79</v>
      </c>
      <c r="BK176" s="187">
        <f>ROUND(I176*H176,2)</f>
        <v>0</v>
      </c>
      <c r="BL176" s="19" t="s">
        <v>163</v>
      </c>
      <c r="BM176" s="186" t="s">
        <v>644</v>
      </c>
    </row>
    <row r="177" spans="1:47" s="2" customFormat="1" ht="97.5">
      <c r="A177" s="36"/>
      <c r="B177" s="37"/>
      <c r="C177" s="38"/>
      <c r="D177" s="188" t="s">
        <v>130</v>
      </c>
      <c r="E177" s="38"/>
      <c r="F177" s="189" t="s">
        <v>212</v>
      </c>
      <c r="G177" s="38"/>
      <c r="H177" s="38"/>
      <c r="I177" s="190"/>
      <c r="J177" s="38"/>
      <c r="K177" s="38"/>
      <c r="L177" s="41"/>
      <c r="M177" s="191"/>
      <c r="N177" s="192"/>
      <c r="O177" s="66"/>
      <c r="P177" s="66"/>
      <c r="Q177" s="66"/>
      <c r="R177" s="66"/>
      <c r="S177" s="66"/>
      <c r="T177" s="67"/>
      <c r="U177" s="36"/>
      <c r="V177" s="36"/>
      <c r="W177" s="36"/>
      <c r="X177" s="36"/>
      <c r="Y177" s="36"/>
      <c r="Z177" s="36"/>
      <c r="AA177" s="36"/>
      <c r="AB177" s="36"/>
      <c r="AC177" s="36"/>
      <c r="AD177" s="36"/>
      <c r="AE177" s="36"/>
      <c r="AT177" s="19" t="s">
        <v>130</v>
      </c>
      <c r="AU177" s="19" t="s">
        <v>81</v>
      </c>
    </row>
    <row r="178" spans="2:51" s="14" customFormat="1" ht="11.25">
      <c r="B178" s="208"/>
      <c r="C178" s="209"/>
      <c r="D178" s="188" t="s">
        <v>166</v>
      </c>
      <c r="E178" s="210" t="s">
        <v>19</v>
      </c>
      <c r="F178" s="211" t="s">
        <v>645</v>
      </c>
      <c r="G178" s="209"/>
      <c r="H178" s="210" t="s">
        <v>19</v>
      </c>
      <c r="I178" s="212"/>
      <c r="J178" s="209"/>
      <c r="K178" s="209"/>
      <c r="L178" s="213"/>
      <c r="M178" s="214"/>
      <c r="N178" s="215"/>
      <c r="O178" s="215"/>
      <c r="P178" s="215"/>
      <c r="Q178" s="215"/>
      <c r="R178" s="215"/>
      <c r="S178" s="215"/>
      <c r="T178" s="216"/>
      <c r="AT178" s="217" t="s">
        <v>166</v>
      </c>
      <c r="AU178" s="217" t="s">
        <v>81</v>
      </c>
      <c r="AV178" s="14" t="s">
        <v>79</v>
      </c>
      <c r="AW178" s="14" t="s">
        <v>33</v>
      </c>
      <c r="AX178" s="14" t="s">
        <v>72</v>
      </c>
      <c r="AY178" s="217" t="s">
        <v>120</v>
      </c>
    </row>
    <row r="179" spans="2:51" s="13" customFormat="1" ht="22.5">
      <c r="B179" s="197"/>
      <c r="C179" s="198"/>
      <c r="D179" s="188" t="s">
        <v>166</v>
      </c>
      <c r="E179" s="199" t="s">
        <v>19</v>
      </c>
      <c r="F179" s="200" t="s">
        <v>646</v>
      </c>
      <c r="G179" s="198"/>
      <c r="H179" s="201">
        <v>90.46</v>
      </c>
      <c r="I179" s="202"/>
      <c r="J179" s="198"/>
      <c r="K179" s="198"/>
      <c r="L179" s="203"/>
      <c r="M179" s="204"/>
      <c r="N179" s="205"/>
      <c r="O179" s="205"/>
      <c r="P179" s="205"/>
      <c r="Q179" s="205"/>
      <c r="R179" s="205"/>
      <c r="S179" s="205"/>
      <c r="T179" s="206"/>
      <c r="AT179" s="207" t="s">
        <v>166</v>
      </c>
      <c r="AU179" s="207" t="s">
        <v>81</v>
      </c>
      <c r="AV179" s="13" t="s">
        <v>81</v>
      </c>
      <c r="AW179" s="13" t="s">
        <v>33</v>
      </c>
      <c r="AX179" s="13" t="s">
        <v>72</v>
      </c>
      <c r="AY179" s="207" t="s">
        <v>120</v>
      </c>
    </row>
    <row r="180" spans="2:51" s="13" customFormat="1" ht="11.25">
      <c r="B180" s="197"/>
      <c r="C180" s="198"/>
      <c r="D180" s="188" t="s">
        <v>166</v>
      </c>
      <c r="E180" s="199" t="s">
        <v>19</v>
      </c>
      <c r="F180" s="200" t="s">
        <v>647</v>
      </c>
      <c r="G180" s="198"/>
      <c r="H180" s="201">
        <v>12.96</v>
      </c>
      <c r="I180" s="202"/>
      <c r="J180" s="198"/>
      <c r="K180" s="198"/>
      <c r="L180" s="203"/>
      <c r="M180" s="204"/>
      <c r="N180" s="205"/>
      <c r="O180" s="205"/>
      <c r="P180" s="205"/>
      <c r="Q180" s="205"/>
      <c r="R180" s="205"/>
      <c r="S180" s="205"/>
      <c r="T180" s="206"/>
      <c r="AT180" s="207" t="s">
        <v>166</v>
      </c>
      <c r="AU180" s="207" t="s">
        <v>81</v>
      </c>
      <c r="AV180" s="13" t="s">
        <v>81</v>
      </c>
      <c r="AW180" s="13" t="s">
        <v>33</v>
      </c>
      <c r="AX180" s="13" t="s">
        <v>72</v>
      </c>
      <c r="AY180" s="207" t="s">
        <v>120</v>
      </c>
    </row>
    <row r="181" spans="2:51" s="13" customFormat="1" ht="11.25">
      <c r="B181" s="197"/>
      <c r="C181" s="198"/>
      <c r="D181" s="188" t="s">
        <v>166</v>
      </c>
      <c r="E181" s="199" t="s">
        <v>19</v>
      </c>
      <c r="F181" s="200" t="s">
        <v>648</v>
      </c>
      <c r="G181" s="198"/>
      <c r="H181" s="201">
        <v>1.4</v>
      </c>
      <c r="I181" s="202"/>
      <c r="J181" s="198"/>
      <c r="K181" s="198"/>
      <c r="L181" s="203"/>
      <c r="M181" s="204"/>
      <c r="N181" s="205"/>
      <c r="O181" s="205"/>
      <c r="P181" s="205"/>
      <c r="Q181" s="205"/>
      <c r="R181" s="205"/>
      <c r="S181" s="205"/>
      <c r="T181" s="206"/>
      <c r="AT181" s="207" t="s">
        <v>166</v>
      </c>
      <c r="AU181" s="207" t="s">
        <v>81</v>
      </c>
      <c r="AV181" s="13" t="s">
        <v>81</v>
      </c>
      <c r="AW181" s="13" t="s">
        <v>33</v>
      </c>
      <c r="AX181" s="13" t="s">
        <v>72</v>
      </c>
      <c r="AY181" s="207" t="s">
        <v>120</v>
      </c>
    </row>
    <row r="182" spans="2:51" s="13" customFormat="1" ht="11.25">
      <c r="B182" s="197"/>
      <c r="C182" s="198"/>
      <c r="D182" s="188" t="s">
        <v>166</v>
      </c>
      <c r="E182" s="199" t="s">
        <v>19</v>
      </c>
      <c r="F182" s="200" t="s">
        <v>649</v>
      </c>
      <c r="G182" s="198"/>
      <c r="H182" s="201">
        <v>1.47</v>
      </c>
      <c r="I182" s="202"/>
      <c r="J182" s="198"/>
      <c r="K182" s="198"/>
      <c r="L182" s="203"/>
      <c r="M182" s="204"/>
      <c r="N182" s="205"/>
      <c r="O182" s="205"/>
      <c r="P182" s="205"/>
      <c r="Q182" s="205"/>
      <c r="R182" s="205"/>
      <c r="S182" s="205"/>
      <c r="T182" s="206"/>
      <c r="AT182" s="207" t="s">
        <v>166</v>
      </c>
      <c r="AU182" s="207" t="s">
        <v>81</v>
      </c>
      <c r="AV182" s="13" t="s">
        <v>81</v>
      </c>
      <c r="AW182" s="13" t="s">
        <v>33</v>
      </c>
      <c r="AX182" s="13" t="s">
        <v>72</v>
      </c>
      <c r="AY182" s="207" t="s">
        <v>120</v>
      </c>
    </row>
    <row r="183" spans="2:51" s="13" customFormat="1" ht="11.25">
      <c r="B183" s="197"/>
      <c r="C183" s="198"/>
      <c r="D183" s="188" t="s">
        <v>166</v>
      </c>
      <c r="E183" s="199" t="s">
        <v>19</v>
      </c>
      <c r="F183" s="200" t="s">
        <v>650</v>
      </c>
      <c r="G183" s="198"/>
      <c r="H183" s="201">
        <v>0.735</v>
      </c>
      <c r="I183" s="202"/>
      <c r="J183" s="198"/>
      <c r="K183" s="198"/>
      <c r="L183" s="203"/>
      <c r="M183" s="204"/>
      <c r="N183" s="205"/>
      <c r="O183" s="205"/>
      <c r="P183" s="205"/>
      <c r="Q183" s="205"/>
      <c r="R183" s="205"/>
      <c r="S183" s="205"/>
      <c r="T183" s="206"/>
      <c r="AT183" s="207" t="s">
        <v>166</v>
      </c>
      <c r="AU183" s="207" t="s">
        <v>81</v>
      </c>
      <c r="AV183" s="13" t="s">
        <v>81</v>
      </c>
      <c r="AW183" s="13" t="s">
        <v>33</v>
      </c>
      <c r="AX183" s="13" t="s">
        <v>72</v>
      </c>
      <c r="AY183" s="207" t="s">
        <v>120</v>
      </c>
    </row>
    <row r="184" spans="2:51" s="13" customFormat="1" ht="11.25">
      <c r="B184" s="197"/>
      <c r="C184" s="198"/>
      <c r="D184" s="188" t="s">
        <v>166</v>
      </c>
      <c r="E184" s="199" t="s">
        <v>19</v>
      </c>
      <c r="F184" s="200" t="s">
        <v>651</v>
      </c>
      <c r="G184" s="198"/>
      <c r="H184" s="201">
        <v>0.63</v>
      </c>
      <c r="I184" s="202"/>
      <c r="J184" s="198"/>
      <c r="K184" s="198"/>
      <c r="L184" s="203"/>
      <c r="M184" s="204"/>
      <c r="N184" s="205"/>
      <c r="O184" s="205"/>
      <c r="P184" s="205"/>
      <c r="Q184" s="205"/>
      <c r="R184" s="205"/>
      <c r="S184" s="205"/>
      <c r="T184" s="206"/>
      <c r="AT184" s="207" t="s">
        <v>166</v>
      </c>
      <c r="AU184" s="207" t="s">
        <v>81</v>
      </c>
      <c r="AV184" s="13" t="s">
        <v>81</v>
      </c>
      <c r="AW184" s="13" t="s">
        <v>33</v>
      </c>
      <c r="AX184" s="13" t="s">
        <v>72</v>
      </c>
      <c r="AY184" s="207" t="s">
        <v>120</v>
      </c>
    </row>
    <row r="185" spans="2:51" s="13" customFormat="1" ht="11.25">
      <c r="B185" s="197"/>
      <c r="C185" s="198"/>
      <c r="D185" s="188" t="s">
        <v>166</v>
      </c>
      <c r="E185" s="199" t="s">
        <v>19</v>
      </c>
      <c r="F185" s="200" t="s">
        <v>652</v>
      </c>
      <c r="G185" s="198"/>
      <c r="H185" s="201">
        <v>-6</v>
      </c>
      <c r="I185" s="202"/>
      <c r="J185" s="198"/>
      <c r="K185" s="198"/>
      <c r="L185" s="203"/>
      <c r="M185" s="204"/>
      <c r="N185" s="205"/>
      <c r="O185" s="205"/>
      <c r="P185" s="205"/>
      <c r="Q185" s="205"/>
      <c r="R185" s="205"/>
      <c r="S185" s="205"/>
      <c r="T185" s="206"/>
      <c r="AT185" s="207" t="s">
        <v>166</v>
      </c>
      <c r="AU185" s="207" t="s">
        <v>81</v>
      </c>
      <c r="AV185" s="13" t="s">
        <v>81</v>
      </c>
      <c r="AW185" s="13" t="s">
        <v>33</v>
      </c>
      <c r="AX185" s="13" t="s">
        <v>72</v>
      </c>
      <c r="AY185" s="207" t="s">
        <v>120</v>
      </c>
    </row>
    <row r="186" spans="2:51" s="13" customFormat="1" ht="11.25">
      <c r="B186" s="197"/>
      <c r="C186" s="198"/>
      <c r="D186" s="188" t="s">
        <v>166</v>
      </c>
      <c r="E186" s="199" t="s">
        <v>19</v>
      </c>
      <c r="F186" s="200" t="s">
        <v>653</v>
      </c>
      <c r="G186" s="198"/>
      <c r="H186" s="201">
        <v>1.12</v>
      </c>
      <c r="I186" s="202"/>
      <c r="J186" s="198"/>
      <c r="K186" s="198"/>
      <c r="L186" s="203"/>
      <c r="M186" s="204"/>
      <c r="N186" s="205"/>
      <c r="O186" s="205"/>
      <c r="P186" s="205"/>
      <c r="Q186" s="205"/>
      <c r="R186" s="205"/>
      <c r="S186" s="205"/>
      <c r="T186" s="206"/>
      <c r="AT186" s="207" t="s">
        <v>166</v>
      </c>
      <c r="AU186" s="207" t="s">
        <v>81</v>
      </c>
      <c r="AV186" s="13" t="s">
        <v>81</v>
      </c>
      <c r="AW186" s="13" t="s">
        <v>33</v>
      </c>
      <c r="AX186" s="13" t="s">
        <v>72</v>
      </c>
      <c r="AY186" s="207" t="s">
        <v>120</v>
      </c>
    </row>
    <row r="187" spans="2:51" s="15" customFormat="1" ht="11.25">
      <c r="B187" s="218"/>
      <c r="C187" s="219"/>
      <c r="D187" s="188" t="s">
        <v>166</v>
      </c>
      <c r="E187" s="220" t="s">
        <v>19</v>
      </c>
      <c r="F187" s="221" t="s">
        <v>184</v>
      </c>
      <c r="G187" s="219"/>
      <c r="H187" s="222">
        <v>102.77499999999999</v>
      </c>
      <c r="I187" s="223"/>
      <c r="J187" s="219"/>
      <c r="K187" s="219"/>
      <c r="L187" s="224"/>
      <c r="M187" s="225"/>
      <c r="N187" s="226"/>
      <c r="O187" s="226"/>
      <c r="P187" s="226"/>
      <c r="Q187" s="226"/>
      <c r="R187" s="226"/>
      <c r="S187" s="226"/>
      <c r="T187" s="227"/>
      <c r="AT187" s="228" t="s">
        <v>166</v>
      </c>
      <c r="AU187" s="228" t="s">
        <v>81</v>
      </c>
      <c r="AV187" s="15" t="s">
        <v>163</v>
      </c>
      <c r="AW187" s="15" t="s">
        <v>33</v>
      </c>
      <c r="AX187" s="15" t="s">
        <v>79</v>
      </c>
      <c r="AY187" s="228" t="s">
        <v>120</v>
      </c>
    </row>
    <row r="188" spans="1:65" s="2" customFormat="1" ht="16.5" customHeight="1">
      <c r="A188" s="36"/>
      <c r="B188" s="37"/>
      <c r="C188" s="175" t="s">
        <v>270</v>
      </c>
      <c r="D188" s="175" t="s">
        <v>123</v>
      </c>
      <c r="E188" s="176" t="s">
        <v>217</v>
      </c>
      <c r="F188" s="177" t="s">
        <v>218</v>
      </c>
      <c r="G188" s="178" t="s">
        <v>162</v>
      </c>
      <c r="H188" s="179">
        <v>2.56</v>
      </c>
      <c r="I188" s="180"/>
      <c r="J188" s="181">
        <f>ROUND(I188*H188,2)</f>
        <v>0</v>
      </c>
      <c r="K188" s="177" t="s">
        <v>127</v>
      </c>
      <c r="L188" s="41"/>
      <c r="M188" s="182" t="s">
        <v>19</v>
      </c>
      <c r="N188" s="183" t="s">
        <v>43</v>
      </c>
      <c r="O188" s="66"/>
      <c r="P188" s="184">
        <f>O188*H188</f>
        <v>0</v>
      </c>
      <c r="Q188" s="184">
        <v>0.0382</v>
      </c>
      <c r="R188" s="184">
        <f>Q188*H188</f>
        <v>0.09779199999999999</v>
      </c>
      <c r="S188" s="184">
        <v>0</v>
      </c>
      <c r="T188" s="185">
        <f>S188*H188</f>
        <v>0</v>
      </c>
      <c r="U188" s="36"/>
      <c r="V188" s="36"/>
      <c r="W188" s="36"/>
      <c r="X188" s="36"/>
      <c r="Y188" s="36"/>
      <c r="Z188" s="36"/>
      <c r="AA188" s="36"/>
      <c r="AB188" s="36"/>
      <c r="AC188" s="36"/>
      <c r="AD188" s="36"/>
      <c r="AE188" s="36"/>
      <c r="AR188" s="186" t="s">
        <v>163</v>
      </c>
      <c r="AT188" s="186" t="s">
        <v>123</v>
      </c>
      <c r="AU188" s="186" t="s">
        <v>81</v>
      </c>
      <c r="AY188" s="19" t="s">
        <v>120</v>
      </c>
      <c r="BE188" s="187">
        <f>IF(N188="základní",J188,0)</f>
        <v>0</v>
      </c>
      <c r="BF188" s="187">
        <f>IF(N188="snížená",J188,0)</f>
        <v>0</v>
      </c>
      <c r="BG188" s="187">
        <f>IF(N188="zákl. přenesená",J188,0)</f>
        <v>0</v>
      </c>
      <c r="BH188" s="187">
        <f>IF(N188="sníž. přenesená",J188,0)</f>
        <v>0</v>
      </c>
      <c r="BI188" s="187">
        <f>IF(N188="nulová",J188,0)</f>
        <v>0</v>
      </c>
      <c r="BJ188" s="19" t="s">
        <v>79</v>
      </c>
      <c r="BK188" s="187">
        <f>ROUND(I188*H188,2)</f>
        <v>0</v>
      </c>
      <c r="BL188" s="19" t="s">
        <v>163</v>
      </c>
      <c r="BM188" s="186" t="s">
        <v>654</v>
      </c>
    </row>
    <row r="189" spans="2:51" s="14" customFormat="1" ht="11.25">
      <c r="B189" s="208"/>
      <c r="C189" s="209"/>
      <c r="D189" s="188" t="s">
        <v>166</v>
      </c>
      <c r="E189" s="210" t="s">
        <v>19</v>
      </c>
      <c r="F189" s="211" t="s">
        <v>655</v>
      </c>
      <c r="G189" s="209"/>
      <c r="H189" s="210" t="s">
        <v>19</v>
      </c>
      <c r="I189" s="212"/>
      <c r="J189" s="209"/>
      <c r="K189" s="209"/>
      <c r="L189" s="213"/>
      <c r="M189" s="214"/>
      <c r="N189" s="215"/>
      <c r="O189" s="215"/>
      <c r="P189" s="215"/>
      <c r="Q189" s="215"/>
      <c r="R189" s="215"/>
      <c r="S189" s="215"/>
      <c r="T189" s="216"/>
      <c r="AT189" s="217" t="s">
        <v>166</v>
      </c>
      <c r="AU189" s="217" t="s">
        <v>81</v>
      </c>
      <c r="AV189" s="14" t="s">
        <v>79</v>
      </c>
      <c r="AW189" s="14" t="s">
        <v>33</v>
      </c>
      <c r="AX189" s="14" t="s">
        <v>72</v>
      </c>
      <c r="AY189" s="217" t="s">
        <v>120</v>
      </c>
    </row>
    <row r="190" spans="2:51" s="13" customFormat="1" ht="11.25">
      <c r="B190" s="197"/>
      <c r="C190" s="198"/>
      <c r="D190" s="188" t="s">
        <v>166</v>
      </c>
      <c r="E190" s="199" t="s">
        <v>19</v>
      </c>
      <c r="F190" s="200" t="s">
        <v>656</v>
      </c>
      <c r="G190" s="198"/>
      <c r="H190" s="201">
        <v>0.65</v>
      </c>
      <c r="I190" s="202"/>
      <c r="J190" s="198"/>
      <c r="K190" s="198"/>
      <c r="L190" s="203"/>
      <c r="M190" s="204"/>
      <c r="N190" s="205"/>
      <c r="O190" s="205"/>
      <c r="P190" s="205"/>
      <c r="Q190" s="205"/>
      <c r="R190" s="205"/>
      <c r="S190" s="205"/>
      <c r="T190" s="206"/>
      <c r="AT190" s="207" t="s">
        <v>166</v>
      </c>
      <c r="AU190" s="207" t="s">
        <v>81</v>
      </c>
      <c r="AV190" s="13" t="s">
        <v>81</v>
      </c>
      <c r="AW190" s="13" t="s">
        <v>33</v>
      </c>
      <c r="AX190" s="13" t="s">
        <v>72</v>
      </c>
      <c r="AY190" s="207" t="s">
        <v>120</v>
      </c>
    </row>
    <row r="191" spans="2:51" s="13" customFormat="1" ht="11.25">
      <c r="B191" s="197"/>
      <c r="C191" s="198"/>
      <c r="D191" s="188" t="s">
        <v>166</v>
      </c>
      <c r="E191" s="199" t="s">
        <v>19</v>
      </c>
      <c r="F191" s="200" t="s">
        <v>657</v>
      </c>
      <c r="G191" s="198"/>
      <c r="H191" s="201">
        <v>0.65</v>
      </c>
      <c r="I191" s="202"/>
      <c r="J191" s="198"/>
      <c r="K191" s="198"/>
      <c r="L191" s="203"/>
      <c r="M191" s="204"/>
      <c r="N191" s="205"/>
      <c r="O191" s="205"/>
      <c r="P191" s="205"/>
      <c r="Q191" s="205"/>
      <c r="R191" s="205"/>
      <c r="S191" s="205"/>
      <c r="T191" s="206"/>
      <c r="AT191" s="207" t="s">
        <v>166</v>
      </c>
      <c r="AU191" s="207" t="s">
        <v>81</v>
      </c>
      <c r="AV191" s="13" t="s">
        <v>81</v>
      </c>
      <c r="AW191" s="13" t="s">
        <v>33</v>
      </c>
      <c r="AX191" s="13" t="s">
        <v>72</v>
      </c>
      <c r="AY191" s="207" t="s">
        <v>120</v>
      </c>
    </row>
    <row r="192" spans="2:51" s="13" customFormat="1" ht="11.25">
      <c r="B192" s="197"/>
      <c r="C192" s="198"/>
      <c r="D192" s="188" t="s">
        <v>166</v>
      </c>
      <c r="E192" s="199" t="s">
        <v>19</v>
      </c>
      <c r="F192" s="200" t="s">
        <v>658</v>
      </c>
      <c r="G192" s="198"/>
      <c r="H192" s="201">
        <v>1.26</v>
      </c>
      <c r="I192" s="202"/>
      <c r="J192" s="198"/>
      <c r="K192" s="198"/>
      <c r="L192" s="203"/>
      <c r="M192" s="204"/>
      <c r="N192" s="205"/>
      <c r="O192" s="205"/>
      <c r="P192" s="205"/>
      <c r="Q192" s="205"/>
      <c r="R192" s="205"/>
      <c r="S192" s="205"/>
      <c r="T192" s="206"/>
      <c r="AT192" s="207" t="s">
        <v>166</v>
      </c>
      <c r="AU192" s="207" t="s">
        <v>81</v>
      </c>
      <c r="AV192" s="13" t="s">
        <v>81</v>
      </c>
      <c r="AW192" s="13" t="s">
        <v>33</v>
      </c>
      <c r="AX192" s="13" t="s">
        <v>72</v>
      </c>
      <c r="AY192" s="207" t="s">
        <v>120</v>
      </c>
    </row>
    <row r="193" spans="2:51" s="15" customFormat="1" ht="11.25">
      <c r="B193" s="218"/>
      <c r="C193" s="219"/>
      <c r="D193" s="188" t="s">
        <v>166</v>
      </c>
      <c r="E193" s="220" t="s">
        <v>19</v>
      </c>
      <c r="F193" s="221" t="s">
        <v>184</v>
      </c>
      <c r="G193" s="219"/>
      <c r="H193" s="222">
        <v>2.56</v>
      </c>
      <c r="I193" s="223"/>
      <c r="J193" s="219"/>
      <c r="K193" s="219"/>
      <c r="L193" s="224"/>
      <c r="M193" s="225"/>
      <c r="N193" s="226"/>
      <c r="O193" s="226"/>
      <c r="P193" s="226"/>
      <c r="Q193" s="226"/>
      <c r="R193" s="226"/>
      <c r="S193" s="226"/>
      <c r="T193" s="227"/>
      <c r="AT193" s="228" t="s">
        <v>166</v>
      </c>
      <c r="AU193" s="228" t="s">
        <v>81</v>
      </c>
      <c r="AV193" s="15" t="s">
        <v>163</v>
      </c>
      <c r="AW193" s="15" t="s">
        <v>33</v>
      </c>
      <c r="AX193" s="15" t="s">
        <v>79</v>
      </c>
      <c r="AY193" s="228" t="s">
        <v>120</v>
      </c>
    </row>
    <row r="194" spans="1:65" s="2" customFormat="1" ht="24">
      <c r="A194" s="36"/>
      <c r="B194" s="37"/>
      <c r="C194" s="175" t="s">
        <v>280</v>
      </c>
      <c r="D194" s="175" t="s">
        <v>123</v>
      </c>
      <c r="E194" s="176" t="s">
        <v>222</v>
      </c>
      <c r="F194" s="177" t="s">
        <v>223</v>
      </c>
      <c r="G194" s="178" t="s">
        <v>162</v>
      </c>
      <c r="H194" s="179">
        <v>177.2</v>
      </c>
      <c r="I194" s="180"/>
      <c r="J194" s="181">
        <f>ROUND(I194*H194,2)</f>
        <v>0</v>
      </c>
      <c r="K194" s="177" t="s">
        <v>127</v>
      </c>
      <c r="L194" s="41"/>
      <c r="M194" s="182" t="s">
        <v>19</v>
      </c>
      <c r="N194" s="183" t="s">
        <v>43</v>
      </c>
      <c r="O194" s="66"/>
      <c r="P194" s="184">
        <f>O194*H194</f>
        <v>0</v>
      </c>
      <c r="Q194" s="184">
        <v>0.0052</v>
      </c>
      <c r="R194" s="184">
        <f>Q194*H194</f>
        <v>0.9214399999999999</v>
      </c>
      <c r="S194" s="184">
        <v>0</v>
      </c>
      <c r="T194" s="185">
        <f>S194*H194</f>
        <v>0</v>
      </c>
      <c r="U194" s="36"/>
      <c r="V194" s="36"/>
      <c r="W194" s="36"/>
      <c r="X194" s="36"/>
      <c r="Y194" s="36"/>
      <c r="Z194" s="36"/>
      <c r="AA194" s="36"/>
      <c r="AB194" s="36"/>
      <c r="AC194" s="36"/>
      <c r="AD194" s="36"/>
      <c r="AE194" s="36"/>
      <c r="AR194" s="186" t="s">
        <v>163</v>
      </c>
      <c r="AT194" s="186" t="s">
        <v>123</v>
      </c>
      <c r="AU194" s="186" t="s">
        <v>81</v>
      </c>
      <c r="AY194" s="19" t="s">
        <v>120</v>
      </c>
      <c r="BE194" s="187">
        <f>IF(N194="základní",J194,0)</f>
        <v>0</v>
      </c>
      <c r="BF194" s="187">
        <f>IF(N194="snížená",J194,0)</f>
        <v>0</v>
      </c>
      <c r="BG194" s="187">
        <f>IF(N194="zákl. přenesená",J194,0)</f>
        <v>0</v>
      </c>
      <c r="BH194" s="187">
        <f>IF(N194="sníž. přenesená",J194,0)</f>
        <v>0</v>
      </c>
      <c r="BI194" s="187">
        <f>IF(N194="nulová",J194,0)</f>
        <v>0</v>
      </c>
      <c r="BJ194" s="19" t="s">
        <v>79</v>
      </c>
      <c r="BK194" s="187">
        <f>ROUND(I194*H194,2)</f>
        <v>0</v>
      </c>
      <c r="BL194" s="19" t="s">
        <v>163</v>
      </c>
      <c r="BM194" s="186" t="s">
        <v>659</v>
      </c>
    </row>
    <row r="195" spans="1:47" s="2" customFormat="1" ht="39">
      <c r="A195" s="36"/>
      <c r="B195" s="37"/>
      <c r="C195" s="38"/>
      <c r="D195" s="188" t="s">
        <v>130</v>
      </c>
      <c r="E195" s="38"/>
      <c r="F195" s="189" t="s">
        <v>176</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130</v>
      </c>
      <c r="AU195" s="19" t="s">
        <v>81</v>
      </c>
    </row>
    <row r="196" spans="2:51" s="14" customFormat="1" ht="11.25">
      <c r="B196" s="208"/>
      <c r="C196" s="209"/>
      <c r="D196" s="188" t="s">
        <v>166</v>
      </c>
      <c r="E196" s="210" t="s">
        <v>19</v>
      </c>
      <c r="F196" s="211" t="s">
        <v>660</v>
      </c>
      <c r="G196" s="209"/>
      <c r="H196" s="210" t="s">
        <v>19</v>
      </c>
      <c r="I196" s="212"/>
      <c r="J196" s="209"/>
      <c r="K196" s="209"/>
      <c r="L196" s="213"/>
      <c r="M196" s="214"/>
      <c r="N196" s="215"/>
      <c r="O196" s="215"/>
      <c r="P196" s="215"/>
      <c r="Q196" s="215"/>
      <c r="R196" s="215"/>
      <c r="S196" s="215"/>
      <c r="T196" s="216"/>
      <c r="AT196" s="217" t="s">
        <v>166</v>
      </c>
      <c r="AU196" s="217" t="s">
        <v>81</v>
      </c>
      <c r="AV196" s="14" t="s">
        <v>79</v>
      </c>
      <c r="AW196" s="14" t="s">
        <v>33</v>
      </c>
      <c r="AX196" s="14" t="s">
        <v>72</v>
      </c>
      <c r="AY196" s="217" t="s">
        <v>120</v>
      </c>
    </row>
    <row r="197" spans="2:51" s="13" customFormat="1" ht="22.5">
      <c r="B197" s="197"/>
      <c r="C197" s="198"/>
      <c r="D197" s="188" t="s">
        <v>166</v>
      </c>
      <c r="E197" s="199" t="s">
        <v>19</v>
      </c>
      <c r="F197" s="200" t="s">
        <v>661</v>
      </c>
      <c r="G197" s="198"/>
      <c r="H197" s="201">
        <v>167.554</v>
      </c>
      <c r="I197" s="202"/>
      <c r="J197" s="198"/>
      <c r="K197" s="198"/>
      <c r="L197" s="203"/>
      <c r="M197" s="204"/>
      <c r="N197" s="205"/>
      <c r="O197" s="205"/>
      <c r="P197" s="205"/>
      <c r="Q197" s="205"/>
      <c r="R197" s="205"/>
      <c r="S197" s="205"/>
      <c r="T197" s="206"/>
      <c r="AT197" s="207" t="s">
        <v>166</v>
      </c>
      <c r="AU197" s="207" t="s">
        <v>81</v>
      </c>
      <c r="AV197" s="13" t="s">
        <v>81</v>
      </c>
      <c r="AW197" s="13" t="s">
        <v>33</v>
      </c>
      <c r="AX197" s="13" t="s">
        <v>72</v>
      </c>
      <c r="AY197" s="207" t="s">
        <v>120</v>
      </c>
    </row>
    <row r="198" spans="2:51" s="13" customFormat="1" ht="11.25">
      <c r="B198" s="197"/>
      <c r="C198" s="198"/>
      <c r="D198" s="188" t="s">
        <v>166</v>
      </c>
      <c r="E198" s="199" t="s">
        <v>19</v>
      </c>
      <c r="F198" s="200" t="s">
        <v>662</v>
      </c>
      <c r="G198" s="198"/>
      <c r="H198" s="201">
        <v>7.02</v>
      </c>
      <c r="I198" s="202"/>
      <c r="J198" s="198"/>
      <c r="K198" s="198"/>
      <c r="L198" s="203"/>
      <c r="M198" s="204"/>
      <c r="N198" s="205"/>
      <c r="O198" s="205"/>
      <c r="P198" s="205"/>
      <c r="Q198" s="205"/>
      <c r="R198" s="205"/>
      <c r="S198" s="205"/>
      <c r="T198" s="206"/>
      <c r="AT198" s="207" t="s">
        <v>166</v>
      </c>
      <c r="AU198" s="207" t="s">
        <v>81</v>
      </c>
      <c r="AV198" s="13" t="s">
        <v>81</v>
      </c>
      <c r="AW198" s="13" t="s">
        <v>33</v>
      </c>
      <c r="AX198" s="13" t="s">
        <v>72</v>
      </c>
      <c r="AY198" s="207" t="s">
        <v>120</v>
      </c>
    </row>
    <row r="199" spans="2:51" s="13" customFormat="1" ht="11.25">
      <c r="B199" s="197"/>
      <c r="C199" s="198"/>
      <c r="D199" s="188" t="s">
        <v>166</v>
      </c>
      <c r="E199" s="199" t="s">
        <v>19</v>
      </c>
      <c r="F199" s="200" t="s">
        <v>663</v>
      </c>
      <c r="G199" s="198"/>
      <c r="H199" s="201">
        <v>-1.156</v>
      </c>
      <c r="I199" s="202"/>
      <c r="J199" s="198"/>
      <c r="K199" s="198"/>
      <c r="L199" s="203"/>
      <c r="M199" s="204"/>
      <c r="N199" s="205"/>
      <c r="O199" s="205"/>
      <c r="P199" s="205"/>
      <c r="Q199" s="205"/>
      <c r="R199" s="205"/>
      <c r="S199" s="205"/>
      <c r="T199" s="206"/>
      <c r="AT199" s="207" t="s">
        <v>166</v>
      </c>
      <c r="AU199" s="207" t="s">
        <v>81</v>
      </c>
      <c r="AV199" s="13" t="s">
        <v>81</v>
      </c>
      <c r="AW199" s="13" t="s">
        <v>33</v>
      </c>
      <c r="AX199" s="13" t="s">
        <v>72</v>
      </c>
      <c r="AY199" s="207" t="s">
        <v>120</v>
      </c>
    </row>
    <row r="200" spans="2:51" s="13" customFormat="1" ht="11.25">
      <c r="B200" s="197"/>
      <c r="C200" s="198"/>
      <c r="D200" s="188" t="s">
        <v>166</v>
      </c>
      <c r="E200" s="199" t="s">
        <v>19</v>
      </c>
      <c r="F200" s="200" t="s">
        <v>664</v>
      </c>
      <c r="G200" s="198"/>
      <c r="H200" s="201">
        <v>33.506</v>
      </c>
      <c r="I200" s="202"/>
      <c r="J200" s="198"/>
      <c r="K200" s="198"/>
      <c r="L200" s="203"/>
      <c r="M200" s="204"/>
      <c r="N200" s="205"/>
      <c r="O200" s="205"/>
      <c r="P200" s="205"/>
      <c r="Q200" s="205"/>
      <c r="R200" s="205"/>
      <c r="S200" s="205"/>
      <c r="T200" s="206"/>
      <c r="AT200" s="207" t="s">
        <v>166</v>
      </c>
      <c r="AU200" s="207" t="s">
        <v>81</v>
      </c>
      <c r="AV200" s="13" t="s">
        <v>81</v>
      </c>
      <c r="AW200" s="13" t="s">
        <v>33</v>
      </c>
      <c r="AX200" s="13" t="s">
        <v>72</v>
      </c>
      <c r="AY200" s="207" t="s">
        <v>120</v>
      </c>
    </row>
    <row r="201" spans="2:51" s="13" customFormat="1" ht="11.25">
      <c r="B201" s="197"/>
      <c r="C201" s="198"/>
      <c r="D201" s="188" t="s">
        <v>166</v>
      </c>
      <c r="E201" s="199" t="s">
        <v>19</v>
      </c>
      <c r="F201" s="200" t="s">
        <v>665</v>
      </c>
      <c r="G201" s="198"/>
      <c r="H201" s="201">
        <v>-9.696</v>
      </c>
      <c r="I201" s="202"/>
      <c r="J201" s="198"/>
      <c r="K201" s="198"/>
      <c r="L201" s="203"/>
      <c r="M201" s="204"/>
      <c r="N201" s="205"/>
      <c r="O201" s="205"/>
      <c r="P201" s="205"/>
      <c r="Q201" s="205"/>
      <c r="R201" s="205"/>
      <c r="S201" s="205"/>
      <c r="T201" s="206"/>
      <c r="AT201" s="207" t="s">
        <v>166</v>
      </c>
      <c r="AU201" s="207" t="s">
        <v>81</v>
      </c>
      <c r="AV201" s="13" t="s">
        <v>81</v>
      </c>
      <c r="AW201" s="13" t="s">
        <v>33</v>
      </c>
      <c r="AX201" s="13" t="s">
        <v>72</v>
      </c>
      <c r="AY201" s="207" t="s">
        <v>120</v>
      </c>
    </row>
    <row r="202" spans="2:51" s="13" customFormat="1" ht="11.25">
      <c r="B202" s="197"/>
      <c r="C202" s="198"/>
      <c r="D202" s="188" t="s">
        <v>166</v>
      </c>
      <c r="E202" s="199" t="s">
        <v>19</v>
      </c>
      <c r="F202" s="200" t="s">
        <v>666</v>
      </c>
      <c r="G202" s="198"/>
      <c r="H202" s="201">
        <v>-10.908</v>
      </c>
      <c r="I202" s="202"/>
      <c r="J202" s="198"/>
      <c r="K202" s="198"/>
      <c r="L202" s="203"/>
      <c r="M202" s="204"/>
      <c r="N202" s="205"/>
      <c r="O202" s="205"/>
      <c r="P202" s="205"/>
      <c r="Q202" s="205"/>
      <c r="R202" s="205"/>
      <c r="S202" s="205"/>
      <c r="T202" s="206"/>
      <c r="AT202" s="207" t="s">
        <v>166</v>
      </c>
      <c r="AU202" s="207" t="s">
        <v>81</v>
      </c>
      <c r="AV202" s="13" t="s">
        <v>81</v>
      </c>
      <c r="AW202" s="13" t="s">
        <v>33</v>
      </c>
      <c r="AX202" s="13" t="s">
        <v>72</v>
      </c>
      <c r="AY202" s="207" t="s">
        <v>120</v>
      </c>
    </row>
    <row r="203" spans="2:51" s="13" customFormat="1" ht="11.25">
      <c r="B203" s="197"/>
      <c r="C203" s="198"/>
      <c r="D203" s="188" t="s">
        <v>166</v>
      </c>
      <c r="E203" s="199" t="s">
        <v>19</v>
      </c>
      <c r="F203" s="200" t="s">
        <v>667</v>
      </c>
      <c r="G203" s="198"/>
      <c r="H203" s="201">
        <v>-11.52</v>
      </c>
      <c r="I203" s="202"/>
      <c r="J203" s="198"/>
      <c r="K203" s="198"/>
      <c r="L203" s="203"/>
      <c r="M203" s="204"/>
      <c r="N203" s="205"/>
      <c r="O203" s="205"/>
      <c r="P203" s="205"/>
      <c r="Q203" s="205"/>
      <c r="R203" s="205"/>
      <c r="S203" s="205"/>
      <c r="T203" s="206"/>
      <c r="AT203" s="207" t="s">
        <v>166</v>
      </c>
      <c r="AU203" s="207" t="s">
        <v>81</v>
      </c>
      <c r="AV203" s="13" t="s">
        <v>81</v>
      </c>
      <c r="AW203" s="13" t="s">
        <v>33</v>
      </c>
      <c r="AX203" s="13" t="s">
        <v>72</v>
      </c>
      <c r="AY203" s="207" t="s">
        <v>120</v>
      </c>
    </row>
    <row r="204" spans="2:51" s="13" customFormat="1" ht="11.25">
      <c r="B204" s="197"/>
      <c r="C204" s="198"/>
      <c r="D204" s="188" t="s">
        <v>166</v>
      </c>
      <c r="E204" s="199" t="s">
        <v>19</v>
      </c>
      <c r="F204" s="200" t="s">
        <v>668</v>
      </c>
      <c r="G204" s="198"/>
      <c r="H204" s="201">
        <v>2.4</v>
      </c>
      <c r="I204" s="202"/>
      <c r="J204" s="198"/>
      <c r="K204" s="198"/>
      <c r="L204" s="203"/>
      <c r="M204" s="204"/>
      <c r="N204" s="205"/>
      <c r="O204" s="205"/>
      <c r="P204" s="205"/>
      <c r="Q204" s="205"/>
      <c r="R204" s="205"/>
      <c r="S204" s="205"/>
      <c r="T204" s="206"/>
      <c r="AT204" s="207" t="s">
        <v>166</v>
      </c>
      <c r="AU204" s="207" t="s">
        <v>81</v>
      </c>
      <c r="AV204" s="13" t="s">
        <v>81</v>
      </c>
      <c r="AW204" s="13" t="s">
        <v>33</v>
      </c>
      <c r="AX204" s="13" t="s">
        <v>72</v>
      </c>
      <c r="AY204" s="207" t="s">
        <v>120</v>
      </c>
    </row>
    <row r="205" spans="2:51" s="15" customFormat="1" ht="11.25">
      <c r="B205" s="218"/>
      <c r="C205" s="219"/>
      <c r="D205" s="188" t="s">
        <v>166</v>
      </c>
      <c r="E205" s="220" t="s">
        <v>19</v>
      </c>
      <c r="F205" s="221" t="s">
        <v>184</v>
      </c>
      <c r="G205" s="219"/>
      <c r="H205" s="222">
        <v>177.20000000000002</v>
      </c>
      <c r="I205" s="223"/>
      <c r="J205" s="219"/>
      <c r="K205" s="219"/>
      <c r="L205" s="224"/>
      <c r="M205" s="225"/>
      <c r="N205" s="226"/>
      <c r="O205" s="226"/>
      <c r="P205" s="226"/>
      <c r="Q205" s="226"/>
      <c r="R205" s="226"/>
      <c r="S205" s="226"/>
      <c r="T205" s="227"/>
      <c r="AT205" s="228" t="s">
        <v>166</v>
      </c>
      <c r="AU205" s="228" t="s">
        <v>81</v>
      </c>
      <c r="AV205" s="15" t="s">
        <v>163</v>
      </c>
      <c r="AW205" s="15" t="s">
        <v>33</v>
      </c>
      <c r="AX205" s="15" t="s">
        <v>79</v>
      </c>
      <c r="AY205" s="228" t="s">
        <v>120</v>
      </c>
    </row>
    <row r="206" spans="1:65" s="2" customFormat="1" ht="21.75" customHeight="1">
      <c r="A206" s="36"/>
      <c r="B206" s="37"/>
      <c r="C206" s="175" t="s">
        <v>286</v>
      </c>
      <c r="D206" s="175" t="s">
        <v>123</v>
      </c>
      <c r="E206" s="176" t="s">
        <v>231</v>
      </c>
      <c r="F206" s="177" t="s">
        <v>232</v>
      </c>
      <c r="G206" s="178" t="s">
        <v>162</v>
      </c>
      <c r="H206" s="179">
        <v>343.133</v>
      </c>
      <c r="I206" s="180"/>
      <c r="J206" s="181">
        <f>ROUND(I206*H206,2)</f>
        <v>0</v>
      </c>
      <c r="K206" s="177" t="s">
        <v>127</v>
      </c>
      <c r="L206" s="41"/>
      <c r="M206" s="182" t="s">
        <v>19</v>
      </c>
      <c r="N206" s="183" t="s">
        <v>43</v>
      </c>
      <c r="O206" s="66"/>
      <c r="P206" s="184">
        <f>O206*H206</f>
        <v>0</v>
      </c>
      <c r="Q206" s="184">
        <v>0.00026</v>
      </c>
      <c r="R206" s="184">
        <f>Q206*H206</f>
        <v>0.08921457999999999</v>
      </c>
      <c r="S206" s="184">
        <v>0</v>
      </c>
      <c r="T206" s="185">
        <f>S206*H206</f>
        <v>0</v>
      </c>
      <c r="U206" s="36"/>
      <c r="V206" s="36"/>
      <c r="W206" s="36"/>
      <c r="X206" s="36"/>
      <c r="Y206" s="36"/>
      <c r="Z206" s="36"/>
      <c r="AA206" s="36"/>
      <c r="AB206" s="36"/>
      <c r="AC206" s="36"/>
      <c r="AD206" s="36"/>
      <c r="AE206" s="36"/>
      <c r="AR206" s="186" t="s">
        <v>163</v>
      </c>
      <c r="AT206" s="186" t="s">
        <v>123</v>
      </c>
      <c r="AU206" s="186" t="s">
        <v>81</v>
      </c>
      <c r="AY206" s="19" t="s">
        <v>120</v>
      </c>
      <c r="BE206" s="187">
        <f>IF(N206="základní",J206,0)</f>
        <v>0</v>
      </c>
      <c r="BF206" s="187">
        <f>IF(N206="snížená",J206,0)</f>
        <v>0</v>
      </c>
      <c r="BG206" s="187">
        <f>IF(N206="zákl. přenesená",J206,0)</f>
        <v>0</v>
      </c>
      <c r="BH206" s="187">
        <f>IF(N206="sníž. přenesená",J206,0)</f>
        <v>0</v>
      </c>
      <c r="BI206" s="187">
        <f>IF(N206="nulová",J206,0)</f>
        <v>0</v>
      </c>
      <c r="BJ206" s="19" t="s">
        <v>79</v>
      </c>
      <c r="BK206" s="187">
        <f>ROUND(I206*H206,2)</f>
        <v>0</v>
      </c>
      <c r="BL206" s="19" t="s">
        <v>163</v>
      </c>
      <c r="BM206" s="186" t="s">
        <v>669</v>
      </c>
    </row>
    <row r="207" spans="2:51" s="14" customFormat="1" ht="11.25">
      <c r="B207" s="208"/>
      <c r="C207" s="209"/>
      <c r="D207" s="188" t="s">
        <v>166</v>
      </c>
      <c r="E207" s="210" t="s">
        <v>19</v>
      </c>
      <c r="F207" s="211" t="s">
        <v>188</v>
      </c>
      <c r="G207" s="209"/>
      <c r="H207" s="210" t="s">
        <v>19</v>
      </c>
      <c r="I207" s="212"/>
      <c r="J207" s="209"/>
      <c r="K207" s="209"/>
      <c r="L207" s="213"/>
      <c r="M207" s="214"/>
      <c r="N207" s="215"/>
      <c r="O207" s="215"/>
      <c r="P207" s="215"/>
      <c r="Q207" s="215"/>
      <c r="R207" s="215"/>
      <c r="S207" s="215"/>
      <c r="T207" s="216"/>
      <c r="AT207" s="217" t="s">
        <v>166</v>
      </c>
      <c r="AU207" s="217" t="s">
        <v>81</v>
      </c>
      <c r="AV207" s="14" t="s">
        <v>79</v>
      </c>
      <c r="AW207" s="14" t="s">
        <v>33</v>
      </c>
      <c r="AX207" s="14" t="s">
        <v>72</v>
      </c>
      <c r="AY207" s="217" t="s">
        <v>120</v>
      </c>
    </row>
    <row r="208" spans="2:51" s="13" customFormat="1" ht="22.5">
      <c r="B208" s="197"/>
      <c r="C208" s="198"/>
      <c r="D208" s="188" t="s">
        <v>166</v>
      </c>
      <c r="E208" s="199" t="s">
        <v>19</v>
      </c>
      <c r="F208" s="200" t="s">
        <v>670</v>
      </c>
      <c r="G208" s="198"/>
      <c r="H208" s="201">
        <v>186.81</v>
      </c>
      <c r="I208" s="202"/>
      <c r="J208" s="198"/>
      <c r="K208" s="198"/>
      <c r="L208" s="203"/>
      <c r="M208" s="204"/>
      <c r="N208" s="205"/>
      <c r="O208" s="205"/>
      <c r="P208" s="205"/>
      <c r="Q208" s="205"/>
      <c r="R208" s="205"/>
      <c r="S208" s="205"/>
      <c r="T208" s="206"/>
      <c r="AT208" s="207" t="s">
        <v>166</v>
      </c>
      <c r="AU208" s="207" t="s">
        <v>81</v>
      </c>
      <c r="AV208" s="13" t="s">
        <v>81</v>
      </c>
      <c r="AW208" s="13" t="s">
        <v>33</v>
      </c>
      <c r="AX208" s="13" t="s">
        <v>72</v>
      </c>
      <c r="AY208" s="207" t="s">
        <v>120</v>
      </c>
    </row>
    <row r="209" spans="2:51" s="13" customFormat="1" ht="11.25">
      <c r="B209" s="197"/>
      <c r="C209" s="198"/>
      <c r="D209" s="188" t="s">
        <v>166</v>
      </c>
      <c r="E209" s="199" t="s">
        <v>19</v>
      </c>
      <c r="F209" s="200" t="s">
        <v>671</v>
      </c>
      <c r="G209" s="198"/>
      <c r="H209" s="201">
        <v>93.21</v>
      </c>
      <c r="I209" s="202"/>
      <c r="J209" s="198"/>
      <c r="K209" s="198"/>
      <c r="L209" s="203"/>
      <c r="M209" s="204"/>
      <c r="N209" s="205"/>
      <c r="O209" s="205"/>
      <c r="P209" s="205"/>
      <c r="Q209" s="205"/>
      <c r="R209" s="205"/>
      <c r="S209" s="205"/>
      <c r="T209" s="206"/>
      <c r="AT209" s="207" t="s">
        <v>166</v>
      </c>
      <c r="AU209" s="207" t="s">
        <v>81</v>
      </c>
      <c r="AV209" s="13" t="s">
        <v>81</v>
      </c>
      <c r="AW209" s="13" t="s">
        <v>33</v>
      </c>
      <c r="AX209" s="13" t="s">
        <v>72</v>
      </c>
      <c r="AY209" s="207" t="s">
        <v>120</v>
      </c>
    </row>
    <row r="210" spans="2:51" s="13" customFormat="1" ht="11.25">
      <c r="B210" s="197"/>
      <c r="C210" s="198"/>
      <c r="D210" s="188" t="s">
        <v>166</v>
      </c>
      <c r="E210" s="199" t="s">
        <v>19</v>
      </c>
      <c r="F210" s="200" t="s">
        <v>666</v>
      </c>
      <c r="G210" s="198"/>
      <c r="H210" s="201">
        <v>-10.908</v>
      </c>
      <c r="I210" s="202"/>
      <c r="J210" s="198"/>
      <c r="K210" s="198"/>
      <c r="L210" s="203"/>
      <c r="M210" s="204"/>
      <c r="N210" s="205"/>
      <c r="O210" s="205"/>
      <c r="P210" s="205"/>
      <c r="Q210" s="205"/>
      <c r="R210" s="205"/>
      <c r="S210" s="205"/>
      <c r="T210" s="206"/>
      <c r="AT210" s="207" t="s">
        <v>166</v>
      </c>
      <c r="AU210" s="207" t="s">
        <v>81</v>
      </c>
      <c r="AV210" s="13" t="s">
        <v>81</v>
      </c>
      <c r="AW210" s="13" t="s">
        <v>33</v>
      </c>
      <c r="AX210" s="13" t="s">
        <v>72</v>
      </c>
      <c r="AY210" s="207" t="s">
        <v>120</v>
      </c>
    </row>
    <row r="211" spans="2:51" s="13" customFormat="1" ht="11.25">
      <c r="B211" s="197"/>
      <c r="C211" s="198"/>
      <c r="D211" s="188" t="s">
        <v>166</v>
      </c>
      <c r="E211" s="199" t="s">
        <v>19</v>
      </c>
      <c r="F211" s="200" t="s">
        <v>672</v>
      </c>
      <c r="G211" s="198"/>
      <c r="H211" s="201">
        <v>-22.624</v>
      </c>
      <c r="I211" s="202"/>
      <c r="J211" s="198"/>
      <c r="K211" s="198"/>
      <c r="L211" s="203"/>
      <c r="M211" s="204"/>
      <c r="N211" s="205"/>
      <c r="O211" s="205"/>
      <c r="P211" s="205"/>
      <c r="Q211" s="205"/>
      <c r="R211" s="205"/>
      <c r="S211" s="205"/>
      <c r="T211" s="206"/>
      <c r="AT211" s="207" t="s">
        <v>166</v>
      </c>
      <c r="AU211" s="207" t="s">
        <v>81</v>
      </c>
      <c r="AV211" s="13" t="s">
        <v>81</v>
      </c>
      <c r="AW211" s="13" t="s">
        <v>33</v>
      </c>
      <c r="AX211" s="13" t="s">
        <v>72</v>
      </c>
      <c r="AY211" s="207" t="s">
        <v>120</v>
      </c>
    </row>
    <row r="212" spans="2:51" s="13" customFormat="1" ht="11.25">
      <c r="B212" s="197"/>
      <c r="C212" s="198"/>
      <c r="D212" s="188" t="s">
        <v>166</v>
      </c>
      <c r="E212" s="199" t="s">
        <v>19</v>
      </c>
      <c r="F212" s="200" t="s">
        <v>667</v>
      </c>
      <c r="G212" s="198"/>
      <c r="H212" s="201">
        <v>-11.52</v>
      </c>
      <c r="I212" s="202"/>
      <c r="J212" s="198"/>
      <c r="K212" s="198"/>
      <c r="L212" s="203"/>
      <c r="M212" s="204"/>
      <c r="N212" s="205"/>
      <c r="O212" s="205"/>
      <c r="P212" s="205"/>
      <c r="Q212" s="205"/>
      <c r="R212" s="205"/>
      <c r="S212" s="205"/>
      <c r="T212" s="206"/>
      <c r="AT212" s="207" t="s">
        <v>166</v>
      </c>
      <c r="AU212" s="207" t="s">
        <v>81</v>
      </c>
      <c r="AV212" s="13" t="s">
        <v>81</v>
      </c>
      <c r="AW212" s="13" t="s">
        <v>33</v>
      </c>
      <c r="AX212" s="13" t="s">
        <v>72</v>
      </c>
      <c r="AY212" s="207" t="s">
        <v>120</v>
      </c>
    </row>
    <row r="213" spans="2:51" s="13" customFormat="1" ht="11.25">
      <c r="B213" s="197"/>
      <c r="C213" s="198"/>
      <c r="D213" s="188" t="s">
        <v>166</v>
      </c>
      <c r="E213" s="199" t="s">
        <v>19</v>
      </c>
      <c r="F213" s="200" t="s">
        <v>673</v>
      </c>
      <c r="G213" s="198"/>
      <c r="H213" s="201">
        <v>2.4</v>
      </c>
      <c r="I213" s="202"/>
      <c r="J213" s="198"/>
      <c r="K213" s="198"/>
      <c r="L213" s="203"/>
      <c r="M213" s="204"/>
      <c r="N213" s="205"/>
      <c r="O213" s="205"/>
      <c r="P213" s="205"/>
      <c r="Q213" s="205"/>
      <c r="R213" s="205"/>
      <c r="S213" s="205"/>
      <c r="T213" s="206"/>
      <c r="AT213" s="207" t="s">
        <v>166</v>
      </c>
      <c r="AU213" s="207" t="s">
        <v>81</v>
      </c>
      <c r="AV213" s="13" t="s">
        <v>81</v>
      </c>
      <c r="AW213" s="13" t="s">
        <v>33</v>
      </c>
      <c r="AX213" s="13" t="s">
        <v>72</v>
      </c>
      <c r="AY213" s="207" t="s">
        <v>120</v>
      </c>
    </row>
    <row r="214" spans="2:51" s="13" customFormat="1" ht="11.25">
      <c r="B214" s="197"/>
      <c r="C214" s="198"/>
      <c r="D214" s="188" t="s">
        <v>166</v>
      </c>
      <c r="E214" s="199" t="s">
        <v>19</v>
      </c>
      <c r="F214" s="200" t="s">
        <v>674</v>
      </c>
      <c r="G214" s="198"/>
      <c r="H214" s="201">
        <v>1.185</v>
      </c>
      <c r="I214" s="202"/>
      <c r="J214" s="198"/>
      <c r="K214" s="198"/>
      <c r="L214" s="203"/>
      <c r="M214" s="204"/>
      <c r="N214" s="205"/>
      <c r="O214" s="205"/>
      <c r="P214" s="205"/>
      <c r="Q214" s="205"/>
      <c r="R214" s="205"/>
      <c r="S214" s="205"/>
      <c r="T214" s="206"/>
      <c r="AT214" s="207" t="s">
        <v>166</v>
      </c>
      <c r="AU214" s="207" t="s">
        <v>81</v>
      </c>
      <c r="AV214" s="13" t="s">
        <v>81</v>
      </c>
      <c r="AW214" s="13" t="s">
        <v>33</v>
      </c>
      <c r="AX214" s="13" t="s">
        <v>72</v>
      </c>
      <c r="AY214" s="207" t="s">
        <v>120</v>
      </c>
    </row>
    <row r="215" spans="2:51" s="16" customFormat="1" ht="11.25">
      <c r="B215" s="229"/>
      <c r="C215" s="230"/>
      <c r="D215" s="188" t="s">
        <v>166</v>
      </c>
      <c r="E215" s="231" t="s">
        <v>19</v>
      </c>
      <c r="F215" s="232" t="s">
        <v>189</v>
      </c>
      <c r="G215" s="230"/>
      <c r="H215" s="233">
        <v>238.55299999999997</v>
      </c>
      <c r="I215" s="234"/>
      <c r="J215" s="230"/>
      <c r="K215" s="230"/>
      <c r="L215" s="235"/>
      <c r="M215" s="236"/>
      <c r="N215" s="237"/>
      <c r="O215" s="237"/>
      <c r="P215" s="237"/>
      <c r="Q215" s="237"/>
      <c r="R215" s="237"/>
      <c r="S215" s="237"/>
      <c r="T215" s="238"/>
      <c r="AT215" s="239" t="s">
        <v>166</v>
      </c>
      <c r="AU215" s="239" t="s">
        <v>81</v>
      </c>
      <c r="AV215" s="16" t="s">
        <v>140</v>
      </c>
      <c r="AW215" s="16" t="s">
        <v>33</v>
      </c>
      <c r="AX215" s="16" t="s">
        <v>72</v>
      </c>
      <c r="AY215" s="239" t="s">
        <v>120</v>
      </c>
    </row>
    <row r="216" spans="2:51" s="14" customFormat="1" ht="11.25">
      <c r="B216" s="208"/>
      <c r="C216" s="209"/>
      <c r="D216" s="188" t="s">
        <v>166</v>
      </c>
      <c r="E216" s="210" t="s">
        <v>19</v>
      </c>
      <c r="F216" s="211" t="s">
        <v>190</v>
      </c>
      <c r="G216" s="209"/>
      <c r="H216" s="210" t="s">
        <v>19</v>
      </c>
      <c r="I216" s="212"/>
      <c r="J216" s="209"/>
      <c r="K216" s="209"/>
      <c r="L216" s="213"/>
      <c r="M216" s="214"/>
      <c r="N216" s="215"/>
      <c r="O216" s="215"/>
      <c r="P216" s="215"/>
      <c r="Q216" s="215"/>
      <c r="R216" s="215"/>
      <c r="S216" s="215"/>
      <c r="T216" s="216"/>
      <c r="AT216" s="217" t="s">
        <v>166</v>
      </c>
      <c r="AU216" s="217" t="s">
        <v>81</v>
      </c>
      <c r="AV216" s="14" t="s">
        <v>79</v>
      </c>
      <c r="AW216" s="14" t="s">
        <v>33</v>
      </c>
      <c r="AX216" s="14" t="s">
        <v>72</v>
      </c>
      <c r="AY216" s="217" t="s">
        <v>120</v>
      </c>
    </row>
    <row r="217" spans="2:51" s="13" customFormat="1" ht="22.5">
      <c r="B217" s="197"/>
      <c r="C217" s="198"/>
      <c r="D217" s="188" t="s">
        <v>166</v>
      </c>
      <c r="E217" s="199" t="s">
        <v>19</v>
      </c>
      <c r="F217" s="200" t="s">
        <v>675</v>
      </c>
      <c r="G217" s="198"/>
      <c r="H217" s="201">
        <v>71.85</v>
      </c>
      <c r="I217" s="202"/>
      <c r="J217" s="198"/>
      <c r="K217" s="198"/>
      <c r="L217" s="203"/>
      <c r="M217" s="204"/>
      <c r="N217" s="205"/>
      <c r="O217" s="205"/>
      <c r="P217" s="205"/>
      <c r="Q217" s="205"/>
      <c r="R217" s="205"/>
      <c r="S217" s="205"/>
      <c r="T217" s="206"/>
      <c r="AT217" s="207" t="s">
        <v>166</v>
      </c>
      <c r="AU217" s="207" t="s">
        <v>81</v>
      </c>
      <c r="AV217" s="13" t="s">
        <v>81</v>
      </c>
      <c r="AW217" s="13" t="s">
        <v>33</v>
      </c>
      <c r="AX217" s="13" t="s">
        <v>72</v>
      </c>
      <c r="AY217" s="207" t="s">
        <v>120</v>
      </c>
    </row>
    <row r="218" spans="2:51" s="13" customFormat="1" ht="11.25">
      <c r="B218" s="197"/>
      <c r="C218" s="198"/>
      <c r="D218" s="188" t="s">
        <v>166</v>
      </c>
      <c r="E218" s="199" t="s">
        <v>19</v>
      </c>
      <c r="F218" s="200" t="s">
        <v>676</v>
      </c>
      <c r="G218" s="198"/>
      <c r="H218" s="201">
        <v>35.85</v>
      </c>
      <c r="I218" s="202"/>
      <c r="J218" s="198"/>
      <c r="K218" s="198"/>
      <c r="L218" s="203"/>
      <c r="M218" s="204"/>
      <c r="N218" s="205"/>
      <c r="O218" s="205"/>
      <c r="P218" s="205"/>
      <c r="Q218" s="205"/>
      <c r="R218" s="205"/>
      <c r="S218" s="205"/>
      <c r="T218" s="206"/>
      <c r="AT218" s="207" t="s">
        <v>166</v>
      </c>
      <c r="AU218" s="207" t="s">
        <v>81</v>
      </c>
      <c r="AV218" s="13" t="s">
        <v>81</v>
      </c>
      <c r="AW218" s="13" t="s">
        <v>33</v>
      </c>
      <c r="AX218" s="13" t="s">
        <v>72</v>
      </c>
      <c r="AY218" s="207" t="s">
        <v>120</v>
      </c>
    </row>
    <row r="219" spans="2:51" s="13" customFormat="1" ht="11.25">
      <c r="B219" s="197"/>
      <c r="C219" s="198"/>
      <c r="D219" s="188" t="s">
        <v>166</v>
      </c>
      <c r="E219" s="199" t="s">
        <v>19</v>
      </c>
      <c r="F219" s="200" t="s">
        <v>677</v>
      </c>
      <c r="G219" s="198"/>
      <c r="H219" s="201">
        <v>-5.52</v>
      </c>
      <c r="I219" s="202"/>
      <c r="J219" s="198"/>
      <c r="K219" s="198"/>
      <c r="L219" s="203"/>
      <c r="M219" s="204"/>
      <c r="N219" s="205"/>
      <c r="O219" s="205"/>
      <c r="P219" s="205"/>
      <c r="Q219" s="205"/>
      <c r="R219" s="205"/>
      <c r="S219" s="205"/>
      <c r="T219" s="206"/>
      <c r="AT219" s="207" t="s">
        <v>166</v>
      </c>
      <c r="AU219" s="207" t="s">
        <v>81</v>
      </c>
      <c r="AV219" s="13" t="s">
        <v>81</v>
      </c>
      <c r="AW219" s="13" t="s">
        <v>33</v>
      </c>
      <c r="AX219" s="13" t="s">
        <v>72</v>
      </c>
      <c r="AY219" s="207" t="s">
        <v>120</v>
      </c>
    </row>
    <row r="220" spans="2:51" s="13" customFormat="1" ht="11.25">
      <c r="B220" s="197"/>
      <c r="C220" s="198"/>
      <c r="D220" s="188" t="s">
        <v>166</v>
      </c>
      <c r="E220" s="199" t="s">
        <v>19</v>
      </c>
      <c r="F220" s="200" t="s">
        <v>673</v>
      </c>
      <c r="G220" s="198"/>
      <c r="H220" s="201">
        <v>2.4</v>
      </c>
      <c r="I220" s="202"/>
      <c r="J220" s="198"/>
      <c r="K220" s="198"/>
      <c r="L220" s="203"/>
      <c r="M220" s="204"/>
      <c r="N220" s="205"/>
      <c r="O220" s="205"/>
      <c r="P220" s="205"/>
      <c r="Q220" s="205"/>
      <c r="R220" s="205"/>
      <c r="S220" s="205"/>
      <c r="T220" s="206"/>
      <c r="AT220" s="207" t="s">
        <v>166</v>
      </c>
      <c r="AU220" s="207" t="s">
        <v>81</v>
      </c>
      <c r="AV220" s="13" t="s">
        <v>81</v>
      </c>
      <c r="AW220" s="13" t="s">
        <v>33</v>
      </c>
      <c r="AX220" s="13" t="s">
        <v>72</v>
      </c>
      <c r="AY220" s="207" t="s">
        <v>120</v>
      </c>
    </row>
    <row r="221" spans="2:51" s="16" customFormat="1" ht="11.25">
      <c r="B221" s="229"/>
      <c r="C221" s="230"/>
      <c r="D221" s="188" t="s">
        <v>166</v>
      </c>
      <c r="E221" s="231" t="s">
        <v>19</v>
      </c>
      <c r="F221" s="232" t="s">
        <v>189</v>
      </c>
      <c r="G221" s="230"/>
      <c r="H221" s="233">
        <v>104.58</v>
      </c>
      <c r="I221" s="234"/>
      <c r="J221" s="230"/>
      <c r="K221" s="230"/>
      <c r="L221" s="235"/>
      <c r="M221" s="236"/>
      <c r="N221" s="237"/>
      <c r="O221" s="237"/>
      <c r="P221" s="237"/>
      <c r="Q221" s="237"/>
      <c r="R221" s="237"/>
      <c r="S221" s="237"/>
      <c r="T221" s="238"/>
      <c r="AT221" s="239" t="s">
        <v>166</v>
      </c>
      <c r="AU221" s="239" t="s">
        <v>81</v>
      </c>
      <c r="AV221" s="16" t="s">
        <v>140</v>
      </c>
      <c r="AW221" s="16" t="s">
        <v>33</v>
      </c>
      <c r="AX221" s="16" t="s">
        <v>72</v>
      </c>
      <c r="AY221" s="239" t="s">
        <v>120</v>
      </c>
    </row>
    <row r="222" spans="2:51" s="15" customFormat="1" ht="11.25">
      <c r="B222" s="218"/>
      <c r="C222" s="219"/>
      <c r="D222" s="188" t="s">
        <v>166</v>
      </c>
      <c r="E222" s="220" t="s">
        <v>19</v>
      </c>
      <c r="F222" s="221" t="s">
        <v>184</v>
      </c>
      <c r="G222" s="219"/>
      <c r="H222" s="222">
        <v>343.133</v>
      </c>
      <c r="I222" s="223"/>
      <c r="J222" s="219"/>
      <c r="K222" s="219"/>
      <c r="L222" s="224"/>
      <c r="M222" s="225"/>
      <c r="N222" s="226"/>
      <c r="O222" s="226"/>
      <c r="P222" s="226"/>
      <c r="Q222" s="226"/>
      <c r="R222" s="226"/>
      <c r="S222" s="226"/>
      <c r="T222" s="227"/>
      <c r="AT222" s="228" t="s">
        <v>166</v>
      </c>
      <c r="AU222" s="228" t="s">
        <v>81</v>
      </c>
      <c r="AV222" s="15" t="s">
        <v>163</v>
      </c>
      <c r="AW222" s="15" t="s">
        <v>33</v>
      </c>
      <c r="AX222" s="15" t="s">
        <v>79</v>
      </c>
      <c r="AY222" s="228" t="s">
        <v>120</v>
      </c>
    </row>
    <row r="223" spans="1:65" s="2" customFormat="1" ht="24">
      <c r="A223" s="36"/>
      <c r="B223" s="37"/>
      <c r="C223" s="175" t="s">
        <v>7</v>
      </c>
      <c r="D223" s="175" t="s">
        <v>123</v>
      </c>
      <c r="E223" s="176" t="s">
        <v>239</v>
      </c>
      <c r="F223" s="177" t="s">
        <v>240</v>
      </c>
      <c r="G223" s="178" t="s">
        <v>162</v>
      </c>
      <c r="H223" s="179">
        <v>238.553</v>
      </c>
      <c r="I223" s="180"/>
      <c r="J223" s="181">
        <f>ROUND(I223*H223,2)</f>
        <v>0</v>
      </c>
      <c r="K223" s="177" t="s">
        <v>127</v>
      </c>
      <c r="L223" s="41"/>
      <c r="M223" s="182" t="s">
        <v>19</v>
      </c>
      <c r="N223" s="183" t="s">
        <v>43</v>
      </c>
      <c r="O223" s="66"/>
      <c r="P223" s="184">
        <f>O223*H223</f>
        <v>0</v>
      </c>
      <c r="Q223" s="184">
        <v>0.00438</v>
      </c>
      <c r="R223" s="184">
        <f>Q223*H223</f>
        <v>1.04486214</v>
      </c>
      <c r="S223" s="184">
        <v>0</v>
      </c>
      <c r="T223" s="185">
        <f>S223*H223</f>
        <v>0</v>
      </c>
      <c r="U223" s="36"/>
      <c r="V223" s="36"/>
      <c r="W223" s="36"/>
      <c r="X223" s="36"/>
      <c r="Y223" s="36"/>
      <c r="Z223" s="36"/>
      <c r="AA223" s="36"/>
      <c r="AB223" s="36"/>
      <c r="AC223" s="36"/>
      <c r="AD223" s="36"/>
      <c r="AE223" s="36"/>
      <c r="AR223" s="186" t="s">
        <v>163</v>
      </c>
      <c r="AT223" s="186" t="s">
        <v>123</v>
      </c>
      <c r="AU223" s="186" t="s">
        <v>81</v>
      </c>
      <c r="AY223" s="19" t="s">
        <v>120</v>
      </c>
      <c r="BE223" s="187">
        <f>IF(N223="základní",J223,0)</f>
        <v>0</v>
      </c>
      <c r="BF223" s="187">
        <f>IF(N223="snížená",J223,0)</f>
        <v>0</v>
      </c>
      <c r="BG223" s="187">
        <f>IF(N223="zákl. přenesená",J223,0)</f>
        <v>0</v>
      </c>
      <c r="BH223" s="187">
        <f>IF(N223="sníž. přenesená",J223,0)</f>
        <v>0</v>
      </c>
      <c r="BI223" s="187">
        <f>IF(N223="nulová",J223,0)</f>
        <v>0</v>
      </c>
      <c r="BJ223" s="19" t="s">
        <v>79</v>
      </c>
      <c r="BK223" s="187">
        <f>ROUND(I223*H223,2)</f>
        <v>0</v>
      </c>
      <c r="BL223" s="19" t="s">
        <v>163</v>
      </c>
      <c r="BM223" s="186" t="s">
        <v>678</v>
      </c>
    </row>
    <row r="224" spans="1:47" s="2" customFormat="1" ht="29.25">
      <c r="A224" s="36"/>
      <c r="B224" s="37"/>
      <c r="C224" s="38"/>
      <c r="D224" s="188" t="s">
        <v>130</v>
      </c>
      <c r="E224" s="38"/>
      <c r="F224" s="189" t="s">
        <v>195</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130</v>
      </c>
      <c r="AU224" s="19" t="s">
        <v>81</v>
      </c>
    </row>
    <row r="225" spans="1:65" s="2" customFormat="1" ht="24">
      <c r="A225" s="36"/>
      <c r="B225" s="37"/>
      <c r="C225" s="175" t="s">
        <v>294</v>
      </c>
      <c r="D225" s="175" t="s">
        <v>123</v>
      </c>
      <c r="E225" s="176" t="s">
        <v>243</v>
      </c>
      <c r="F225" s="177" t="s">
        <v>244</v>
      </c>
      <c r="G225" s="178" t="s">
        <v>202</v>
      </c>
      <c r="H225" s="179">
        <v>24.3</v>
      </c>
      <c r="I225" s="180"/>
      <c r="J225" s="181">
        <f>ROUND(I225*H225,2)</f>
        <v>0</v>
      </c>
      <c r="K225" s="177" t="s">
        <v>127</v>
      </c>
      <c r="L225" s="41"/>
      <c r="M225" s="182" t="s">
        <v>19</v>
      </c>
      <c r="N225" s="183" t="s">
        <v>43</v>
      </c>
      <c r="O225" s="66"/>
      <c r="P225" s="184">
        <f>O225*H225</f>
        <v>0</v>
      </c>
      <c r="Q225" s="184">
        <v>0</v>
      </c>
      <c r="R225" s="184">
        <f>Q225*H225</f>
        <v>0</v>
      </c>
      <c r="S225" s="184">
        <v>0</v>
      </c>
      <c r="T225" s="185">
        <f>S225*H225</f>
        <v>0</v>
      </c>
      <c r="U225" s="36"/>
      <c r="V225" s="36"/>
      <c r="W225" s="36"/>
      <c r="X225" s="36"/>
      <c r="Y225" s="36"/>
      <c r="Z225" s="36"/>
      <c r="AA225" s="36"/>
      <c r="AB225" s="36"/>
      <c r="AC225" s="36"/>
      <c r="AD225" s="36"/>
      <c r="AE225" s="36"/>
      <c r="AR225" s="186" t="s">
        <v>163</v>
      </c>
      <c r="AT225" s="186" t="s">
        <v>123</v>
      </c>
      <c r="AU225" s="186" t="s">
        <v>81</v>
      </c>
      <c r="AY225" s="19" t="s">
        <v>120</v>
      </c>
      <c r="BE225" s="187">
        <f>IF(N225="základní",J225,0)</f>
        <v>0</v>
      </c>
      <c r="BF225" s="187">
        <f>IF(N225="snížená",J225,0)</f>
        <v>0</v>
      </c>
      <c r="BG225" s="187">
        <f>IF(N225="zákl. přenesená",J225,0)</f>
        <v>0</v>
      </c>
      <c r="BH225" s="187">
        <f>IF(N225="sníž. přenesená",J225,0)</f>
        <v>0</v>
      </c>
      <c r="BI225" s="187">
        <f>IF(N225="nulová",J225,0)</f>
        <v>0</v>
      </c>
      <c r="BJ225" s="19" t="s">
        <v>79</v>
      </c>
      <c r="BK225" s="187">
        <f>ROUND(I225*H225,2)</f>
        <v>0</v>
      </c>
      <c r="BL225" s="19" t="s">
        <v>163</v>
      </c>
      <c r="BM225" s="186" t="s">
        <v>679</v>
      </c>
    </row>
    <row r="226" spans="1:47" s="2" customFormat="1" ht="58.5">
      <c r="A226" s="36"/>
      <c r="B226" s="37"/>
      <c r="C226" s="38"/>
      <c r="D226" s="188" t="s">
        <v>130</v>
      </c>
      <c r="E226" s="38"/>
      <c r="F226" s="189" t="s">
        <v>246</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130</v>
      </c>
      <c r="AU226" s="19" t="s">
        <v>81</v>
      </c>
    </row>
    <row r="227" spans="2:51" s="13" customFormat="1" ht="11.25">
      <c r="B227" s="197"/>
      <c r="C227" s="198"/>
      <c r="D227" s="188" t="s">
        <v>166</v>
      </c>
      <c r="E227" s="199" t="s">
        <v>19</v>
      </c>
      <c r="F227" s="200" t="s">
        <v>680</v>
      </c>
      <c r="G227" s="198"/>
      <c r="H227" s="201">
        <v>16.25</v>
      </c>
      <c r="I227" s="202"/>
      <c r="J227" s="198"/>
      <c r="K227" s="198"/>
      <c r="L227" s="203"/>
      <c r="M227" s="204"/>
      <c r="N227" s="205"/>
      <c r="O227" s="205"/>
      <c r="P227" s="205"/>
      <c r="Q227" s="205"/>
      <c r="R227" s="205"/>
      <c r="S227" s="205"/>
      <c r="T227" s="206"/>
      <c r="AT227" s="207" t="s">
        <v>166</v>
      </c>
      <c r="AU227" s="207" t="s">
        <v>81</v>
      </c>
      <c r="AV227" s="13" t="s">
        <v>81</v>
      </c>
      <c r="AW227" s="13" t="s">
        <v>33</v>
      </c>
      <c r="AX227" s="13" t="s">
        <v>72</v>
      </c>
      <c r="AY227" s="207" t="s">
        <v>120</v>
      </c>
    </row>
    <row r="228" spans="2:51" s="13" customFormat="1" ht="11.25">
      <c r="B228" s="197"/>
      <c r="C228" s="198"/>
      <c r="D228" s="188" t="s">
        <v>166</v>
      </c>
      <c r="E228" s="199" t="s">
        <v>19</v>
      </c>
      <c r="F228" s="200" t="s">
        <v>681</v>
      </c>
      <c r="G228" s="198"/>
      <c r="H228" s="201">
        <v>8.05</v>
      </c>
      <c r="I228" s="202"/>
      <c r="J228" s="198"/>
      <c r="K228" s="198"/>
      <c r="L228" s="203"/>
      <c r="M228" s="204"/>
      <c r="N228" s="205"/>
      <c r="O228" s="205"/>
      <c r="P228" s="205"/>
      <c r="Q228" s="205"/>
      <c r="R228" s="205"/>
      <c r="S228" s="205"/>
      <c r="T228" s="206"/>
      <c r="AT228" s="207" t="s">
        <v>166</v>
      </c>
      <c r="AU228" s="207" t="s">
        <v>81</v>
      </c>
      <c r="AV228" s="13" t="s">
        <v>81</v>
      </c>
      <c r="AW228" s="13" t="s">
        <v>33</v>
      </c>
      <c r="AX228" s="13" t="s">
        <v>72</v>
      </c>
      <c r="AY228" s="207" t="s">
        <v>120</v>
      </c>
    </row>
    <row r="229" spans="2:51" s="15" customFormat="1" ht="11.25">
      <c r="B229" s="218"/>
      <c r="C229" s="219"/>
      <c r="D229" s="188" t="s">
        <v>166</v>
      </c>
      <c r="E229" s="220" t="s">
        <v>19</v>
      </c>
      <c r="F229" s="221" t="s">
        <v>184</v>
      </c>
      <c r="G229" s="219"/>
      <c r="H229" s="222">
        <v>24.3</v>
      </c>
      <c r="I229" s="223"/>
      <c r="J229" s="219"/>
      <c r="K229" s="219"/>
      <c r="L229" s="224"/>
      <c r="M229" s="225"/>
      <c r="N229" s="226"/>
      <c r="O229" s="226"/>
      <c r="P229" s="226"/>
      <c r="Q229" s="226"/>
      <c r="R229" s="226"/>
      <c r="S229" s="226"/>
      <c r="T229" s="227"/>
      <c r="AT229" s="228" t="s">
        <v>166</v>
      </c>
      <c r="AU229" s="228" t="s">
        <v>81</v>
      </c>
      <c r="AV229" s="15" t="s">
        <v>163</v>
      </c>
      <c r="AW229" s="15" t="s">
        <v>33</v>
      </c>
      <c r="AX229" s="15" t="s">
        <v>79</v>
      </c>
      <c r="AY229" s="228" t="s">
        <v>120</v>
      </c>
    </row>
    <row r="230" spans="1:65" s="2" customFormat="1" ht="16.5" customHeight="1">
      <c r="A230" s="36"/>
      <c r="B230" s="37"/>
      <c r="C230" s="240" t="s">
        <v>301</v>
      </c>
      <c r="D230" s="240" t="s">
        <v>249</v>
      </c>
      <c r="E230" s="241" t="s">
        <v>250</v>
      </c>
      <c r="F230" s="242" t="s">
        <v>251</v>
      </c>
      <c r="G230" s="243" t="s">
        <v>202</v>
      </c>
      <c r="H230" s="244">
        <v>27.945</v>
      </c>
      <c r="I230" s="245"/>
      <c r="J230" s="246">
        <f>ROUND(I230*H230,2)</f>
        <v>0</v>
      </c>
      <c r="K230" s="242" t="s">
        <v>127</v>
      </c>
      <c r="L230" s="247"/>
      <c r="M230" s="248" t="s">
        <v>19</v>
      </c>
      <c r="N230" s="249" t="s">
        <v>43</v>
      </c>
      <c r="O230" s="66"/>
      <c r="P230" s="184">
        <f>O230*H230</f>
        <v>0</v>
      </c>
      <c r="Q230" s="184">
        <v>3E-05</v>
      </c>
      <c r="R230" s="184">
        <f>Q230*H230</f>
        <v>0.0008383500000000001</v>
      </c>
      <c r="S230" s="184">
        <v>0</v>
      </c>
      <c r="T230" s="185">
        <f>S230*H230</f>
        <v>0</v>
      </c>
      <c r="U230" s="36"/>
      <c r="V230" s="36"/>
      <c r="W230" s="36"/>
      <c r="X230" s="36"/>
      <c r="Y230" s="36"/>
      <c r="Z230" s="36"/>
      <c r="AA230" s="36"/>
      <c r="AB230" s="36"/>
      <c r="AC230" s="36"/>
      <c r="AD230" s="36"/>
      <c r="AE230" s="36"/>
      <c r="AR230" s="186" t="s">
        <v>208</v>
      </c>
      <c r="AT230" s="186" t="s">
        <v>249</v>
      </c>
      <c r="AU230" s="186" t="s">
        <v>81</v>
      </c>
      <c r="AY230" s="19" t="s">
        <v>120</v>
      </c>
      <c r="BE230" s="187">
        <f>IF(N230="základní",J230,0)</f>
        <v>0</v>
      </c>
      <c r="BF230" s="187">
        <f>IF(N230="snížená",J230,0)</f>
        <v>0</v>
      </c>
      <c r="BG230" s="187">
        <f>IF(N230="zákl. přenesená",J230,0)</f>
        <v>0</v>
      </c>
      <c r="BH230" s="187">
        <f>IF(N230="sníž. přenesená",J230,0)</f>
        <v>0</v>
      </c>
      <c r="BI230" s="187">
        <f>IF(N230="nulová",J230,0)</f>
        <v>0</v>
      </c>
      <c r="BJ230" s="19" t="s">
        <v>79</v>
      </c>
      <c r="BK230" s="187">
        <f>ROUND(I230*H230,2)</f>
        <v>0</v>
      </c>
      <c r="BL230" s="19" t="s">
        <v>163</v>
      </c>
      <c r="BM230" s="186" t="s">
        <v>682</v>
      </c>
    </row>
    <row r="231" spans="2:51" s="13" customFormat="1" ht="11.25">
      <c r="B231" s="197"/>
      <c r="C231" s="198"/>
      <c r="D231" s="188" t="s">
        <v>166</v>
      </c>
      <c r="E231" s="198"/>
      <c r="F231" s="200" t="s">
        <v>683</v>
      </c>
      <c r="G231" s="198"/>
      <c r="H231" s="201">
        <v>27.945</v>
      </c>
      <c r="I231" s="202"/>
      <c r="J231" s="198"/>
      <c r="K231" s="198"/>
      <c r="L231" s="203"/>
      <c r="M231" s="204"/>
      <c r="N231" s="205"/>
      <c r="O231" s="205"/>
      <c r="P231" s="205"/>
      <c r="Q231" s="205"/>
      <c r="R231" s="205"/>
      <c r="S231" s="205"/>
      <c r="T231" s="206"/>
      <c r="AT231" s="207" t="s">
        <v>166</v>
      </c>
      <c r="AU231" s="207" t="s">
        <v>81</v>
      </c>
      <c r="AV231" s="13" t="s">
        <v>81</v>
      </c>
      <c r="AW231" s="13" t="s">
        <v>4</v>
      </c>
      <c r="AX231" s="13" t="s">
        <v>79</v>
      </c>
      <c r="AY231" s="207" t="s">
        <v>120</v>
      </c>
    </row>
    <row r="232" spans="1:65" s="2" customFormat="1" ht="16.5" customHeight="1">
      <c r="A232" s="36"/>
      <c r="B232" s="37"/>
      <c r="C232" s="175" t="s">
        <v>306</v>
      </c>
      <c r="D232" s="175" t="s">
        <v>123</v>
      </c>
      <c r="E232" s="176" t="s">
        <v>254</v>
      </c>
      <c r="F232" s="177" t="s">
        <v>255</v>
      </c>
      <c r="G232" s="178" t="s">
        <v>162</v>
      </c>
      <c r="H232" s="179">
        <v>104.58</v>
      </c>
      <c r="I232" s="180"/>
      <c r="J232" s="181">
        <f>ROUND(I232*H232,2)</f>
        <v>0</v>
      </c>
      <c r="K232" s="177" t="s">
        <v>127</v>
      </c>
      <c r="L232" s="41"/>
      <c r="M232" s="182" t="s">
        <v>19</v>
      </c>
      <c r="N232" s="183" t="s">
        <v>43</v>
      </c>
      <c r="O232" s="66"/>
      <c r="P232" s="184">
        <f>O232*H232</f>
        <v>0</v>
      </c>
      <c r="Q232" s="184">
        <v>0.003</v>
      </c>
      <c r="R232" s="184">
        <f>Q232*H232</f>
        <v>0.31374</v>
      </c>
      <c r="S232" s="184">
        <v>0</v>
      </c>
      <c r="T232" s="185">
        <f>S232*H232</f>
        <v>0</v>
      </c>
      <c r="U232" s="36"/>
      <c r="V232" s="36"/>
      <c r="W232" s="36"/>
      <c r="X232" s="36"/>
      <c r="Y232" s="36"/>
      <c r="Z232" s="36"/>
      <c r="AA232" s="36"/>
      <c r="AB232" s="36"/>
      <c r="AC232" s="36"/>
      <c r="AD232" s="36"/>
      <c r="AE232" s="36"/>
      <c r="AR232" s="186" t="s">
        <v>163</v>
      </c>
      <c r="AT232" s="186" t="s">
        <v>123</v>
      </c>
      <c r="AU232" s="186" t="s">
        <v>81</v>
      </c>
      <c r="AY232" s="19" t="s">
        <v>120</v>
      </c>
      <c r="BE232" s="187">
        <f>IF(N232="základní",J232,0)</f>
        <v>0</v>
      </c>
      <c r="BF232" s="187">
        <f>IF(N232="snížená",J232,0)</f>
        <v>0</v>
      </c>
      <c r="BG232" s="187">
        <f>IF(N232="zákl. přenesená",J232,0)</f>
        <v>0</v>
      </c>
      <c r="BH232" s="187">
        <f>IF(N232="sníž. přenesená",J232,0)</f>
        <v>0</v>
      </c>
      <c r="BI232" s="187">
        <f>IF(N232="nulová",J232,0)</f>
        <v>0</v>
      </c>
      <c r="BJ232" s="19" t="s">
        <v>79</v>
      </c>
      <c r="BK232" s="187">
        <f>ROUND(I232*H232,2)</f>
        <v>0</v>
      </c>
      <c r="BL232" s="19" t="s">
        <v>163</v>
      </c>
      <c r="BM232" s="186" t="s">
        <v>684</v>
      </c>
    </row>
    <row r="233" spans="1:65" s="2" customFormat="1" ht="24">
      <c r="A233" s="36"/>
      <c r="B233" s="37"/>
      <c r="C233" s="175" t="s">
        <v>313</v>
      </c>
      <c r="D233" s="175" t="s">
        <v>123</v>
      </c>
      <c r="E233" s="176" t="s">
        <v>258</v>
      </c>
      <c r="F233" s="177" t="s">
        <v>259</v>
      </c>
      <c r="G233" s="178" t="s">
        <v>202</v>
      </c>
      <c r="H233" s="179">
        <v>67.76</v>
      </c>
      <c r="I233" s="180"/>
      <c r="J233" s="181">
        <f>ROUND(I233*H233,2)</f>
        <v>0</v>
      </c>
      <c r="K233" s="177" t="s">
        <v>127</v>
      </c>
      <c r="L233" s="41"/>
      <c r="M233" s="182" t="s">
        <v>19</v>
      </c>
      <c r="N233" s="183" t="s">
        <v>43</v>
      </c>
      <c r="O233" s="66"/>
      <c r="P233" s="184">
        <f>O233*H233</f>
        <v>0</v>
      </c>
      <c r="Q233" s="184">
        <v>2E-05</v>
      </c>
      <c r="R233" s="184">
        <f>Q233*H233</f>
        <v>0.0013552000000000002</v>
      </c>
      <c r="S233" s="184">
        <v>0</v>
      </c>
      <c r="T233" s="185">
        <f>S233*H233</f>
        <v>0</v>
      </c>
      <c r="U233" s="36"/>
      <c r="V233" s="36"/>
      <c r="W233" s="36"/>
      <c r="X233" s="36"/>
      <c r="Y233" s="36"/>
      <c r="Z233" s="36"/>
      <c r="AA233" s="36"/>
      <c r="AB233" s="36"/>
      <c r="AC233" s="36"/>
      <c r="AD233" s="36"/>
      <c r="AE233" s="36"/>
      <c r="AR233" s="186" t="s">
        <v>163</v>
      </c>
      <c r="AT233" s="186" t="s">
        <v>123</v>
      </c>
      <c r="AU233" s="186" t="s">
        <v>81</v>
      </c>
      <c r="AY233" s="19" t="s">
        <v>120</v>
      </c>
      <c r="BE233" s="187">
        <f>IF(N233="základní",J233,0)</f>
        <v>0</v>
      </c>
      <c r="BF233" s="187">
        <f>IF(N233="snížená",J233,0)</f>
        <v>0</v>
      </c>
      <c r="BG233" s="187">
        <f>IF(N233="zákl. přenesená",J233,0)</f>
        <v>0</v>
      </c>
      <c r="BH233" s="187">
        <f>IF(N233="sníž. přenesená",J233,0)</f>
        <v>0</v>
      </c>
      <c r="BI233" s="187">
        <f>IF(N233="nulová",J233,0)</f>
        <v>0</v>
      </c>
      <c r="BJ233" s="19" t="s">
        <v>79</v>
      </c>
      <c r="BK233" s="187">
        <f>ROUND(I233*H233,2)</f>
        <v>0</v>
      </c>
      <c r="BL233" s="19" t="s">
        <v>163</v>
      </c>
      <c r="BM233" s="186" t="s">
        <v>685</v>
      </c>
    </row>
    <row r="234" spans="2:51" s="13" customFormat="1" ht="22.5">
      <c r="B234" s="197"/>
      <c r="C234" s="198"/>
      <c r="D234" s="188" t="s">
        <v>166</v>
      </c>
      <c r="E234" s="199" t="s">
        <v>19</v>
      </c>
      <c r="F234" s="200" t="s">
        <v>686</v>
      </c>
      <c r="G234" s="198"/>
      <c r="H234" s="201">
        <v>36.16</v>
      </c>
      <c r="I234" s="202"/>
      <c r="J234" s="198"/>
      <c r="K234" s="198"/>
      <c r="L234" s="203"/>
      <c r="M234" s="204"/>
      <c r="N234" s="205"/>
      <c r="O234" s="205"/>
      <c r="P234" s="205"/>
      <c r="Q234" s="205"/>
      <c r="R234" s="205"/>
      <c r="S234" s="205"/>
      <c r="T234" s="206"/>
      <c r="AT234" s="207" t="s">
        <v>166</v>
      </c>
      <c r="AU234" s="207" t="s">
        <v>81</v>
      </c>
      <c r="AV234" s="13" t="s">
        <v>81</v>
      </c>
      <c r="AW234" s="13" t="s">
        <v>33</v>
      </c>
      <c r="AX234" s="13" t="s">
        <v>72</v>
      </c>
      <c r="AY234" s="207" t="s">
        <v>120</v>
      </c>
    </row>
    <row r="235" spans="2:51" s="13" customFormat="1" ht="22.5">
      <c r="B235" s="197"/>
      <c r="C235" s="198"/>
      <c r="D235" s="188" t="s">
        <v>166</v>
      </c>
      <c r="E235" s="199" t="s">
        <v>19</v>
      </c>
      <c r="F235" s="200" t="s">
        <v>687</v>
      </c>
      <c r="G235" s="198"/>
      <c r="H235" s="201">
        <v>31.6</v>
      </c>
      <c r="I235" s="202"/>
      <c r="J235" s="198"/>
      <c r="K235" s="198"/>
      <c r="L235" s="203"/>
      <c r="M235" s="204"/>
      <c r="N235" s="205"/>
      <c r="O235" s="205"/>
      <c r="P235" s="205"/>
      <c r="Q235" s="205"/>
      <c r="R235" s="205"/>
      <c r="S235" s="205"/>
      <c r="T235" s="206"/>
      <c r="AT235" s="207" t="s">
        <v>166</v>
      </c>
      <c r="AU235" s="207" t="s">
        <v>81</v>
      </c>
      <c r="AV235" s="13" t="s">
        <v>81</v>
      </c>
      <c r="AW235" s="13" t="s">
        <v>33</v>
      </c>
      <c r="AX235" s="13" t="s">
        <v>72</v>
      </c>
      <c r="AY235" s="207" t="s">
        <v>120</v>
      </c>
    </row>
    <row r="236" spans="2:51" s="15" customFormat="1" ht="11.25">
      <c r="B236" s="218"/>
      <c r="C236" s="219"/>
      <c r="D236" s="188" t="s">
        <v>166</v>
      </c>
      <c r="E236" s="220" t="s">
        <v>19</v>
      </c>
      <c r="F236" s="221" t="s">
        <v>184</v>
      </c>
      <c r="G236" s="219"/>
      <c r="H236" s="222">
        <v>67.75999999999999</v>
      </c>
      <c r="I236" s="223"/>
      <c r="J236" s="219"/>
      <c r="K236" s="219"/>
      <c r="L236" s="224"/>
      <c r="M236" s="225"/>
      <c r="N236" s="226"/>
      <c r="O236" s="226"/>
      <c r="P236" s="226"/>
      <c r="Q236" s="226"/>
      <c r="R236" s="226"/>
      <c r="S236" s="226"/>
      <c r="T236" s="227"/>
      <c r="AT236" s="228" t="s">
        <v>166</v>
      </c>
      <c r="AU236" s="228" t="s">
        <v>81</v>
      </c>
      <c r="AV236" s="15" t="s">
        <v>163</v>
      </c>
      <c r="AW236" s="15" t="s">
        <v>33</v>
      </c>
      <c r="AX236" s="15" t="s">
        <v>79</v>
      </c>
      <c r="AY236" s="228" t="s">
        <v>120</v>
      </c>
    </row>
    <row r="237" spans="1:65" s="2" customFormat="1" ht="21.75" customHeight="1">
      <c r="A237" s="36"/>
      <c r="B237" s="37"/>
      <c r="C237" s="175" t="s">
        <v>319</v>
      </c>
      <c r="D237" s="175" t="s">
        <v>123</v>
      </c>
      <c r="E237" s="176" t="s">
        <v>263</v>
      </c>
      <c r="F237" s="177" t="s">
        <v>264</v>
      </c>
      <c r="G237" s="178" t="s">
        <v>162</v>
      </c>
      <c r="H237" s="179">
        <v>22.709</v>
      </c>
      <c r="I237" s="180"/>
      <c r="J237" s="181">
        <f>ROUND(I237*H237,2)</f>
        <v>0</v>
      </c>
      <c r="K237" s="177" t="s">
        <v>127</v>
      </c>
      <c r="L237" s="41"/>
      <c r="M237" s="182" t="s">
        <v>19</v>
      </c>
      <c r="N237" s="183" t="s">
        <v>43</v>
      </c>
      <c r="O237" s="66"/>
      <c r="P237" s="184">
        <f>O237*H237</f>
        <v>0</v>
      </c>
      <c r="Q237" s="184">
        <v>0.105</v>
      </c>
      <c r="R237" s="184">
        <f>Q237*H237</f>
        <v>2.384445</v>
      </c>
      <c r="S237" s="184">
        <v>0</v>
      </c>
      <c r="T237" s="185">
        <f>S237*H237</f>
        <v>0</v>
      </c>
      <c r="U237" s="36"/>
      <c r="V237" s="36"/>
      <c r="W237" s="36"/>
      <c r="X237" s="36"/>
      <c r="Y237" s="36"/>
      <c r="Z237" s="36"/>
      <c r="AA237" s="36"/>
      <c r="AB237" s="36"/>
      <c r="AC237" s="36"/>
      <c r="AD237" s="36"/>
      <c r="AE237" s="36"/>
      <c r="AR237" s="186" t="s">
        <v>163</v>
      </c>
      <c r="AT237" s="186" t="s">
        <v>123</v>
      </c>
      <c r="AU237" s="186" t="s">
        <v>81</v>
      </c>
      <c r="AY237" s="19" t="s">
        <v>120</v>
      </c>
      <c r="BE237" s="187">
        <f>IF(N237="základní",J237,0)</f>
        <v>0</v>
      </c>
      <c r="BF237" s="187">
        <f>IF(N237="snížená",J237,0)</f>
        <v>0</v>
      </c>
      <c r="BG237" s="187">
        <f>IF(N237="zákl. přenesená",J237,0)</f>
        <v>0</v>
      </c>
      <c r="BH237" s="187">
        <f>IF(N237="sníž. přenesená",J237,0)</f>
        <v>0</v>
      </c>
      <c r="BI237" s="187">
        <f>IF(N237="nulová",J237,0)</f>
        <v>0</v>
      </c>
      <c r="BJ237" s="19" t="s">
        <v>79</v>
      </c>
      <c r="BK237" s="187">
        <f>ROUND(I237*H237,2)</f>
        <v>0</v>
      </c>
      <c r="BL237" s="19" t="s">
        <v>163</v>
      </c>
      <c r="BM237" s="186" t="s">
        <v>688</v>
      </c>
    </row>
    <row r="238" spans="1:47" s="2" customFormat="1" ht="97.5">
      <c r="A238" s="36"/>
      <c r="B238" s="37"/>
      <c r="C238" s="38"/>
      <c r="D238" s="188" t="s">
        <v>130</v>
      </c>
      <c r="E238" s="38"/>
      <c r="F238" s="189" t="s">
        <v>266</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130</v>
      </c>
      <c r="AU238" s="19" t="s">
        <v>81</v>
      </c>
    </row>
    <row r="239" spans="2:51" s="14" customFormat="1" ht="11.25">
      <c r="B239" s="208"/>
      <c r="C239" s="209"/>
      <c r="D239" s="188" t="s">
        <v>166</v>
      </c>
      <c r="E239" s="210" t="s">
        <v>19</v>
      </c>
      <c r="F239" s="211" t="s">
        <v>689</v>
      </c>
      <c r="G239" s="209"/>
      <c r="H239" s="210" t="s">
        <v>19</v>
      </c>
      <c r="I239" s="212"/>
      <c r="J239" s="209"/>
      <c r="K239" s="209"/>
      <c r="L239" s="213"/>
      <c r="M239" s="214"/>
      <c r="N239" s="215"/>
      <c r="O239" s="215"/>
      <c r="P239" s="215"/>
      <c r="Q239" s="215"/>
      <c r="R239" s="215"/>
      <c r="S239" s="215"/>
      <c r="T239" s="216"/>
      <c r="AT239" s="217" t="s">
        <v>166</v>
      </c>
      <c r="AU239" s="217" t="s">
        <v>81</v>
      </c>
      <c r="AV239" s="14" t="s">
        <v>79</v>
      </c>
      <c r="AW239" s="14" t="s">
        <v>33</v>
      </c>
      <c r="AX239" s="14" t="s">
        <v>72</v>
      </c>
      <c r="AY239" s="217" t="s">
        <v>120</v>
      </c>
    </row>
    <row r="240" spans="2:51" s="13" customFormat="1" ht="11.25">
      <c r="B240" s="197"/>
      <c r="C240" s="198"/>
      <c r="D240" s="188" t="s">
        <v>166</v>
      </c>
      <c r="E240" s="199" t="s">
        <v>19</v>
      </c>
      <c r="F240" s="200" t="s">
        <v>690</v>
      </c>
      <c r="G240" s="198"/>
      <c r="H240" s="201">
        <v>21.847</v>
      </c>
      <c r="I240" s="202"/>
      <c r="J240" s="198"/>
      <c r="K240" s="198"/>
      <c r="L240" s="203"/>
      <c r="M240" s="204"/>
      <c r="N240" s="205"/>
      <c r="O240" s="205"/>
      <c r="P240" s="205"/>
      <c r="Q240" s="205"/>
      <c r="R240" s="205"/>
      <c r="S240" s="205"/>
      <c r="T240" s="206"/>
      <c r="AT240" s="207" t="s">
        <v>166</v>
      </c>
      <c r="AU240" s="207" t="s">
        <v>81</v>
      </c>
      <c r="AV240" s="13" t="s">
        <v>81</v>
      </c>
      <c r="AW240" s="13" t="s">
        <v>33</v>
      </c>
      <c r="AX240" s="13" t="s">
        <v>72</v>
      </c>
      <c r="AY240" s="207" t="s">
        <v>120</v>
      </c>
    </row>
    <row r="241" spans="2:51" s="13" customFormat="1" ht="11.25">
      <c r="B241" s="197"/>
      <c r="C241" s="198"/>
      <c r="D241" s="188" t="s">
        <v>166</v>
      </c>
      <c r="E241" s="199" t="s">
        <v>19</v>
      </c>
      <c r="F241" s="200" t="s">
        <v>691</v>
      </c>
      <c r="G241" s="198"/>
      <c r="H241" s="201">
        <v>0.252</v>
      </c>
      <c r="I241" s="202"/>
      <c r="J241" s="198"/>
      <c r="K241" s="198"/>
      <c r="L241" s="203"/>
      <c r="M241" s="204"/>
      <c r="N241" s="205"/>
      <c r="O241" s="205"/>
      <c r="P241" s="205"/>
      <c r="Q241" s="205"/>
      <c r="R241" s="205"/>
      <c r="S241" s="205"/>
      <c r="T241" s="206"/>
      <c r="AT241" s="207" t="s">
        <v>166</v>
      </c>
      <c r="AU241" s="207" t="s">
        <v>81</v>
      </c>
      <c r="AV241" s="13" t="s">
        <v>81</v>
      </c>
      <c r="AW241" s="13" t="s">
        <v>33</v>
      </c>
      <c r="AX241" s="13" t="s">
        <v>72</v>
      </c>
      <c r="AY241" s="207" t="s">
        <v>120</v>
      </c>
    </row>
    <row r="242" spans="2:51" s="13" customFormat="1" ht="11.25">
      <c r="B242" s="197"/>
      <c r="C242" s="198"/>
      <c r="D242" s="188" t="s">
        <v>166</v>
      </c>
      <c r="E242" s="199" t="s">
        <v>19</v>
      </c>
      <c r="F242" s="200" t="s">
        <v>610</v>
      </c>
      <c r="G242" s="198"/>
      <c r="H242" s="201">
        <v>0.07</v>
      </c>
      <c r="I242" s="202"/>
      <c r="J242" s="198"/>
      <c r="K242" s="198"/>
      <c r="L242" s="203"/>
      <c r="M242" s="204"/>
      <c r="N242" s="205"/>
      <c r="O242" s="205"/>
      <c r="P242" s="205"/>
      <c r="Q242" s="205"/>
      <c r="R242" s="205"/>
      <c r="S242" s="205"/>
      <c r="T242" s="206"/>
      <c r="AT242" s="207" t="s">
        <v>166</v>
      </c>
      <c r="AU242" s="207" t="s">
        <v>81</v>
      </c>
      <c r="AV242" s="13" t="s">
        <v>81</v>
      </c>
      <c r="AW242" s="13" t="s">
        <v>33</v>
      </c>
      <c r="AX242" s="13" t="s">
        <v>72</v>
      </c>
      <c r="AY242" s="207" t="s">
        <v>120</v>
      </c>
    </row>
    <row r="243" spans="2:51" s="13" customFormat="1" ht="11.25">
      <c r="B243" s="197"/>
      <c r="C243" s="198"/>
      <c r="D243" s="188" t="s">
        <v>166</v>
      </c>
      <c r="E243" s="199" t="s">
        <v>19</v>
      </c>
      <c r="F243" s="200" t="s">
        <v>692</v>
      </c>
      <c r="G243" s="198"/>
      <c r="H243" s="201">
        <v>0.54</v>
      </c>
      <c r="I243" s="202"/>
      <c r="J243" s="198"/>
      <c r="K243" s="198"/>
      <c r="L243" s="203"/>
      <c r="M243" s="204"/>
      <c r="N243" s="205"/>
      <c r="O243" s="205"/>
      <c r="P243" s="205"/>
      <c r="Q243" s="205"/>
      <c r="R243" s="205"/>
      <c r="S243" s="205"/>
      <c r="T243" s="206"/>
      <c r="AT243" s="207" t="s">
        <v>166</v>
      </c>
      <c r="AU243" s="207" t="s">
        <v>81</v>
      </c>
      <c r="AV243" s="13" t="s">
        <v>81</v>
      </c>
      <c r="AW243" s="13" t="s">
        <v>33</v>
      </c>
      <c r="AX243" s="13" t="s">
        <v>72</v>
      </c>
      <c r="AY243" s="207" t="s">
        <v>120</v>
      </c>
    </row>
    <row r="244" spans="2:51" s="15" customFormat="1" ht="11.25">
      <c r="B244" s="218"/>
      <c r="C244" s="219"/>
      <c r="D244" s="188" t="s">
        <v>166</v>
      </c>
      <c r="E244" s="220" t="s">
        <v>19</v>
      </c>
      <c r="F244" s="221" t="s">
        <v>184</v>
      </c>
      <c r="G244" s="219"/>
      <c r="H244" s="222">
        <v>22.709</v>
      </c>
      <c r="I244" s="223"/>
      <c r="J244" s="219"/>
      <c r="K244" s="219"/>
      <c r="L244" s="224"/>
      <c r="M244" s="225"/>
      <c r="N244" s="226"/>
      <c r="O244" s="226"/>
      <c r="P244" s="226"/>
      <c r="Q244" s="226"/>
      <c r="R244" s="226"/>
      <c r="S244" s="226"/>
      <c r="T244" s="227"/>
      <c r="AT244" s="228" t="s">
        <v>166</v>
      </c>
      <c r="AU244" s="228" t="s">
        <v>81</v>
      </c>
      <c r="AV244" s="15" t="s">
        <v>163</v>
      </c>
      <c r="AW244" s="15" t="s">
        <v>33</v>
      </c>
      <c r="AX244" s="15" t="s">
        <v>79</v>
      </c>
      <c r="AY244" s="228" t="s">
        <v>120</v>
      </c>
    </row>
    <row r="245" spans="1:65" s="2" customFormat="1" ht="21.75" customHeight="1">
      <c r="A245" s="36"/>
      <c r="B245" s="37"/>
      <c r="C245" s="175" t="s">
        <v>324</v>
      </c>
      <c r="D245" s="175" t="s">
        <v>123</v>
      </c>
      <c r="E245" s="176" t="s">
        <v>271</v>
      </c>
      <c r="F245" s="177" t="s">
        <v>272</v>
      </c>
      <c r="G245" s="178" t="s">
        <v>162</v>
      </c>
      <c r="H245" s="179">
        <v>43.752</v>
      </c>
      <c r="I245" s="180"/>
      <c r="J245" s="181">
        <f>ROUND(I245*H245,2)</f>
        <v>0</v>
      </c>
      <c r="K245" s="177" t="s">
        <v>127</v>
      </c>
      <c r="L245" s="41"/>
      <c r="M245" s="182" t="s">
        <v>19</v>
      </c>
      <c r="N245" s="183" t="s">
        <v>43</v>
      </c>
      <c r="O245" s="66"/>
      <c r="P245" s="184">
        <f>O245*H245</f>
        <v>0</v>
      </c>
      <c r="Q245" s="184">
        <v>0.0306</v>
      </c>
      <c r="R245" s="184">
        <f>Q245*H245</f>
        <v>1.3388112</v>
      </c>
      <c r="S245" s="184">
        <v>0</v>
      </c>
      <c r="T245" s="185">
        <f>S245*H245</f>
        <v>0</v>
      </c>
      <c r="U245" s="36"/>
      <c r="V245" s="36"/>
      <c r="W245" s="36"/>
      <c r="X245" s="36"/>
      <c r="Y245" s="36"/>
      <c r="Z245" s="36"/>
      <c r="AA245" s="36"/>
      <c r="AB245" s="36"/>
      <c r="AC245" s="36"/>
      <c r="AD245" s="36"/>
      <c r="AE245" s="36"/>
      <c r="AR245" s="186" t="s">
        <v>163</v>
      </c>
      <c r="AT245" s="186" t="s">
        <v>123</v>
      </c>
      <c r="AU245" s="186" t="s">
        <v>81</v>
      </c>
      <c r="AY245" s="19" t="s">
        <v>120</v>
      </c>
      <c r="BE245" s="187">
        <f>IF(N245="základní",J245,0)</f>
        <v>0</v>
      </c>
      <c r="BF245" s="187">
        <f>IF(N245="snížená",J245,0)</f>
        <v>0</v>
      </c>
      <c r="BG245" s="187">
        <f>IF(N245="zákl. přenesená",J245,0)</f>
        <v>0</v>
      </c>
      <c r="BH245" s="187">
        <f>IF(N245="sníž. přenesená",J245,0)</f>
        <v>0</v>
      </c>
      <c r="BI245" s="187">
        <f>IF(N245="nulová",J245,0)</f>
        <v>0</v>
      </c>
      <c r="BJ245" s="19" t="s">
        <v>79</v>
      </c>
      <c r="BK245" s="187">
        <f>ROUND(I245*H245,2)</f>
        <v>0</v>
      </c>
      <c r="BL245" s="19" t="s">
        <v>163</v>
      </c>
      <c r="BM245" s="186" t="s">
        <v>693</v>
      </c>
    </row>
    <row r="246" spans="2:51" s="13" customFormat="1" ht="11.25">
      <c r="B246" s="197"/>
      <c r="C246" s="198"/>
      <c r="D246" s="188" t="s">
        <v>166</v>
      </c>
      <c r="E246" s="199" t="s">
        <v>19</v>
      </c>
      <c r="F246" s="200" t="s">
        <v>694</v>
      </c>
      <c r="G246" s="198"/>
      <c r="H246" s="201">
        <v>15.11</v>
      </c>
      <c r="I246" s="202"/>
      <c r="J246" s="198"/>
      <c r="K246" s="198"/>
      <c r="L246" s="203"/>
      <c r="M246" s="204"/>
      <c r="N246" s="205"/>
      <c r="O246" s="205"/>
      <c r="P246" s="205"/>
      <c r="Q246" s="205"/>
      <c r="R246" s="205"/>
      <c r="S246" s="205"/>
      <c r="T246" s="206"/>
      <c r="AT246" s="207" t="s">
        <v>166</v>
      </c>
      <c r="AU246" s="207" t="s">
        <v>81</v>
      </c>
      <c r="AV246" s="13" t="s">
        <v>81</v>
      </c>
      <c r="AW246" s="13" t="s">
        <v>33</v>
      </c>
      <c r="AX246" s="13" t="s">
        <v>72</v>
      </c>
      <c r="AY246" s="207" t="s">
        <v>120</v>
      </c>
    </row>
    <row r="247" spans="2:51" s="13" customFormat="1" ht="11.25">
      <c r="B247" s="197"/>
      <c r="C247" s="198"/>
      <c r="D247" s="188" t="s">
        <v>166</v>
      </c>
      <c r="E247" s="199" t="s">
        <v>19</v>
      </c>
      <c r="F247" s="200" t="s">
        <v>695</v>
      </c>
      <c r="G247" s="198"/>
      <c r="H247" s="201">
        <v>0.291</v>
      </c>
      <c r="I247" s="202"/>
      <c r="J247" s="198"/>
      <c r="K247" s="198"/>
      <c r="L247" s="203"/>
      <c r="M247" s="204"/>
      <c r="N247" s="205"/>
      <c r="O247" s="205"/>
      <c r="P247" s="205"/>
      <c r="Q247" s="205"/>
      <c r="R247" s="205"/>
      <c r="S247" s="205"/>
      <c r="T247" s="206"/>
      <c r="AT247" s="207" t="s">
        <v>166</v>
      </c>
      <c r="AU247" s="207" t="s">
        <v>81</v>
      </c>
      <c r="AV247" s="13" t="s">
        <v>81</v>
      </c>
      <c r="AW247" s="13" t="s">
        <v>33</v>
      </c>
      <c r="AX247" s="13" t="s">
        <v>72</v>
      </c>
      <c r="AY247" s="207" t="s">
        <v>120</v>
      </c>
    </row>
    <row r="248" spans="2:51" s="13" customFormat="1" ht="11.25">
      <c r="B248" s="197"/>
      <c r="C248" s="198"/>
      <c r="D248" s="188" t="s">
        <v>166</v>
      </c>
      <c r="E248" s="199" t="s">
        <v>19</v>
      </c>
      <c r="F248" s="200" t="s">
        <v>614</v>
      </c>
      <c r="G248" s="198"/>
      <c r="H248" s="201">
        <v>-0.683</v>
      </c>
      <c r="I248" s="202"/>
      <c r="J248" s="198"/>
      <c r="K248" s="198"/>
      <c r="L248" s="203"/>
      <c r="M248" s="204"/>
      <c r="N248" s="205"/>
      <c r="O248" s="205"/>
      <c r="P248" s="205"/>
      <c r="Q248" s="205"/>
      <c r="R248" s="205"/>
      <c r="S248" s="205"/>
      <c r="T248" s="206"/>
      <c r="AT248" s="207" t="s">
        <v>166</v>
      </c>
      <c r="AU248" s="207" t="s">
        <v>81</v>
      </c>
      <c r="AV248" s="13" t="s">
        <v>81</v>
      </c>
      <c r="AW248" s="13" t="s">
        <v>33</v>
      </c>
      <c r="AX248" s="13" t="s">
        <v>72</v>
      </c>
      <c r="AY248" s="207" t="s">
        <v>120</v>
      </c>
    </row>
    <row r="249" spans="2:51" s="13" customFormat="1" ht="11.25">
      <c r="B249" s="197"/>
      <c r="C249" s="198"/>
      <c r="D249" s="188" t="s">
        <v>166</v>
      </c>
      <c r="E249" s="199" t="s">
        <v>19</v>
      </c>
      <c r="F249" s="200" t="s">
        <v>696</v>
      </c>
      <c r="G249" s="198"/>
      <c r="H249" s="201">
        <v>0.108</v>
      </c>
      <c r="I249" s="202"/>
      <c r="J249" s="198"/>
      <c r="K249" s="198"/>
      <c r="L249" s="203"/>
      <c r="M249" s="204"/>
      <c r="N249" s="205"/>
      <c r="O249" s="205"/>
      <c r="P249" s="205"/>
      <c r="Q249" s="205"/>
      <c r="R249" s="205"/>
      <c r="S249" s="205"/>
      <c r="T249" s="206"/>
      <c r="AT249" s="207" t="s">
        <v>166</v>
      </c>
      <c r="AU249" s="207" t="s">
        <v>81</v>
      </c>
      <c r="AV249" s="13" t="s">
        <v>81</v>
      </c>
      <c r="AW249" s="13" t="s">
        <v>33</v>
      </c>
      <c r="AX249" s="13" t="s">
        <v>72</v>
      </c>
      <c r="AY249" s="207" t="s">
        <v>120</v>
      </c>
    </row>
    <row r="250" spans="2:51" s="13" customFormat="1" ht="11.25">
      <c r="B250" s="197"/>
      <c r="C250" s="198"/>
      <c r="D250" s="188" t="s">
        <v>166</v>
      </c>
      <c r="E250" s="199" t="s">
        <v>19</v>
      </c>
      <c r="F250" s="200" t="s">
        <v>697</v>
      </c>
      <c r="G250" s="198"/>
      <c r="H250" s="201">
        <v>2.52</v>
      </c>
      <c r="I250" s="202"/>
      <c r="J250" s="198"/>
      <c r="K250" s="198"/>
      <c r="L250" s="203"/>
      <c r="M250" s="204"/>
      <c r="N250" s="205"/>
      <c r="O250" s="205"/>
      <c r="P250" s="205"/>
      <c r="Q250" s="205"/>
      <c r="R250" s="205"/>
      <c r="S250" s="205"/>
      <c r="T250" s="206"/>
      <c r="AT250" s="207" t="s">
        <v>166</v>
      </c>
      <c r="AU250" s="207" t="s">
        <v>81</v>
      </c>
      <c r="AV250" s="13" t="s">
        <v>81</v>
      </c>
      <c r="AW250" s="13" t="s">
        <v>33</v>
      </c>
      <c r="AX250" s="13" t="s">
        <v>72</v>
      </c>
      <c r="AY250" s="207" t="s">
        <v>120</v>
      </c>
    </row>
    <row r="251" spans="2:51" s="13" customFormat="1" ht="11.25">
      <c r="B251" s="197"/>
      <c r="C251" s="198"/>
      <c r="D251" s="188" t="s">
        <v>166</v>
      </c>
      <c r="E251" s="199" t="s">
        <v>19</v>
      </c>
      <c r="F251" s="200" t="s">
        <v>698</v>
      </c>
      <c r="G251" s="198"/>
      <c r="H251" s="201">
        <v>2.4</v>
      </c>
      <c r="I251" s="202"/>
      <c r="J251" s="198"/>
      <c r="K251" s="198"/>
      <c r="L251" s="203"/>
      <c r="M251" s="204"/>
      <c r="N251" s="205"/>
      <c r="O251" s="205"/>
      <c r="P251" s="205"/>
      <c r="Q251" s="205"/>
      <c r="R251" s="205"/>
      <c r="S251" s="205"/>
      <c r="T251" s="206"/>
      <c r="AT251" s="207" t="s">
        <v>166</v>
      </c>
      <c r="AU251" s="207" t="s">
        <v>81</v>
      </c>
      <c r="AV251" s="13" t="s">
        <v>81</v>
      </c>
      <c r="AW251" s="13" t="s">
        <v>33</v>
      </c>
      <c r="AX251" s="13" t="s">
        <v>72</v>
      </c>
      <c r="AY251" s="207" t="s">
        <v>120</v>
      </c>
    </row>
    <row r="252" spans="2:51" s="13" customFormat="1" ht="11.25">
      <c r="B252" s="197"/>
      <c r="C252" s="198"/>
      <c r="D252" s="188" t="s">
        <v>166</v>
      </c>
      <c r="E252" s="199" t="s">
        <v>19</v>
      </c>
      <c r="F252" s="200" t="s">
        <v>699</v>
      </c>
      <c r="G252" s="198"/>
      <c r="H252" s="201">
        <v>0.48</v>
      </c>
      <c r="I252" s="202"/>
      <c r="J252" s="198"/>
      <c r="K252" s="198"/>
      <c r="L252" s="203"/>
      <c r="M252" s="204"/>
      <c r="N252" s="205"/>
      <c r="O252" s="205"/>
      <c r="P252" s="205"/>
      <c r="Q252" s="205"/>
      <c r="R252" s="205"/>
      <c r="S252" s="205"/>
      <c r="T252" s="206"/>
      <c r="AT252" s="207" t="s">
        <v>166</v>
      </c>
      <c r="AU252" s="207" t="s">
        <v>81</v>
      </c>
      <c r="AV252" s="13" t="s">
        <v>81</v>
      </c>
      <c r="AW252" s="13" t="s">
        <v>33</v>
      </c>
      <c r="AX252" s="13" t="s">
        <v>72</v>
      </c>
      <c r="AY252" s="207" t="s">
        <v>120</v>
      </c>
    </row>
    <row r="253" spans="2:51" s="13" customFormat="1" ht="11.25">
      <c r="B253" s="197"/>
      <c r="C253" s="198"/>
      <c r="D253" s="188" t="s">
        <v>166</v>
      </c>
      <c r="E253" s="199" t="s">
        <v>19</v>
      </c>
      <c r="F253" s="200" t="s">
        <v>700</v>
      </c>
      <c r="G253" s="198"/>
      <c r="H253" s="201">
        <v>0.24</v>
      </c>
      <c r="I253" s="202"/>
      <c r="J253" s="198"/>
      <c r="K253" s="198"/>
      <c r="L253" s="203"/>
      <c r="M253" s="204"/>
      <c r="N253" s="205"/>
      <c r="O253" s="205"/>
      <c r="P253" s="205"/>
      <c r="Q253" s="205"/>
      <c r="R253" s="205"/>
      <c r="S253" s="205"/>
      <c r="T253" s="206"/>
      <c r="AT253" s="207" t="s">
        <v>166</v>
      </c>
      <c r="AU253" s="207" t="s">
        <v>81</v>
      </c>
      <c r="AV253" s="13" t="s">
        <v>81</v>
      </c>
      <c r="AW253" s="13" t="s">
        <v>33</v>
      </c>
      <c r="AX253" s="13" t="s">
        <v>72</v>
      </c>
      <c r="AY253" s="207" t="s">
        <v>120</v>
      </c>
    </row>
    <row r="254" spans="2:51" s="13" customFormat="1" ht="11.25">
      <c r="B254" s="197"/>
      <c r="C254" s="198"/>
      <c r="D254" s="188" t="s">
        <v>166</v>
      </c>
      <c r="E254" s="199" t="s">
        <v>19</v>
      </c>
      <c r="F254" s="200" t="s">
        <v>701</v>
      </c>
      <c r="G254" s="198"/>
      <c r="H254" s="201">
        <v>3.402</v>
      </c>
      <c r="I254" s="202"/>
      <c r="J254" s="198"/>
      <c r="K254" s="198"/>
      <c r="L254" s="203"/>
      <c r="M254" s="204"/>
      <c r="N254" s="205"/>
      <c r="O254" s="205"/>
      <c r="P254" s="205"/>
      <c r="Q254" s="205"/>
      <c r="R254" s="205"/>
      <c r="S254" s="205"/>
      <c r="T254" s="206"/>
      <c r="AT254" s="207" t="s">
        <v>166</v>
      </c>
      <c r="AU254" s="207" t="s">
        <v>81</v>
      </c>
      <c r="AV254" s="13" t="s">
        <v>81</v>
      </c>
      <c r="AW254" s="13" t="s">
        <v>33</v>
      </c>
      <c r="AX254" s="13" t="s">
        <v>72</v>
      </c>
      <c r="AY254" s="207" t="s">
        <v>120</v>
      </c>
    </row>
    <row r="255" spans="2:51" s="13" customFormat="1" ht="11.25">
      <c r="B255" s="197"/>
      <c r="C255" s="198"/>
      <c r="D255" s="188" t="s">
        <v>166</v>
      </c>
      <c r="E255" s="199" t="s">
        <v>19</v>
      </c>
      <c r="F255" s="200" t="s">
        <v>702</v>
      </c>
      <c r="G255" s="198"/>
      <c r="H255" s="201">
        <v>-0.135</v>
      </c>
      <c r="I255" s="202"/>
      <c r="J255" s="198"/>
      <c r="K255" s="198"/>
      <c r="L255" s="203"/>
      <c r="M255" s="204"/>
      <c r="N255" s="205"/>
      <c r="O255" s="205"/>
      <c r="P255" s="205"/>
      <c r="Q255" s="205"/>
      <c r="R255" s="205"/>
      <c r="S255" s="205"/>
      <c r="T255" s="206"/>
      <c r="AT255" s="207" t="s">
        <v>166</v>
      </c>
      <c r="AU255" s="207" t="s">
        <v>81</v>
      </c>
      <c r="AV255" s="13" t="s">
        <v>81</v>
      </c>
      <c r="AW255" s="13" t="s">
        <v>33</v>
      </c>
      <c r="AX255" s="13" t="s">
        <v>72</v>
      </c>
      <c r="AY255" s="207" t="s">
        <v>120</v>
      </c>
    </row>
    <row r="256" spans="2:51" s="13" customFormat="1" ht="11.25">
      <c r="B256" s="197"/>
      <c r="C256" s="198"/>
      <c r="D256" s="188" t="s">
        <v>166</v>
      </c>
      <c r="E256" s="199" t="s">
        <v>19</v>
      </c>
      <c r="F256" s="200" t="s">
        <v>623</v>
      </c>
      <c r="G256" s="198"/>
      <c r="H256" s="201">
        <v>7.085</v>
      </c>
      <c r="I256" s="202"/>
      <c r="J256" s="198"/>
      <c r="K256" s="198"/>
      <c r="L256" s="203"/>
      <c r="M256" s="204"/>
      <c r="N256" s="205"/>
      <c r="O256" s="205"/>
      <c r="P256" s="205"/>
      <c r="Q256" s="205"/>
      <c r="R256" s="205"/>
      <c r="S256" s="205"/>
      <c r="T256" s="206"/>
      <c r="AT256" s="207" t="s">
        <v>166</v>
      </c>
      <c r="AU256" s="207" t="s">
        <v>81</v>
      </c>
      <c r="AV256" s="13" t="s">
        <v>81</v>
      </c>
      <c r="AW256" s="13" t="s">
        <v>33</v>
      </c>
      <c r="AX256" s="13" t="s">
        <v>72</v>
      </c>
      <c r="AY256" s="207" t="s">
        <v>120</v>
      </c>
    </row>
    <row r="257" spans="2:51" s="13" customFormat="1" ht="11.25">
      <c r="B257" s="197"/>
      <c r="C257" s="198"/>
      <c r="D257" s="188" t="s">
        <v>166</v>
      </c>
      <c r="E257" s="199" t="s">
        <v>19</v>
      </c>
      <c r="F257" s="200" t="s">
        <v>624</v>
      </c>
      <c r="G257" s="198"/>
      <c r="H257" s="201">
        <v>-0.218</v>
      </c>
      <c r="I257" s="202"/>
      <c r="J257" s="198"/>
      <c r="K257" s="198"/>
      <c r="L257" s="203"/>
      <c r="M257" s="204"/>
      <c r="N257" s="205"/>
      <c r="O257" s="205"/>
      <c r="P257" s="205"/>
      <c r="Q257" s="205"/>
      <c r="R257" s="205"/>
      <c r="S257" s="205"/>
      <c r="T257" s="206"/>
      <c r="AT257" s="207" t="s">
        <v>166</v>
      </c>
      <c r="AU257" s="207" t="s">
        <v>81</v>
      </c>
      <c r="AV257" s="13" t="s">
        <v>81</v>
      </c>
      <c r="AW257" s="13" t="s">
        <v>33</v>
      </c>
      <c r="AX257" s="13" t="s">
        <v>72</v>
      </c>
      <c r="AY257" s="207" t="s">
        <v>120</v>
      </c>
    </row>
    <row r="258" spans="2:51" s="13" customFormat="1" ht="11.25">
      <c r="B258" s="197"/>
      <c r="C258" s="198"/>
      <c r="D258" s="188" t="s">
        <v>166</v>
      </c>
      <c r="E258" s="199" t="s">
        <v>19</v>
      </c>
      <c r="F258" s="200" t="s">
        <v>696</v>
      </c>
      <c r="G258" s="198"/>
      <c r="H258" s="201">
        <v>0.108</v>
      </c>
      <c r="I258" s="202"/>
      <c r="J258" s="198"/>
      <c r="K258" s="198"/>
      <c r="L258" s="203"/>
      <c r="M258" s="204"/>
      <c r="N258" s="205"/>
      <c r="O258" s="205"/>
      <c r="P258" s="205"/>
      <c r="Q258" s="205"/>
      <c r="R258" s="205"/>
      <c r="S258" s="205"/>
      <c r="T258" s="206"/>
      <c r="AT258" s="207" t="s">
        <v>166</v>
      </c>
      <c r="AU258" s="207" t="s">
        <v>81</v>
      </c>
      <c r="AV258" s="13" t="s">
        <v>81</v>
      </c>
      <c r="AW258" s="13" t="s">
        <v>33</v>
      </c>
      <c r="AX258" s="13" t="s">
        <v>72</v>
      </c>
      <c r="AY258" s="207" t="s">
        <v>120</v>
      </c>
    </row>
    <row r="259" spans="2:51" s="13" customFormat="1" ht="11.25">
      <c r="B259" s="197"/>
      <c r="C259" s="198"/>
      <c r="D259" s="188" t="s">
        <v>166</v>
      </c>
      <c r="E259" s="199" t="s">
        <v>19</v>
      </c>
      <c r="F259" s="200" t="s">
        <v>703</v>
      </c>
      <c r="G259" s="198"/>
      <c r="H259" s="201">
        <v>2.016</v>
      </c>
      <c r="I259" s="202"/>
      <c r="J259" s="198"/>
      <c r="K259" s="198"/>
      <c r="L259" s="203"/>
      <c r="M259" s="204"/>
      <c r="N259" s="205"/>
      <c r="O259" s="205"/>
      <c r="P259" s="205"/>
      <c r="Q259" s="205"/>
      <c r="R259" s="205"/>
      <c r="S259" s="205"/>
      <c r="T259" s="206"/>
      <c r="AT259" s="207" t="s">
        <v>166</v>
      </c>
      <c r="AU259" s="207" t="s">
        <v>81</v>
      </c>
      <c r="AV259" s="13" t="s">
        <v>81</v>
      </c>
      <c r="AW259" s="13" t="s">
        <v>33</v>
      </c>
      <c r="AX259" s="13" t="s">
        <v>72</v>
      </c>
      <c r="AY259" s="207" t="s">
        <v>120</v>
      </c>
    </row>
    <row r="260" spans="2:51" s="13" customFormat="1" ht="11.25">
      <c r="B260" s="197"/>
      <c r="C260" s="198"/>
      <c r="D260" s="188" t="s">
        <v>166</v>
      </c>
      <c r="E260" s="199" t="s">
        <v>19</v>
      </c>
      <c r="F260" s="200" t="s">
        <v>704</v>
      </c>
      <c r="G260" s="198"/>
      <c r="H260" s="201">
        <v>3.666</v>
      </c>
      <c r="I260" s="202"/>
      <c r="J260" s="198"/>
      <c r="K260" s="198"/>
      <c r="L260" s="203"/>
      <c r="M260" s="204"/>
      <c r="N260" s="205"/>
      <c r="O260" s="205"/>
      <c r="P260" s="205"/>
      <c r="Q260" s="205"/>
      <c r="R260" s="205"/>
      <c r="S260" s="205"/>
      <c r="T260" s="206"/>
      <c r="AT260" s="207" t="s">
        <v>166</v>
      </c>
      <c r="AU260" s="207" t="s">
        <v>81</v>
      </c>
      <c r="AV260" s="13" t="s">
        <v>81</v>
      </c>
      <c r="AW260" s="13" t="s">
        <v>33</v>
      </c>
      <c r="AX260" s="13" t="s">
        <v>72</v>
      </c>
      <c r="AY260" s="207" t="s">
        <v>120</v>
      </c>
    </row>
    <row r="261" spans="2:51" s="13" customFormat="1" ht="11.25">
      <c r="B261" s="197"/>
      <c r="C261" s="198"/>
      <c r="D261" s="188" t="s">
        <v>166</v>
      </c>
      <c r="E261" s="199" t="s">
        <v>19</v>
      </c>
      <c r="F261" s="200" t="s">
        <v>705</v>
      </c>
      <c r="G261" s="198"/>
      <c r="H261" s="201">
        <v>0.09</v>
      </c>
      <c r="I261" s="202"/>
      <c r="J261" s="198"/>
      <c r="K261" s="198"/>
      <c r="L261" s="203"/>
      <c r="M261" s="204"/>
      <c r="N261" s="205"/>
      <c r="O261" s="205"/>
      <c r="P261" s="205"/>
      <c r="Q261" s="205"/>
      <c r="R261" s="205"/>
      <c r="S261" s="205"/>
      <c r="T261" s="206"/>
      <c r="AT261" s="207" t="s">
        <v>166</v>
      </c>
      <c r="AU261" s="207" t="s">
        <v>81</v>
      </c>
      <c r="AV261" s="13" t="s">
        <v>81</v>
      </c>
      <c r="AW261" s="13" t="s">
        <v>33</v>
      </c>
      <c r="AX261" s="13" t="s">
        <v>72</v>
      </c>
      <c r="AY261" s="207" t="s">
        <v>120</v>
      </c>
    </row>
    <row r="262" spans="2:51" s="13" customFormat="1" ht="11.25">
      <c r="B262" s="197"/>
      <c r="C262" s="198"/>
      <c r="D262" s="188" t="s">
        <v>166</v>
      </c>
      <c r="E262" s="199" t="s">
        <v>19</v>
      </c>
      <c r="F262" s="200" t="s">
        <v>706</v>
      </c>
      <c r="G262" s="198"/>
      <c r="H262" s="201">
        <v>7.392</v>
      </c>
      <c r="I262" s="202"/>
      <c r="J262" s="198"/>
      <c r="K262" s="198"/>
      <c r="L262" s="203"/>
      <c r="M262" s="204"/>
      <c r="N262" s="205"/>
      <c r="O262" s="205"/>
      <c r="P262" s="205"/>
      <c r="Q262" s="205"/>
      <c r="R262" s="205"/>
      <c r="S262" s="205"/>
      <c r="T262" s="206"/>
      <c r="AT262" s="207" t="s">
        <v>166</v>
      </c>
      <c r="AU262" s="207" t="s">
        <v>81</v>
      </c>
      <c r="AV262" s="13" t="s">
        <v>81</v>
      </c>
      <c r="AW262" s="13" t="s">
        <v>33</v>
      </c>
      <c r="AX262" s="13" t="s">
        <v>72</v>
      </c>
      <c r="AY262" s="207" t="s">
        <v>120</v>
      </c>
    </row>
    <row r="263" spans="2:51" s="13" customFormat="1" ht="11.25">
      <c r="B263" s="197"/>
      <c r="C263" s="198"/>
      <c r="D263" s="188" t="s">
        <v>166</v>
      </c>
      <c r="E263" s="199" t="s">
        <v>19</v>
      </c>
      <c r="F263" s="200" t="s">
        <v>707</v>
      </c>
      <c r="G263" s="198"/>
      <c r="H263" s="201">
        <v>-0.21</v>
      </c>
      <c r="I263" s="202"/>
      <c r="J263" s="198"/>
      <c r="K263" s="198"/>
      <c r="L263" s="203"/>
      <c r="M263" s="204"/>
      <c r="N263" s="205"/>
      <c r="O263" s="205"/>
      <c r="P263" s="205"/>
      <c r="Q263" s="205"/>
      <c r="R263" s="205"/>
      <c r="S263" s="205"/>
      <c r="T263" s="206"/>
      <c r="AT263" s="207" t="s">
        <v>166</v>
      </c>
      <c r="AU263" s="207" t="s">
        <v>81</v>
      </c>
      <c r="AV263" s="13" t="s">
        <v>81</v>
      </c>
      <c r="AW263" s="13" t="s">
        <v>33</v>
      </c>
      <c r="AX263" s="13" t="s">
        <v>72</v>
      </c>
      <c r="AY263" s="207" t="s">
        <v>120</v>
      </c>
    </row>
    <row r="264" spans="2:51" s="13" customFormat="1" ht="11.25">
      <c r="B264" s="197"/>
      <c r="C264" s="198"/>
      <c r="D264" s="188" t="s">
        <v>166</v>
      </c>
      <c r="E264" s="199" t="s">
        <v>19</v>
      </c>
      <c r="F264" s="200" t="s">
        <v>705</v>
      </c>
      <c r="G264" s="198"/>
      <c r="H264" s="201">
        <v>0.09</v>
      </c>
      <c r="I264" s="202"/>
      <c r="J264" s="198"/>
      <c r="K264" s="198"/>
      <c r="L264" s="203"/>
      <c r="M264" s="204"/>
      <c r="N264" s="205"/>
      <c r="O264" s="205"/>
      <c r="P264" s="205"/>
      <c r="Q264" s="205"/>
      <c r="R264" s="205"/>
      <c r="S264" s="205"/>
      <c r="T264" s="206"/>
      <c r="AT264" s="207" t="s">
        <v>166</v>
      </c>
      <c r="AU264" s="207" t="s">
        <v>81</v>
      </c>
      <c r="AV264" s="13" t="s">
        <v>81</v>
      </c>
      <c r="AW264" s="13" t="s">
        <v>33</v>
      </c>
      <c r="AX264" s="13" t="s">
        <v>72</v>
      </c>
      <c r="AY264" s="207" t="s">
        <v>120</v>
      </c>
    </row>
    <row r="265" spans="2:51" s="15" customFormat="1" ht="11.25">
      <c r="B265" s="218"/>
      <c r="C265" s="219"/>
      <c r="D265" s="188" t="s">
        <v>166</v>
      </c>
      <c r="E265" s="220" t="s">
        <v>19</v>
      </c>
      <c r="F265" s="221" t="s">
        <v>184</v>
      </c>
      <c r="G265" s="219"/>
      <c r="H265" s="222">
        <v>43.752</v>
      </c>
      <c r="I265" s="223"/>
      <c r="J265" s="219"/>
      <c r="K265" s="219"/>
      <c r="L265" s="224"/>
      <c r="M265" s="225"/>
      <c r="N265" s="226"/>
      <c r="O265" s="226"/>
      <c r="P265" s="226"/>
      <c r="Q265" s="226"/>
      <c r="R265" s="226"/>
      <c r="S265" s="226"/>
      <c r="T265" s="227"/>
      <c r="AT265" s="228" t="s">
        <v>166</v>
      </c>
      <c r="AU265" s="228" t="s">
        <v>81</v>
      </c>
      <c r="AV265" s="15" t="s">
        <v>163</v>
      </c>
      <c r="AW265" s="15" t="s">
        <v>33</v>
      </c>
      <c r="AX265" s="15" t="s">
        <v>79</v>
      </c>
      <c r="AY265" s="228" t="s">
        <v>120</v>
      </c>
    </row>
    <row r="266" spans="1:65" s="2" customFormat="1" ht="24">
      <c r="A266" s="36"/>
      <c r="B266" s="37"/>
      <c r="C266" s="175" t="s">
        <v>329</v>
      </c>
      <c r="D266" s="175" t="s">
        <v>123</v>
      </c>
      <c r="E266" s="176" t="s">
        <v>281</v>
      </c>
      <c r="F266" s="177" t="s">
        <v>282</v>
      </c>
      <c r="G266" s="178" t="s">
        <v>283</v>
      </c>
      <c r="H266" s="179">
        <v>11</v>
      </c>
      <c r="I266" s="180"/>
      <c r="J266" s="181">
        <f>ROUND(I266*H266,2)</f>
        <v>0</v>
      </c>
      <c r="K266" s="177" t="s">
        <v>127</v>
      </c>
      <c r="L266" s="41"/>
      <c r="M266" s="182" t="s">
        <v>19</v>
      </c>
      <c r="N266" s="183" t="s">
        <v>43</v>
      </c>
      <c r="O266" s="66"/>
      <c r="P266" s="184">
        <f>O266*H266</f>
        <v>0</v>
      </c>
      <c r="Q266" s="184">
        <v>0.04684</v>
      </c>
      <c r="R266" s="184">
        <f>Q266*H266</f>
        <v>0.51524</v>
      </c>
      <c r="S266" s="184">
        <v>0</v>
      </c>
      <c r="T266" s="185">
        <f>S266*H266</f>
        <v>0</v>
      </c>
      <c r="U266" s="36"/>
      <c r="V266" s="36"/>
      <c r="W266" s="36"/>
      <c r="X266" s="36"/>
      <c r="Y266" s="36"/>
      <c r="Z266" s="36"/>
      <c r="AA266" s="36"/>
      <c r="AB266" s="36"/>
      <c r="AC266" s="36"/>
      <c r="AD266" s="36"/>
      <c r="AE266" s="36"/>
      <c r="AR266" s="186" t="s">
        <v>163</v>
      </c>
      <c r="AT266" s="186" t="s">
        <v>123</v>
      </c>
      <c r="AU266" s="186" t="s">
        <v>81</v>
      </c>
      <c r="AY266" s="19" t="s">
        <v>120</v>
      </c>
      <c r="BE266" s="187">
        <f>IF(N266="základní",J266,0)</f>
        <v>0</v>
      </c>
      <c r="BF266" s="187">
        <f>IF(N266="snížená",J266,0)</f>
        <v>0</v>
      </c>
      <c r="BG266" s="187">
        <f>IF(N266="zákl. přenesená",J266,0)</f>
        <v>0</v>
      </c>
      <c r="BH266" s="187">
        <f>IF(N266="sníž. přenesená",J266,0)</f>
        <v>0</v>
      </c>
      <c r="BI266" s="187">
        <f>IF(N266="nulová",J266,0)</f>
        <v>0</v>
      </c>
      <c r="BJ266" s="19" t="s">
        <v>79</v>
      </c>
      <c r="BK266" s="187">
        <f>ROUND(I266*H266,2)</f>
        <v>0</v>
      </c>
      <c r="BL266" s="19" t="s">
        <v>163</v>
      </c>
      <c r="BM266" s="186" t="s">
        <v>708</v>
      </c>
    </row>
    <row r="267" spans="1:47" s="2" customFormat="1" ht="29.25">
      <c r="A267" s="36"/>
      <c r="B267" s="37"/>
      <c r="C267" s="38"/>
      <c r="D267" s="188" t="s">
        <v>130</v>
      </c>
      <c r="E267" s="38"/>
      <c r="F267" s="189" t="s">
        <v>285</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130</v>
      </c>
      <c r="AU267" s="19" t="s">
        <v>81</v>
      </c>
    </row>
    <row r="268" spans="1:65" s="2" customFormat="1" ht="16.5" customHeight="1">
      <c r="A268" s="36"/>
      <c r="B268" s="37"/>
      <c r="C268" s="240" t="s">
        <v>336</v>
      </c>
      <c r="D268" s="240" t="s">
        <v>249</v>
      </c>
      <c r="E268" s="241" t="s">
        <v>709</v>
      </c>
      <c r="F268" s="242" t="s">
        <v>710</v>
      </c>
      <c r="G268" s="243" t="s">
        <v>283</v>
      </c>
      <c r="H268" s="244">
        <v>7</v>
      </c>
      <c r="I268" s="245"/>
      <c r="J268" s="246">
        <f>ROUND(I268*H268,2)</f>
        <v>0</v>
      </c>
      <c r="K268" s="242" t="s">
        <v>127</v>
      </c>
      <c r="L268" s="247"/>
      <c r="M268" s="248" t="s">
        <v>19</v>
      </c>
      <c r="N268" s="249" t="s">
        <v>43</v>
      </c>
      <c r="O268" s="66"/>
      <c r="P268" s="184">
        <f>O268*H268</f>
        <v>0</v>
      </c>
      <c r="Q268" s="184">
        <v>0.01489</v>
      </c>
      <c r="R268" s="184">
        <f>Q268*H268</f>
        <v>0.10423</v>
      </c>
      <c r="S268" s="184">
        <v>0</v>
      </c>
      <c r="T268" s="185">
        <f>S268*H268</f>
        <v>0</v>
      </c>
      <c r="U268" s="36"/>
      <c r="V268" s="36"/>
      <c r="W268" s="36"/>
      <c r="X268" s="36"/>
      <c r="Y268" s="36"/>
      <c r="Z268" s="36"/>
      <c r="AA268" s="36"/>
      <c r="AB268" s="36"/>
      <c r="AC268" s="36"/>
      <c r="AD268" s="36"/>
      <c r="AE268" s="36"/>
      <c r="AR268" s="186" t="s">
        <v>208</v>
      </c>
      <c r="AT268" s="186" t="s">
        <v>249</v>
      </c>
      <c r="AU268" s="186" t="s">
        <v>81</v>
      </c>
      <c r="AY268" s="19" t="s">
        <v>120</v>
      </c>
      <c r="BE268" s="187">
        <f>IF(N268="základní",J268,0)</f>
        <v>0</v>
      </c>
      <c r="BF268" s="187">
        <f>IF(N268="snížená",J268,0)</f>
        <v>0</v>
      </c>
      <c r="BG268" s="187">
        <f>IF(N268="zákl. přenesená",J268,0)</f>
        <v>0</v>
      </c>
      <c r="BH268" s="187">
        <f>IF(N268="sníž. přenesená",J268,0)</f>
        <v>0</v>
      </c>
      <c r="BI268" s="187">
        <f>IF(N268="nulová",J268,0)</f>
        <v>0</v>
      </c>
      <c r="BJ268" s="19" t="s">
        <v>79</v>
      </c>
      <c r="BK268" s="187">
        <f>ROUND(I268*H268,2)</f>
        <v>0</v>
      </c>
      <c r="BL268" s="19" t="s">
        <v>163</v>
      </c>
      <c r="BM268" s="186" t="s">
        <v>711</v>
      </c>
    </row>
    <row r="269" spans="1:65" s="2" customFormat="1" ht="16.5" customHeight="1">
      <c r="A269" s="36"/>
      <c r="B269" s="37"/>
      <c r="C269" s="240" t="s">
        <v>342</v>
      </c>
      <c r="D269" s="240" t="s">
        <v>249</v>
      </c>
      <c r="E269" s="241" t="s">
        <v>290</v>
      </c>
      <c r="F269" s="242" t="s">
        <v>291</v>
      </c>
      <c r="G269" s="243" t="s">
        <v>283</v>
      </c>
      <c r="H269" s="244">
        <v>4</v>
      </c>
      <c r="I269" s="245"/>
      <c r="J269" s="246">
        <f>ROUND(I269*H269,2)</f>
        <v>0</v>
      </c>
      <c r="K269" s="242" t="s">
        <v>127</v>
      </c>
      <c r="L269" s="247"/>
      <c r="M269" s="248" t="s">
        <v>19</v>
      </c>
      <c r="N269" s="249" t="s">
        <v>43</v>
      </c>
      <c r="O269" s="66"/>
      <c r="P269" s="184">
        <f>O269*H269</f>
        <v>0</v>
      </c>
      <c r="Q269" s="184">
        <v>0.01521</v>
      </c>
      <c r="R269" s="184">
        <f>Q269*H269</f>
        <v>0.06084</v>
      </c>
      <c r="S269" s="184">
        <v>0</v>
      </c>
      <c r="T269" s="185">
        <f>S269*H269</f>
        <v>0</v>
      </c>
      <c r="U269" s="36"/>
      <c r="V269" s="36"/>
      <c r="W269" s="36"/>
      <c r="X269" s="36"/>
      <c r="Y269" s="36"/>
      <c r="Z269" s="36"/>
      <c r="AA269" s="36"/>
      <c r="AB269" s="36"/>
      <c r="AC269" s="36"/>
      <c r="AD269" s="36"/>
      <c r="AE269" s="36"/>
      <c r="AR269" s="186" t="s">
        <v>208</v>
      </c>
      <c r="AT269" s="186" t="s">
        <v>249</v>
      </c>
      <c r="AU269" s="186" t="s">
        <v>81</v>
      </c>
      <c r="AY269" s="19" t="s">
        <v>120</v>
      </c>
      <c r="BE269" s="187">
        <f>IF(N269="základní",J269,0)</f>
        <v>0</v>
      </c>
      <c r="BF269" s="187">
        <f>IF(N269="snížená",J269,0)</f>
        <v>0</v>
      </c>
      <c r="BG269" s="187">
        <f>IF(N269="zákl. přenesená",J269,0)</f>
        <v>0</v>
      </c>
      <c r="BH269" s="187">
        <f>IF(N269="sníž. přenesená",J269,0)</f>
        <v>0</v>
      </c>
      <c r="BI269" s="187">
        <f>IF(N269="nulová",J269,0)</f>
        <v>0</v>
      </c>
      <c r="BJ269" s="19" t="s">
        <v>79</v>
      </c>
      <c r="BK269" s="187">
        <f>ROUND(I269*H269,2)</f>
        <v>0</v>
      </c>
      <c r="BL269" s="19" t="s">
        <v>163</v>
      </c>
      <c r="BM269" s="186" t="s">
        <v>712</v>
      </c>
    </row>
    <row r="270" spans="2:63" s="12" customFormat="1" ht="22.9" customHeight="1">
      <c r="B270" s="159"/>
      <c r="C270" s="160"/>
      <c r="D270" s="161" t="s">
        <v>71</v>
      </c>
      <c r="E270" s="173" t="s">
        <v>216</v>
      </c>
      <c r="F270" s="173" t="s">
        <v>293</v>
      </c>
      <c r="G270" s="160"/>
      <c r="H270" s="160"/>
      <c r="I270" s="163"/>
      <c r="J270" s="174">
        <f>BK270</f>
        <v>0</v>
      </c>
      <c r="K270" s="160"/>
      <c r="L270" s="165"/>
      <c r="M270" s="166"/>
      <c r="N270" s="167"/>
      <c r="O270" s="167"/>
      <c r="P270" s="168">
        <f>SUM(P271:P322)</f>
        <v>0</v>
      </c>
      <c r="Q270" s="167"/>
      <c r="R270" s="168">
        <f>SUM(R271:R322)</f>
        <v>0.00743784</v>
      </c>
      <c r="S270" s="167"/>
      <c r="T270" s="169">
        <f>SUM(T271:T322)</f>
        <v>14.539542</v>
      </c>
      <c r="AR270" s="170" t="s">
        <v>79</v>
      </c>
      <c r="AT270" s="171" t="s">
        <v>71</v>
      </c>
      <c r="AU270" s="171" t="s">
        <v>79</v>
      </c>
      <c r="AY270" s="170" t="s">
        <v>120</v>
      </c>
      <c r="BK270" s="172">
        <f>SUM(BK271:BK322)</f>
        <v>0</v>
      </c>
    </row>
    <row r="271" spans="1:65" s="2" customFormat="1" ht="24">
      <c r="A271" s="36"/>
      <c r="B271" s="37"/>
      <c r="C271" s="175" t="s">
        <v>347</v>
      </c>
      <c r="D271" s="175" t="s">
        <v>123</v>
      </c>
      <c r="E271" s="176" t="s">
        <v>295</v>
      </c>
      <c r="F271" s="177" t="s">
        <v>296</v>
      </c>
      <c r="G271" s="178" t="s">
        <v>162</v>
      </c>
      <c r="H271" s="179">
        <v>93.146</v>
      </c>
      <c r="I271" s="180"/>
      <c r="J271" s="181">
        <f>ROUND(I271*H271,2)</f>
        <v>0</v>
      </c>
      <c r="K271" s="177" t="s">
        <v>127</v>
      </c>
      <c r="L271" s="41"/>
      <c r="M271" s="182" t="s">
        <v>19</v>
      </c>
      <c r="N271" s="183" t="s">
        <v>43</v>
      </c>
      <c r="O271" s="66"/>
      <c r="P271" s="184">
        <f>O271*H271</f>
        <v>0</v>
      </c>
      <c r="Q271" s="184">
        <v>0</v>
      </c>
      <c r="R271" s="184">
        <f>Q271*H271</f>
        <v>0</v>
      </c>
      <c r="S271" s="184">
        <v>0.068</v>
      </c>
      <c r="T271" s="185">
        <f>S271*H271</f>
        <v>6.333928</v>
      </c>
      <c r="U271" s="36"/>
      <c r="V271" s="36"/>
      <c r="W271" s="36"/>
      <c r="X271" s="36"/>
      <c r="Y271" s="36"/>
      <c r="Z271" s="36"/>
      <c r="AA271" s="36"/>
      <c r="AB271" s="36"/>
      <c r="AC271" s="36"/>
      <c r="AD271" s="36"/>
      <c r="AE271" s="36"/>
      <c r="AR271" s="186" t="s">
        <v>257</v>
      </c>
      <c r="AT271" s="186" t="s">
        <v>123</v>
      </c>
      <c r="AU271" s="186" t="s">
        <v>81</v>
      </c>
      <c r="AY271" s="19" t="s">
        <v>120</v>
      </c>
      <c r="BE271" s="187">
        <f>IF(N271="základní",J271,0)</f>
        <v>0</v>
      </c>
      <c r="BF271" s="187">
        <f>IF(N271="snížená",J271,0)</f>
        <v>0</v>
      </c>
      <c r="BG271" s="187">
        <f>IF(N271="zákl. přenesená",J271,0)</f>
        <v>0</v>
      </c>
      <c r="BH271" s="187">
        <f>IF(N271="sníž. přenesená",J271,0)</f>
        <v>0</v>
      </c>
      <c r="BI271" s="187">
        <f>IF(N271="nulová",J271,0)</f>
        <v>0</v>
      </c>
      <c r="BJ271" s="19" t="s">
        <v>79</v>
      </c>
      <c r="BK271" s="187">
        <f>ROUND(I271*H271,2)</f>
        <v>0</v>
      </c>
      <c r="BL271" s="19" t="s">
        <v>257</v>
      </c>
      <c r="BM271" s="186" t="s">
        <v>713</v>
      </c>
    </row>
    <row r="272" spans="1:47" s="2" customFormat="1" ht="29.25">
      <c r="A272" s="36"/>
      <c r="B272" s="37"/>
      <c r="C272" s="38"/>
      <c r="D272" s="188" t="s">
        <v>130</v>
      </c>
      <c r="E272" s="38"/>
      <c r="F272" s="189" t="s">
        <v>298</v>
      </c>
      <c r="G272" s="38"/>
      <c r="H272" s="38"/>
      <c r="I272" s="190"/>
      <c r="J272" s="38"/>
      <c r="K272" s="38"/>
      <c r="L272" s="41"/>
      <c r="M272" s="191"/>
      <c r="N272" s="192"/>
      <c r="O272" s="66"/>
      <c r="P272" s="66"/>
      <c r="Q272" s="66"/>
      <c r="R272" s="66"/>
      <c r="S272" s="66"/>
      <c r="T272" s="67"/>
      <c r="U272" s="36"/>
      <c r="V272" s="36"/>
      <c r="W272" s="36"/>
      <c r="X272" s="36"/>
      <c r="Y272" s="36"/>
      <c r="Z272" s="36"/>
      <c r="AA272" s="36"/>
      <c r="AB272" s="36"/>
      <c r="AC272" s="36"/>
      <c r="AD272" s="36"/>
      <c r="AE272" s="36"/>
      <c r="AT272" s="19" t="s">
        <v>130</v>
      </c>
      <c r="AU272" s="19" t="s">
        <v>81</v>
      </c>
    </row>
    <row r="273" spans="2:51" s="13" customFormat="1" ht="22.5">
      <c r="B273" s="197"/>
      <c r="C273" s="198"/>
      <c r="D273" s="188" t="s">
        <v>166</v>
      </c>
      <c r="E273" s="199" t="s">
        <v>19</v>
      </c>
      <c r="F273" s="200" t="s">
        <v>714</v>
      </c>
      <c r="G273" s="198"/>
      <c r="H273" s="201">
        <v>93.146</v>
      </c>
      <c r="I273" s="202"/>
      <c r="J273" s="198"/>
      <c r="K273" s="198"/>
      <c r="L273" s="203"/>
      <c r="M273" s="204"/>
      <c r="N273" s="205"/>
      <c r="O273" s="205"/>
      <c r="P273" s="205"/>
      <c r="Q273" s="205"/>
      <c r="R273" s="205"/>
      <c r="S273" s="205"/>
      <c r="T273" s="206"/>
      <c r="AT273" s="207" t="s">
        <v>166</v>
      </c>
      <c r="AU273" s="207" t="s">
        <v>81</v>
      </c>
      <c r="AV273" s="13" t="s">
        <v>81</v>
      </c>
      <c r="AW273" s="13" t="s">
        <v>33</v>
      </c>
      <c r="AX273" s="13" t="s">
        <v>79</v>
      </c>
      <c r="AY273" s="207" t="s">
        <v>120</v>
      </c>
    </row>
    <row r="274" spans="1:65" s="2" customFormat="1" ht="24">
      <c r="A274" s="36"/>
      <c r="B274" s="37"/>
      <c r="C274" s="175" t="s">
        <v>352</v>
      </c>
      <c r="D274" s="175" t="s">
        <v>123</v>
      </c>
      <c r="E274" s="176" t="s">
        <v>302</v>
      </c>
      <c r="F274" s="177" t="s">
        <v>303</v>
      </c>
      <c r="G274" s="178" t="s">
        <v>162</v>
      </c>
      <c r="H274" s="179">
        <v>43.694</v>
      </c>
      <c r="I274" s="180"/>
      <c r="J274" s="181">
        <f>ROUND(I274*H274,2)</f>
        <v>0</v>
      </c>
      <c r="K274" s="177" t="s">
        <v>127</v>
      </c>
      <c r="L274" s="41"/>
      <c r="M274" s="182" t="s">
        <v>19</v>
      </c>
      <c r="N274" s="183" t="s">
        <v>43</v>
      </c>
      <c r="O274" s="66"/>
      <c r="P274" s="184">
        <f>O274*H274</f>
        <v>0</v>
      </c>
      <c r="Q274" s="184">
        <v>0</v>
      </c>
      <c r="R274" s="184">
        <f>Q274*H274</f>
        <v>0</v>
      </c>
      <c r="S274" s="184">
        <v>0.035</v>
      </c>
      <c r="T274" s="185">
        <f>S274*H274</f>
        <v>1.5292900000000003</v>
      </c>
      <c r="U274" s="36"/>
      <c r="V274" s="36"/>
      <c r="W274" s="36"/>
      <c r="X274" s="36"/>
      <c r="Y274" s="36"/>
      <c r="Z274" s="36"/>
      <c r="AA274" s="36"/>
      <c r="AB274" s="36"/>
      <c r="AC274" s="36"/>
      <c r="AD274" s="36"/>
      <c r="AE274" s="36"/>
      <c r="AR274" s="186" t="s">
        <v>163</v>
      </c>
      <c r="AT274" s="186" t="s">
        <v>123</v>
      </c>
      <c r="AU274" s="186" t="s">
        <v>81</v>
      </c>
      <c r="AY274" s="19" t="s">
        <v>120</v>
      </c>
      <c r="BE274" s="187">
        <f>IF(N274="základní",J274,0)</f>
        <v>0</v>
      </c>
      <c r="BF274" s="187">
        <f>IF(N274="snížená",J274,0)</f>
        <v>0</v>
      </c>
      <c r="BG274" s="187">
        <f>IF(N274="zákl. přenesená",J274,0)</f>
        <v>0</v>
      </c>
      <c r="BH274" s="187">
        <f>IF(N274="sníž. přenesená",J274,0)</f>
        <v>0</v>
      </c>
      <c r="BI274" s="187">
        <f>IF(N274="nulová",J274,0)</f>
        <v>0</v>
      </c>
      <c r="BJ274" s="19" t="s">
        <v>79</v>
      </c>
      <c r="BK274" s="187">
        <f>ROUND(I274*H274,2)</f>
        <v>0</v>
      </c>
      <c r="BL274" s="19" t="s">
        <v>163</v>
      </c>
      <c r="BM274" s="186" t="s">
        <v>715</v>
      </c>
    </row>
    <row r="275" spans="1:47" s="2" customFormat="1" ht="29.25">
      <c r="A275" s="36"/>
      <c r="B275" s="37"/>
      <c r="C275" s="38"/>
      <c r="D275" s="188" t="s">
        <v>130</v>
      </c>
      <c r="E275" s="38"/>
      <c r="F275" s="189" t="s">
        <v>298</v>
      </c>
      <c r="G275" s="38"/>
      <c r="H275" s="38"/>
      <c r="I275" s="190"/>
      <c r="J275" s="38"/>
      <c r="K275" s="38"/>
      <c r="L275" s="41"/>
      <c r="M275" s="191"/>
      <c r="N275" s="192"/>
      <c r="O275" s="66"/>
      <c r="P275" s="66"/>
      <c r="Q275" s="66"/>
      <c r="R275" s="66"/>
      <c r="S275" s="66"/>
      <c r="T275" s="67"/>
      <c r="U275" s="36"/>
      <c r="V275" s="36"/>
      <c r="W275" s="36"/>
      <c r="X275" s="36"/>
      <c r="Y275" s="36"/>
      <c r="Z275" s="36"/>
      <c r="AA275" s="36"/>
      <c r="AB275" s="36"/>
      <c r="AC275" s="36"/>
      <c r="AD275" s="36"/>
      <c r="AE275" s="36"/>
      <c r="AT275" s="19" t="s">
        <v>130</v>
      </c>
      <c r="AU275" s="19" t="s">
        <v>81</v>
      </c>
    </row>
    <row r="276" spans="2:51" s="13" customFormat="1" ht="11.25">
      <c r="B276" s="197"/>
      <c r="C276" s="198"/>
      <c r="D276" s="188" t="s">
        <v>166</v>
      </c>
      <c r="E276" s="199" t="s">
        <v>19</v>
      </c>
      <c r="F276" s="200" t="s">
        <v>716</v>
      </c>
      <c r="G276" s="198"/>
      <c r="H276" s="201">
        <v>3.99</v>
      </c>
      <c r="I276" s="202"/>
      <c r="J276" s="198"/>
      <c r="K276" s="198"/>
      <c r="L276" s="203"/>
      <c r="M276" s="204"/>
      <c r="N276" s="205"/>
      <c r="O276" s="205"/>
      <c r="P276" s="205"/>
      <c r="Q276" s="205"/>
      <c r="R276" s="205"/>
      <c r="S276" s="205"/>
      <c r="T276" s="206"/>
      <c r="AT276" s="207" t="s">
        <v>166</v>
      </c>
      <c r="AU276" s="207" t="s">
        <v>81</v>
      </c>
      <c r="AV276" s="13" t="s">
        <v>81</v>
      </c>
      <c r="AW276" s="13" t="s">
        <v>33</v>
      </c>
      <c r="AX276" s="13" t="s">
        <v>72</v>
      </c>
      <c r="AY276" s="207" t="s">
        <v>120</v>
      </c>
    </row>
    <row r="277" spans="2:51" s="13" customFormat="1" ht="11.25">
      <c r="B277" s="197"/>
      <c r="C277" s="198"/>
      <c r="D277" s="188" t="s">
        <v>166</v>
      </c>
      <c r="E277" s="199" t="s">
        <v>19</v>
      </c>
      <c r="F277" s="200" t="s">
        <v>695</v>
      </c>
      <c r="G277" s="198"/>
      <c r="H277" s="201">
        <v>0.291</v>
      </c>
      <c r="I277" s="202"/>
      <c r="J277" s="198"/>
      <c r="K277" s="198"/>
      <c r="L277" s="203"/>
      <c r="M277" s="204"/>
      <c r="N277" s="205"/>
      <c r="O277" s="205"/>
      <c r="P277" s="205"/>
      <c r="Q277" s="205"/>
      <c r="R277" s="205"/>
      <c r="S277" s="205"/>
      <c r="T277" s="206"/>
      <c r="AT277" s="207" t="s">
        <v>166</v>
      </c>
      <c r="AU277" s="207" t="s">
        <v>81</v>
      </c>
      <c r="AV277" s="13" t="s">
        <v>81</v>
      </c>
      <c r="AW277" s="13" t="s">
        <v>33</v>
      </c>
      <c r="AX277" s="13" t="s">
        <v>72</v>
      </c>
      <c r="AY277" s="207" t="s">
        <v>120</v>
      </c>
    </row>
    <row r="278" spans="2:51" s="13" customFormat="1" ht="11.25">
      <c r="B278" s="197"/>
      <c r="C278" s="198"/>
      <c r="D278" s="188" t="s">
        <v>166</v>
      </c>
      <c r="E278" s="199" t="s">
        <v>19</v>
      </c>
      <c r="F278" s="200" t="s">
        <v>696</v>
      </c>
      <c r="G278" s="198"/>
      <c r="H278" s="201">
        <v>0.108</v>
      </c>
      <c r="I278" s="202"/>
      <c r="J278" s="198"/>
      <c r="K278" s="198"/>
      <c r="L278" s="203"/>
      <c r="M278" s="204"/>
      <c r="N278" s="205"/>
      <c r="O278" s="205"/>
      <c r="P278" s="205"/>
      <c r="Q278" s="205"/>
      <c r="R278" s="205"/>
      <c r="S278" s="205"/>
      <c r="T278" s="206"/>
      <c r="AT278" s="207" t="s">
        <v>166</v>
      </c>
      <c r="AU278" s="207" t="s">
        <v>81</v>
      </c>
      <c r="AV278" s="13" t="s">
        <v>81</v>
      </c>
      <c r="AW278" s="13" t="s">
        <v>33</v>
      </c>
      <c r="AX278" s="13" t="s">
        <v>72</v>
      </c>
      <c r="AY278" s="207" t="s">
        <v>120</v>
      </c>
    </row>
    <row r="279" spans="2:51" s="13" customFormat="1" ht="11.25">
      <c r="B279" s="197"/>
      <c r="C279" s="198"/>
      <c r="D279" s="188" t="s">
        <v>166</v>
      </c>
      <c r="E279" s="199" t="s">
        <v>19</v>
      </c>
      <c r="F279" s="200" t="s">
        <v>705</v>
      </c>
      <c r="G279" s="198"/>
      <c r="H279" s="201">
        <v>0.09</v>
      </c>
      <c r="I279" s="202"/>
      <c r="J279" s="198"/>
      <c r="K279" s="198"/>
      <c r="L279" s="203"/>
      <c r="M279" s="204"/>
      <c r="N279" s="205"/>
      <c r="O279" s="205"/>
      <c r="P279" s="205"/>
      <c r="Q279" s="205"/>
      <c r="R279" s="205"/>
      <c r="S279" s="205"/>
      <c r="T279" s="206"/>
      <c r="AT279" s="207" t="s">
        <v>166</v>
      </c>
      <c r="AU279" s="207" t="s">
        <v>81</v>
      </c>
      <c r="AV279" s="13" t="s">
        <v>81</v>
      </c>
      <c r="AW279" s="13" t="s">
        <v>33</v>
      </c>
      <c r="AX279" s="13" t="s">
        <v>72</v>
      </c>
      <c r="AY279" s="207" t="s">
        <v>120</v>
      </c>
    </row>
    <row r="280" spans="2:51" s="13" customFormat="1" ht="11.25">
      <c r="B280" s="197"/>
      <c r="C280" s="198"/>
      <c r="D280" s="188" t="s">
        <v>166</v>
      </c>
      <c r="E280" s="199" t="s">
        <v>19</v>
      </c>
      <c r="F280" s="200" t="s">
        <v>717</v>
      </c>
      <c r="G280" s="198"/>
      <c r="H280" s="201">
        <v>8.797</v>
      </c>
      <c r="I280" s="202"/>
      <c r="J280" s="198"/>
      <c r="K280" s="198"/>
      <c r="L280" s="203"/>
      <c r="M280" s="204"/>
      <c r="N280" s="205"/>
      <c r="O280" s="205"/>
      <c r="P280" s="205"/>
      <c r="Q280" s="205"/>
      <c r="R280" s="205"/>
      <c r="S280" s="205"/>
      <c r="T280" s="206"/>
      <c r="AT280" s="207" t="s">
        <v>166</v>
      </c>
      <c r="AU280" s="207" t="s">
        <v>81</v>
      </c>
      <c r="AV280" s="13" t="s">
        <v>81</v>
      </c>
      <c r="AW280" s="13" t="s">
        <v>33</v>
      </c>
      <c r="AX280" s="13" t="s">
        <v>72</v>
      </c>
      <c r="AY280" s="207" t="s">
        <v>120</v>
      </c>
    </row>
    <row r="281" spans="2:51" s="13" customFormat="1" ht="11.25">
      <c r="B281" s="197"/>
      <c r="C281" s="198"/>
      <c r="D281" s="188" t="s">
        <v>166</v>
      </c>
      <c r="E281" s="199" t="s">
        <v>19</v>
      </c>
      <c r="F281" s="200" t="s">
        <v>718</v>
      </c>
      <c r="G281" s="198"/>
      <c r="H281" s="201">
        <v>1.439</v>
      </c>
      <c r="I281" s="202"/>
      <c r="J281" s="198"/>
      <c r="K281" s="198"/>
      <c r="L281" s="203"/>
      <c r="M281" s="204"/>
      <c r="N281" s="205"/>
      <c r="O281" s="205"/>
      <c r="P281" s="205"/>
      <c r="Q281" s="205"/>
      <c r="R281" s="205"/>
      <c r="S281" s="205"/>
      <c r="T281" s="206"/>
      <c r="AT281" s="207" t="s">
        <v>166</v>
      </c>
      <c r="AU281" s="207" t="s">
        <v>81</v>
      </c>
      <c r="AV281" s="13" t="s">
        <v>81</v>
      </c>
      <c r="AW281" s="13" t="s">
        <v>33</v>
      </c>
      <c r="AX281" s="13" t="s">
        <v>72</v>
      </c>
      <c r="AY281" s="207" t="s">
        <v>120</v>
      </c>
    </row>
    <row r="282" spans="2:51" s="13" customFormat="1" ht="11.25">
      <c r="B282" s="197"/>
      <c r="C282" s="198"/>
      <c r="D282" s="188" t="s">
        <v>166</v>
      </c>
      <c r="E282" s="199" t="s">
        <v>19</v>
      </c>
      <c r="F282" s="200" t="s">
        <v>719</v>
      </c>
      <c r="G282" s="198"/>
      <c r="H282" s="201">
        <v>5.6</v>
      </c>
      <c r="I282" s="202"/>
      <c r="J282" s="198"/>
      <c r="K282" s="198"/>
      <c r="L282" s="203"/>
      <c r="M282" s="204"/>
      <c r="N282" s="205"/>
      <c r="O282" s="205"/>
      <c r="P282" s="205"/>
      <c r="Q282" s="205"/>
      <c r="R282" s="205"/>
      <c r="S282" s="205"/>
      <c r="T282" s="206"/>
      <c r="AT282" s="207" t="s">
        <v>166</v>
      </c>
      <c r="AU282" s="207" t="s">
        <v>81</v>
      </c>
      <c r="AV282" s="13" t="s">
        <v>81</v>
      </c>
      <c r="AW282" s="13" t="s">
        <v>33</v>
      </c>
      <c r="AX282" s="13" t="s">
        <v>72</v>
      </c>
      <c r="AY282" s="207" t="s">
        <v>120</v>
      </c>
    </row>
    <row r="283" spans="2:51" s="13" customFormat="1" ht="11.25">
      <c r="B283" s="197"/>
      <c r="C283" s="198"/>
      <c r="D283" s="188" t="s">
        <v>166</v>
      </c>
      <c r="E283" s="199" t="s">
        <v>19</v>
      </c>
      <c r="F283" s="200" t="s">
        <v>720</v>
      </c>
      <c r="G283" s="198"/>
      <c r="H283" s="201">
        <v>0.42</v>
      </c>
      <c r="I283" s="202"/>
      <c r="J283" s="198"/>
      <c r="K283" s="198"/>
      <c r="L283" s="203"/>
      <c r="M283" s="204"/>
      <c r="N283" s="205"/>
      <c r="O283" s="205"/>
      <c r="P283" s="205"/>
      <c r="Q283" s="205"/>
      <c r="R283" s="205"/>
      <c r="S283" s="205"/>
      <c r="T283" s="206"/>
      <c r="AT283" s="207" t="s">
        <v>166</v>
      </c>
      <c r="AU283" s="207" t="s">
        <v>81</v>
      </c>
      <c r="AV283" s="13" t="s">
        <v>81</v>
      </c>
      <c r="AW283" s="13" t="s">
        <v>33</v>
      </c>
      <c r="AX283" s="13" t="s">
        <v>72</v>
      </c>
      <c r="AY283" s="207" t="s">
        <v>120</v>
      </c>
    </row>
    <row r="284" spans="2:51" s="13" customFormat="1" ht="11.25">
      <c r="B284" s="197"/>
      <c r="C284" s="198"/>
      <c r="D284" s="188" t="s">
        <v>166</v>
      </c>
      <c r="E284" s="199" t="s">
        <v>19</v>
      </c>
      <c r="F284" s="200" t="s">
        <v>721</v>
      </c>
      <c r="G284" s="198"/>
      <c r="H284" s="201">
        <v>0.231</v>
      </c>
      <c r="I284" s="202"/>
      <c r="J284" s="198"/>
      <c r="K284" s="198"/>
      <c r="L284" s="203"/>
      <c r="M284" s="204"/>
      <c r="N284" s="205"/>
      <c r="O284" s="205"/>
      <c r="P284" s="205"/>
      <c r="Q284" s="205"/>
      <c r="R284" s="205"/>
      <c r="S284" s="205"/>
      <c r="T284" s="206"/>
      <c r="AT284" s="207" t="s">
        <v>166</v>
      </c>
      <c r="AU284" s="207" t="s">
        <v>81</v>
      </c>
      <c r="AV284" s="13" t="s">
        <v>81</v>
      </c>
      <c r="AW284" s="13" t="s">
        <v>33</v>
      </c>
      <c r="AX284" s="13" t="s">
        <v>72</v>
      </c>
      <c r="AY284" s="207" t="s">
        <v>120</v>
      </c>
    </row>
    <row r="285" spans="2:51" s="13" customFormat="1" ht="11.25">
      <c r="B285" s="197"/>
      <c r="C285" s="198"/>
      <c r="D285" s="188" t="s">
        <v>166</v>
      </c>
      <c r="E285" s="199" t="s">
        <v>19</v>
      </c>
      <c r="F285" s="200" t="s">
        <v>722</v>
      </c>
      <c r="G285" s="198"/>
      <c r="H285" s="201">
        <v>0.38</v>
      </c>
      <c r="I285" s="202"/>
      <c r="J285" s="198"/>
      <c r="K285" s="198"/>
      <c r="L285" s="203"/>
      <c r="M285" s="204"/>
      <c r="N285" s="205"/>
      <c r="O285" s="205"/>
      <c r="P285" s="205"/>
      <c r="Q285" s="205"/>
      <c r="R285" s="205"/>
      <c r="S285" s="205"/>
      <c r="T285" s="206"/>
      <c r="AT285" s="207" t="s">
        <v>166</v>
      </c>
      <c r="AU285" s="207" t="s">
        <v>81</v>
      </c>
      <c r="AV285" s="13" t="s">
        <v>81</v>
      </c>
      <c r="AW285" s="13" t="s">
        <v>33</v>
      </c>
      <c r="AX285" s="13" t="s">
        <v>72</v>
      </c>
      <c r="AY285" s="207" t="s">
        <v>120</v>
      </c>
    </row>
    <row r="286" spans="2:51" s="13" customFormat="1" ht="11.25">
      <c r="B286" s="197"/>
      <c r="C286" s="198"/>
      <c r="D286" s="188" t="s">
        <v>166</v>
      </c>
      <c r="E286" s="199" t="s">
        <v>19</v>
      </c>
      <c r="F286" s="200" t="s">
        <v>723</v>
      </c>
      <c r="G286" s="198"/>
      <c r="H286" s="201">
        <v>1.385</v>
      </c>
      <c r="I286" s="202"/>
      <c r="J286" s="198"/>
      <c r="K286" s="198"/>
      <c r="L286" s="203"/>
      <c r="M286" s="204"/>
      <c r="N286" s="205"/>
      <c r="O286" s="205"/>
      <c r="P286" s="205"/>
      <c r="Q286" s="205"/>
      <c r="R286" s="205"/>
      <c r="S286" s="205"/>
      <c r="T286" s="206"/>
      <c r="AT286" s="207" t="s">
        <v>166</v>
      </c>
      <c r="AU286" s="207" t="s">
        <v>81</v>
      </c>
      <c r="AV286" s="13" t="s">
        <v>81</v>
      </c>
      <c r="AW286" s="13" t="s">
        <v>33</v>
      </c>
      <c r="AX286" s="13" t="s">
        <v>72</v>
      </c>
      <c r="AY286" s="207" t="s">
        <v>120</v>
      </c>
    </row>
    <row r="287" spans="2:51" s="13" customFormat="1" ht="11.25">
      <c r="B287" s="197"/>
      <c r="C287" s="198"/>
      <c r="D287" s="188" t="s">
        <v>166</v>
      </c>
      <c r="E287" s="199" t="s">
        <v>19</v>
      </c>
      <c r="F287" s="200" t="s">
        <v>724</v>
      </c>
      <c r="G287" s="198"/>
      <c r="H287" s="201">
        <v>0.706</v>
      </c>
      <c r="I287" s="202"/>
      <c r="J287" s="198"/>
      <c r="K287" s="198"/>
      <c r="L287" s="203"/>
      <c r="M287" s="204"/>
      <c r="N287" s="205"/>
      <c r="O287" s="205"/>
      <c r="P287" s="205"/>
      <c r="Q287" s="205"/>
      <c r="R287" s="205"/>
      <c r="S287" s="205"/>
      <c r="T287" s="206"/>
      <c r="AT287" s="207" t="s">
        <v>166</v>
      </c>
      <c r="AU287" s="207" t="s">
        <v>81</v>
      </c>
      <c r="AV287" s="13" t="s">
        <v>81</v>
      </c>
      <c r="AW287" s="13" t="s">
        <v>33</v>
      </c>
      <c r="AX287" s="13" t="s">
        <v>72</v>
      </c>
      <c r="AY287" s="207" t="s">
        <v>120</v>
      </c>
    </row>
    <row r="288" spans="2:51" s="13" customFormat="1" ht="11.25">
      <c r="B288" s="197"/>
      <c r="C288" s="198"/>
      <c r="D288" s="188" t="s">
        <v>166</v>
      </c>
      <c r="E288" s="199" t="s">
        <v>19</v>
      </c>
      <c r="F288" s="200" t="s">
        <v>725</v>
      </c>
      <c r="G288" s="198"/>
      <c r="H288" s="201">
        <v>3.604</v>
      </c>
      <c r="I288" s="202"/>
      <c r="J288" s="198"/>
      <c r="K288" s="198"/>
      <c r="L288" s="203"/>
      <c r="M288" s="204"/>
      <c r="N288" s="205"/>
      <c r="O288" s="205"/>
      <c r="P288" s="205"/>
      <c r="Q288" s="205"/>
      <c r="R288" s="205"/>
      <c r="S288" s="205"/>
      <c r="T288" s="206"/>
      <c r="AT288" s="207" t="s">
        <v>166</v>
      </c>
      <c r="AU288" s="207" t="s">
        <v>81</v>
      </c>
      <c r="AV288" s="13" t="s">
        <v>81</v>
      </c>
      <c r="AW288" s="13" t="s">
        <v>33</v>
      </c>
      <c r="AX288" s="13" t="s">
        <v>72</v>
      </c>
      <c r="AY288" s="207" t="s">
        <v>120</v>
      </c>
    </row>
    <row r="289" spans="2:51" s="13" customFormat="1" ht="11.25">
      <c r="B289" s="197"/>
      <c r="C289" s="198"/>
      <c r="D289" s="188" t="s">
        <v>166</v>
      </c>
      <c r="E289" s="199" t="s">
        <v>19</v>
      </c>
      <c r="F289" s="200" t="s">
        <v>726</v>
      </c>
      <c r="G289" s="198"/>
      <c r="H289" s="201">
        <v>2.218</v>
      </c>
      <c r="I289" s="202"/>
      <c r="J289" s="198"/>
      <c r="K289" s="198"/>
      <c r="L289" s="203"/>
      <c r="M289" s="204"/>
      <c r="N289" s="205"/>
      <c r="O289" s="205"/>
      <c r="P289" s="205"/>
      <c r="Q289" s="205"/>
      <c r="R289" s="205"/>
      <c r="S289" s="205"/>
      <c r="T289" s="206"/>
      <c r="AT289" s="207" t="s">
        <v>166</v>
      </c>
      <c r="AU289" s="207" t="s">
        <v>81</v>
      </c>
      <c r="AV289" s="13" t="s">
        <v>81</v>
      </c>
      <c r="AW289" s="13" t="s">
        <v>33</v>
      </c>
      <c r="AX289" s="13" t="s">
        <v>72</v>
      </c>
      <c r="AY289" s="207" t="s">
        <v>120</v>
      </c>
    </row>
    <row r="290" spans="2:51" s="13" customFormat="1" ht="11.25">
      <c r="B290" s="197"/>
      <c r="C290" s="198"/>
      <c r="D290" s="188" t="s">
        <v>166</v>
      </c>
      <c r="E290" s="199" t="s">
        <v>19</v>
      </c>
      <c r="F290" s="200" t="s">
        <v>727</v>
      </c>
      <c r="G290" s="198"/>
      <c r="H290" s="201">
        <v>0.14</v>
      </c>
      <c r="I290" s="202"/>
      <c r="J290" s="198"/>
      <c r="K290" s="198"/>
      <c r="L290" s="203"/>
      <c r="M290" s="204"/>
      <c r="N290" s="205"/>
      <c r="O290" s="205"/>
      <c r="P290" s="205"/>
      <c r="Q290" s="205"/>
      <c r="R290" s="205"/>
      <c r="S290" s="205"/>
      <c r="T290" s="206"/>
      <c r="AT290" s="207" t="s">
        <v>166</v>
      </c>
      <c r="AU290" s="207" t="s">
        <v>81</v>
      </c>
      <c r="AV290" s="13" t="s">
        <v>81</v>
      </c>
      <c r="AW290" s="13" t="s">
        <v>33</v>
      </c>
      <c r="AX290" s="13" t="s">
        <v>72</v>
      </c>
      <c r="AY290" s="207" t="s">
        <v>120</v>
      </c>
    </row>
    <row r="291" spans="2:51" s="13" customFormat="1" ht="11.25">
      <c r="B291" s="197"/>
      <c r="C291" s="198"/>
      <c r="D291" s="188" t="s">
        <v>166</v>
      </c>
      <c r="E291" s="199" t="s">
        <v>19</v>
      </c>
      <c r="F291" s="200" t="s">
        <v>705</v>
      </c>
      <c r="G291" s="198"/>
      <c r="H291" s="201">
        <v>0.09</v>
      </c>
      <c r="I291" s="202"/>
      <c r="J291" s="198"/>
      <c r="K291" s="198"/>
      <c r="L291" s="203"/>
      <c r="M291" s="204"/>
      <c r="N291" s="205"/>
      <c r="O291" s="205"/>
      <c r="P291" s="205"/>
      <c r="Q291" s="205"/>
      <c r="R291" s="205"/>
      <c r="S291" s="205"/>
      <c r="T291" s="206"/>
      <c r="AT291" s="207" t="s">
        <v>166</v>
      </c>
      <c r="AU291" s="207" t="s">
        <v>81</v>
      </c>
      <c r="AV291" s="13" t="s">
        <v>81</v>
      </c>
      <c r="AW291" s="13" t="s">
        <v>33</v>
      </c>
      <c r="AX291" s="13" t="s">
        <v>72</v>
      </c>
      <c r="AY291" s="207" t="s">
        <v>120</v>
      </c>
    </row>
    <row r="292" spans="2:51" s="13" customFormat="1" ht="11.25">
      <c r="B292" s="197"/>
      <c r="C292" s="198"/>
      <c r="D292" s="188" t="s">
        <v>166</v>
      </c>
      <c r="E292" s="199" t="s">
        <v>19</v>
      </c>
      <c r="F292" s="200" t="s">
        <v>728</v>
      </c>
      <c r="G292" s="198"/>
      <c r="H292" s="201">
        <v>6.216</v>
      </c>
      <c r="I292" s="202"/>
      <c r="J292" s="198"/>
      <c r="K292" s="198"/>
      <c r="L292" s="203"/>
      <c r="M292" s="204"/>
      <c r="N292" s="205"/>
      <c r="O292" s="205"/>
      <c r="P292" s="205"/>
      <c r="Q292" s="205"/>
      <c r="R292" s="205"/>
      <c r="S292" s="205"/>
      <c r="T292" s="206"/>
      <c r="AT292" s="207" t="s">
        <v>166</v>
      </c>
      <c r="AU292" s="207" t="s">
        <v>81</v>
      </c>
      <c r="AV292" s="13" t="s">
        <v>81</v>
      </c>
      <c r="AW292" s="13" t="s">
        <v>33</v>
      </c>
      <c r="AX292" s="13" t="s">
        <v>72</v>
      </c>
      <c r="AY292" s="207" t="s">
        <v>120</v>
      </c>
    </row>
    <row r="293" spans="2:51" s="13" customFormat="1" ht="11.25">
      <c r="B293" s="197"/>
      <c r="C293" s="198"/>
      <c r="D293" s="188" t="s">
        <v>166</v>
      </c>
      <c r="E293" s="199" t="s">
        <v>19</v>
      </c>
      <c r="F293" s="200" t="s">
        <v>729</v>
      </c>
      <c r="G293" s="198"/>
      <c r="H293" s="201">
        <v>0.966</v>
      </c>
      <c r="I293" s="202"/>
      <c r="J293" s="198"/>
      <c r="K293" s="198"/>
      <c r="L293" s="203"/>
      <c r="M293" s="204"/>
      <c r="N293" s="205"/>
      <c r="O293" s="205"/>
      <c r="P293" s="205"/>
      <c r="Q293" s="205"/>
      <c r="R293" s="205"/>
      <c r="S293" s="205"/>
      <c r="T293" s="206"/>
      <c r="AT293" s="207" t="s">
        <v>166</v>
      </c>
      <c r="AU293" s="207" t="s">
        <v>81</v>
      </c>
      <c r="AV293" s="13" t="s">
        <v>81</v>
      </c>
      <c r="AW293" s="13" t="s">
        <v>33</v>
      </c>
      <c r="AX293" s="13" t="s">
        <v>72</v>
      </c>
      <c r="AY293" s="207" t="s">
        <v>120</v>
      </c>
    </row>
    <row r="294" spans="2:51" s="13" customFormat="1" ht="11.25">
      <c r="B294" s="197"/>
      <c r="C294" s="198"/>
      <c r="D294" s="188" t="s">
        <v>166</v>
      </c>
      <c r="E294" s="199" t="s">
        <v>19</v>
      </c>
      <c r="F294" s="200" t="s">
        <v>705</v>
      </c>
      <c r="G294" s="198"/>
      <c r="H294" s="201">
        <v>0.09</v>
      </c>
      <c r="I294" s="202"/>
      <c r="J294" s="198"/>
      <c r="K294" s="198"/>
      <c r="L294" s="203"/>
      <c r="M294" s="204"/>
      <c r="N294" s="205"/>
      <c r="O294" s="205"/>
      <c r="P294" s="205"/>
      <c r="Q294" s="205"/>
      <c r="R294" s="205"/>
      <c r="S294" s="205"/>
      <c r="T294" s="206"/>
      <c r="AT294" s="207" t="s">
        <v>166</v>
      </c>
      <c r="AU294" s="207" t="s">
        <v>81</v>
      </c>
      <c r="AV294" s="13" t="s">
        <v>81</v>
      </c>
      <c r="AW294" s="13" t="s">
        <v>33</v>
      </c>
      <c r="AX294" s="13" t="s">
        <v>72</v>
      </c>
      <c r="AY294" s="207" t="s">
        <v>120</v>
      </c>
    </row>
    <row r="295" spans="2:51" s="13" customFormat="1" ht="11.25">
      <c r="B295" s="197"/>
      <c r="C295" s="198"/>
      <c r="D295" s="188" t="s">
        <v>166</v>
      </c>
      <c r="E295" s="199" t="s">
        <v>19</v>
      </c>
      <c r="F295" s="200" t="s">
        <v>730</v>
      </c>
      <c r="G295" s="198"/>
      <c r="H295" s="201">
        <v>6.48</v>
      </c>
      <c r="I295" s="202"/>
      <c r="J295" s="198"/>
      <c r="K295" s="198"/>
      <c r="L295" s="203"/>
      <c r="M295" s="204"/>
      <c r="N295" s="205"/>
      <c r="O295" s="205"/>
      <c r="P295" s="205"/>
      <c r="Q295" s="205"/>
      <c r="R295" s="205"/>
      <c r="S295" s="205"/>
      <c r="T295" s="206"/>
      <c r="AT295" s="207" t="s">
        <v>166</v>
      </c>
      <c r="AU295" s="207" t="s">
        <v>81</v>
      </c>
      <c r="AV295" s="13" t="s">
        <v>81</v>
      </c>
      <c r="AW295" s="13" t="s">
        <v>33</v>
      </c>
      <c r="AX295" s="13" t="s">
        <v>72</v>
      </c>
      <c r="AY295" s="207" t="s">
        <v>120</v>
      </c>
    </row>
    <row r="296" spans="2:51" s="13" customFormat="1" ht="11.25">
      <c r="B296" s="197"/>
      <c r="C296" s="198"/>
      <c r="D296" s="188" t="s">
        <v>166</v>
      </c>
      <c r="E296" s="199" t="s">
        <v>19</v>
      </c>
      <c r="F296" s="200" t="s">
        <v>731</v>
      </c>
      <c r="G296" s="198"/>
      <c r="H296" s="201">
        <v>0.345</v>
      </c>
      <c r="I296" s="202"/>
      <c r="J296" s="198"/>
      <c r="K296" s="198"/>
      <c r="L296" s="203"/>
      <c r="M296" s="204"/>
      <c r="N296" s="205"/>
      <c r="O296" s="205"/>
      <c r="P296" s="205"/>
      <c r="Q296" s="205"/>
      <c r="R296" s="205"/>
      <c r="S296" s="205"/>
      <c r="T296" s="206"/>
      <c r="AT296" s="207" t="s">
        <v>166</v>
      </c>
      <c r="AU296" s="207" t="s">
        <v>81</v>
      </c>
      <c r="AV296" s="13" t="s">
        <v>81</v>
      </c>
      <c r="AW296" s="13" t="s">
        <v>33</v>
      </c>
      <c r="AX296" s="13" t="s">
        <v>72</v>
      </c>
      <c r="AY296" s="207" t="s">
        <v>120</v>
      </c>
    </row>
    <row r="297" spans="2:51" s="13" customFormat="1" ht="11.25">
      <c r="B297" s="197"/>
      <c r="C297" s="198"/>
      <c r="D297" s="188" t="s">
        <v>166</v>
      </c>
      <c r="E297" s="199" t="s">
        <v>19</v>
      </c>
      <c r="F297" s="200" t="s">
        <v>696</v>
      </c>
      <c r="G297" s="198"/>
      <c r="H297" s="201">
        <v>0.108</v>
      </c>
      <c r="I297" s="202"/>
      <c r="J297" s="198"/>
      <c r="K297" s="198"/>
      <c r="L297" s="203"/>
      <c r="M297" s="204"/>
      <c r="N297" s="205"/>
      <c r="O297" s="205"/>
      <c r="P297" s="205"/>
      <c r="Q297" s="205"/>
      <c r="R297" s="205"/>
      <c r="S297" s="205"/>
      <c r="T297" s="206"/>
      <c r="AT297" s="207" t="s">
        <v>166</v>
      </c>
      <c r="AU297" s="207" t="s">
        <v>81</v>
      </c>
      <c r="AV297" s="13" t="s">
        <v>81</v>
      </c>
      <c r="AW297" s="13" t="s">
        <v>33</v>
      </c>
      <c r="AX297" s="13" t="s">
        <v>72</v>
      </c>
      <c r="AY297" s="207" t="s">
        <v>120</v>
      </c>
    </row>
    <row r="298" spans="2:51" s="15" customFormat="1" ht="11.25">
      <c r="B298" s="218"/>
      <c r="C298" s="219"/>
      <c r="D298" s="188" t="s">
        <v>166</v>
      </c>
      <c r="E298" s="220" t="s">
        <v>19</v>
      </c>
      <c r="F298" s="221" t="s">
        <v>184</v>
      </c>
      <c r="G298" s="219"/>
      <c r="H298" s="222">
        <v>43.693999999999996</v>
      </c>
      <c r="I298" s="223"/>
      <c r="J298" s="219"/>
      <c r="K298" s="219"/>
      <c r="L298" s="224"/>
      <c r="M298" s="225"/>
      <c r="N298" s="226"/>
      <c r="O298" s="226"/>
      <c r="P298" s="226"/>
      <c r="Q298" s="226"/>
      <c r="R298" s="226"/>
      <c r="S298" s="226"/>
      <c r="T298" s="227"/>
      <c r="AT298" s="228" t="s">
        <v>166</v>
      </c>
      <c r="AU298" s="228" t="s">
        <v>81</v>
      </c>
      <c r="AV298" s="15" t="s">
        <v>163</v>
      </c>
      <c r="AW298" s="15" t="s">
        <v>33</v>
      </c>
      <c r="AX298" s="15" t="s">
        <v>79</v>
      </c>
      <c r="AY298" s="228" t="s">
        <v>120</v>
      </c>
    </row>
    <row r="299" spans="1:65" s="2" customFormat="1" ht="24">
      <c r="A299" s="36"/>
      <c r="B299" s="37"/>
      <c r="C299" s="175" t="s">
        <v>357</v>
      </c>
      <c r="D299" s="175" t="s">
        <v>123</v>
      </c>
      <c r="E299" s="176" t="s">
        <v>307</v>
      </c>
      <c r="F299" s="177" t="s">
        <v>308</v>
      </c>
      <c r="G299" s="178" t="s">
        <v>162</v>
      </c>
      <c r="H299" s="179">
        <v>17.336</v>
      </c>
      <c r="I299" s="180"/>
      <c r="J299" s="181">
        <f>ROUND(I299*H299,2)</f>
        <v>0</v>
      </c>
      <c r="K299" s="177" t="s">
        <v>127</v>
      </c>
      <c r="L299" s="41"/>
      <c r="M299" s="182" t="s">
        <v>19</v>
      </c>
      <c r="N299" s="183" t="s">
        <v>43</v>
      </c>
      <c r="O299" s="66"/>
      <c r="P299" s="184">
        <f>O299*H299</f>
        <v>0</v>
      </c>
      <c r="Q299" s="184">
        <v>0</v>
      </c>
      <c r="R299" s="184">
        <f>Q299*H299</f>
        <v>0</v>
      </c>
      <c r="S299" s="184">
        <v>0.076</v>
      </c>
      <c r="T299" s="185">
        <f>S299*H299</f>
        <v>1.3175359999999998</v>
      </c>
      <c r="U299" s="36"/>
      <c r="V299" s="36"/>
      <c r="W299" s="36"/>
      <c r="X299" s="36"/>
      <c r="Y299" s="36"/>
      <c r="Z299" s="36"/>
      <c r="AA299" s="36"/>
      <c r="AB299" s="36"/>
      <c r="AC299" s="36"/>
      <c r="AD299" s="36"/>
      <c r="AE299" s="36"/>
      <c r="AR299" s="186" t="s">
        <v>163</v>
      </c>
      <c r="AT299" s="186" t="s">
        <v>123</v>
      </c>
      <c r="AU299" s="186" t="s">
        <v>81</v>
      </c>
      <c r="AY299" s="19" t="s">
        <v>120</v>
      </c>
      <c r="BE299" s="187">
        <f>IF(N299="základní",J299,0)</f>
        <v>0</v>
      </c>
      <c r="BF299" s="187">
        <f>IF(N299="snížená",J299,0)</f>
        <v>0</v>
      </c>
      <c r="BG299" s="187">
        <f>IF(N299="zákl. přenesená",J299,0)</f>
        <v>0</v>
      </c>
      <c r="BH299" s="187">
        <f>IF(N299="sníž. přenesená",J299,0)</f>
        <v>0</v>
      </c>
      <c r="BI299" s="187">
        <f>IF(N299="nulová",J299,0)</f>
        <v>0</v>
      </c>
      <c r="BJ299" s="19" t="s">
        <v>79</v>
      </c>
      <c r="BK299" s="187">
        <f>ROUND(I299*H299,2)</f>
        <v>0</v>
      </c>
      <c r="BL299" s="19" t="s">
        <v>163</v>
      </c>
      <c r="BM299" s="186" t="s">
        <v>732</v>
      </c>
    </row>
    <row r="300" spans="1:47" s="2" customFormat="1" ht="39">
      <c r="A300" s="36"/>
      <c r="B300" s="37"/>
      <c r="C300" s="38"/>
      <c r="D300" s="188" t="s">
        <v>130</v>
      </c>
      <c r="E300" s="38"/>
      <c r="F300" s="189" t="s">
        <v>310</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130</v>
      </c>
      <c r="AU300" s="19" t="s">
        <v>81</v>
      </c>
    </row>
    <row r="301" spans="2:51" s="13" customFormat="1" ht="11.25">
      <c r="B301" s="197"/>
      <c r="C301" s="198"/>
      <c r="D301" s="188" t="s">
        <v>166</v>
      </c>
      <c r="E301" s="199" t="s">
        <v>19</v>
      </c>
      <c r="F301" s="200" t="s">
        <v>733</v>
      </c>
      <c r="G301" s="198"/>
      <c r="H301" s="201">
        <v>9.456</v>
      </c>
      <c r="I301" s="202"/>
      <c r="J301" s="198"/>
      <c r="K301" s="198"/>
      <c r="L301" s="203"/>
      <c r="M301" s="204"/>
      <c r="N301" s="205"/>
      <c r="O301" s="205"/>
      <c r="P301" s="205"/>
      <c r="Q301" s="205"/>
      <c r="R301" s="205"/>
      <c r="S301" s="205"/>
      <c r="T301" s="206"/>
      <c r="AT301" s="207" t="s">
        <v>166</v>
      </c>
      <c r="AU301" s="207" t="s">
        <v>81</v>
      </c>
      <c r="AV301" s="13" t="s">
        <v>81</v>
      </c>
      <c r="AW301" s="13" t="s">
        <v>33</v>
      </c>
      <c r="AX301" s="13" t="s">
        <v>72</v>
      </c>
      <c r="AY301" s="207" t="s">
        <v>120</v>
      </c>
    </row>
    <row r="302" spans="2:51" s="13" customFormat="1" ht="11.25">
      <c r="B302" s="197"/>
      <c r="C302" s="198"/>
      <c r="D302" s="188" t="s">
        <v>166</v>
      </c>
      <c r="E302" s="199" t="s">
        <v>19</v>
      </c>
      <c r="F302" s="200" t="s">
        <v>734</v>
      </c>
      <c r="G302" s="198"/>
      <c r="H302" s="201">
        <v>7.88</v>
      </c>
      <c r="I302" s="202"/>
      <c r="J302" s="198"/>
      <c r="K302" s="198"/>
      <c r="L302" s="203"/>
      <c r="M302" s="204"/>
      <c r="N302" s="205"/>
      <c r="O302" s="205"/>
      <c r="P302" s="205"/>
      <c r="Q302" s="205"/>
      <c r="R302" s="205"/>
      <c r="S302" s="205"/>
      <c r="T302" s="206"/>
      <c r="AT302" s="207" t="s">
        <v>166</v>
      </c>
      <c r="AU302" s="207" t="s">
        <v>81</v>
      </c>
      <c r="AV302" s="13" t="s">
        <v>81</v>
      </c>
      <c r="AW302" s="13" t="s">
        <v>33</v>
      </c>
      <c r="AX302" s="13" t="s">
        <v>72</v>
      </c>
      <c r="AY302" s="207" t="s">
        <v>120</v>
      </c>
    </row>
    <row r="303" spans="2:51" s="15" customFormat="1" ht="11.25">
      <c r="B303" s="218"/>
      <c r="C303" s="219"/>
      <c r="D303" s="188" t="s">
        <v>166</v>
      </c>
      <c r="E303" s="220" t="s">
        <v>19</v>
      </c>
      <c r="F303" s="221" t="s">
        <v>184</v>
      </c>
      <c r="G303" s="219"/>
      <c r="H303" s="222">
        <v>17.336</v>
      </c>
      <c r="I303" s="223"/>
      <c r="J303" s="219"/>
      <c r="K303" s="219"/>
      <c r="L303" s="224"/>
      <c r="M303" s="225"/>
      <c r="N303" s="226"/>
      <c r="O303" s="226"/>
      <c r="P303" s="226"/>
      <c r="Q303" s="226"/>
      <c r="R303" s="226"/>
      <c r="S303" s="226"/>
      <c r="T303" s="227"/>
      <c r="AT303" s="228" t="s">
        <v>166</v>
      </c>
      <c r="AU303" s="228" t="s">
        <v>81</v>
      </c>
      <c r="AV303" s="15" t="s">
        <v>163</v>
      </c>
      <c r="AW303" s="15" t="s">
        <v>33</v>
      </c>
      <c r="AX303" s="15" t="s">
        <v>79</v>
      </c>
      <c r="AY303" s="228" t="s">
        <v>120</v>
      </c>
    </row>
    <row r="304" spans="1:65" s="2" customFormat="1" ht="24">
      <c r="A304" s="36"/>
      <c r="B304" s="37"/>
      <c r="C304" s="175" t="s">
        <v>364</v>
      </c>
      <c r="D304" s="175" t="s">
        <v>123</v>
      </c>
      <c r="E304" s="176" t="s">
        <v>735</v>
      </c>
      <c r="F304" s="177" t="s">
        <v>736</v>
      </c>
      <c r="G304" s="178" t="s">
        <v>162</v>
      </c>
      <c r="H304" s="179">
        <v>20.302</v>
      </c>
      <c r="I304" s="180"/>
      <c r="J304" s="181">
        <f>ROUND(I304*H304,2)</f>
        <v>0</v>
      </c>
      <c r="K304" s="177" t="s">
        <v>127</v>
      </c>
      <c r="L304" s="41"/>
      <c r="M304" s="182" t="s">
        <v>19</v>
      </c>
      <c r="N304" s="183" t="s">
        <v>43</v>
      </c>
      <c r="O304" s="66"/>
      <c r="P304" s="184">
        <f>O304*H304</f>
        <v>0</v>
      </c>
      <c r="Q304" s="184">
        <v>0</v>
      </c>
      <c r="R304" s="184">
        <f>Q304*H304</f>
        <v>0</v>
      </c>
      <c r="S304" s="184">
        <v>0.131</v>
      </c>
      <c r="T304" s="185">
        <f>S304*H304</f>
        <v>2.659562</v>
      </c>
      <c r="U304" s="36"/>
      <c r="V304" s="36"/>
      <c r="W304" s="36"/>
      <c r="X304" s="36"/>
      <c r="Y304" s="36"/>
      <c r="Z304" s="36"/>
      <c r="AA304" s="36"/>
      <c r="AB304" s="36"/>
      <c r="AC304" s="36"/>
      <c r="AD304" s="36"/>
      <c r="AE304" s="36"/>
      <c r="AR304" s="186" t="s">
        <v>163</v>
      </c>
      <c r="AT304" s="186" t="s">
        <v>123</v>
      </c>
      <c r="AU304" s="186" t="s">
        <v>81</v>
      </c>
      <c r="AY304" s="19" t="s">
        <v>120</v>
      </c>
      <c r="BE304" s="187">
        <f>IF(N304="základní",J304,0)</f>
        <v>0</v>
      </c>
      <c r="BF304" s="187">
        <f>IF(N304="snížená",J304,0)</f>
        <v>0</v>
      </c>
      <c r="BG304" s="187">
        <f>IF(N304="zákl. přenesená",J304,0)</f>
        <v>0</v>
      </c>
      <c r="BH304" s="187">
        <f>IF(N304="sníž. přenesená",J304,0)</f>
        <v>0</v>
      </c>
      <c r="BI304" s="187">
        <f>IF(N304="nulová",J304,0)</f>
        <v>0</v>
      </c>
      <c r="BJ304" s="19" t="s">
        <v>79</v>
      </c>
      <c r="BK304" s="187">
        <f>ROUND(I304*H304,2)</f>
        <v>0</v>
      </c>
      <c r="BL304" s="19" t="s">
        <v>163</v>
      </c>
      <c r="BM304" s="186" t="s">
        <v>737</v>
      </c>
    </row>
    <row r="305" spans="2:51" s="13" customFormat="1" ht="11.25">
      <c r="B305" s="197"/>
      <c r="C305" s="198"/>
      <c r="D305" s="188" t="s">
        <v>166</v>
      </c>
      <c r="E305" s="199" t="s">
        <v>19</v>
      </c>
      <c r="F305" s="200" t="s">
        <v>738</v>
      </c>
      <c r="G305" s="198"/>
      <c r="H305" s="201">
        <v>8.19</v>
      </c>
      <c r="I305" s="202"/>
      <c r="J305" s="198"/>
      <c r="K305" s="198"/>
      <c r="L305" s="203"/>
      <c r="M305" s="204"/>
      <c r="N305" s="205"/>
      <c r="O305" s="205"/>
      <c r="P305" s="205"/>
      <c r="Q305" s="205"/>
      <c r="R305" s="205"/>
      <c r="S305" s="205"/>
      <c r="T305" s="206"/>
      <c r="AT305" s="207" t="s">
        <v>166</v>
      </c>
      <c r="AU305" s="207" t="s">
        <v>81</v>
      </c>
      <c r="AV305" s="13" t="s">
        <v>81</v>
      </c>
      <c r="AW305" s="13" t="s">
        <v>33</v>
      </c>
      <c r="AX305" s="13" t="s">
        <v>72</v>
      </c>
      <c r="AY305" s="207" t="s">
        <v>120</v>
      </c>
    </row>
    <row r="306" spans="2:51" s="13" customFormat="1" ht="11.25">
      <c r="B306" s="197"/>
      <c r="C306" s="198"/>
      <c r="D306" s="188" t="s">
        <v>166</v>
      </c>
      <c r="E306" s="199" t="s">
        <v>19</v>
      </c>
      <c r="F306" s="200" t="s">
        <v>739</v>
      </c>
      <c r="G306" s="198"/>
      <c r="H306" s="201">
        <v>-1.818</v>
      </c>
      <c r="I306" s="202"/>
      <c r="J306" s="198"/>
      <c r="K306" s="198"/>
      <c r="L306" s="203"/>
      <c r="M306" s="204"/>
      <c r="N306" s="205"/>
      <c r="O306" s="205"/>
      <c r="P306" s="205"/>
      <c r="Q306" s="205"/>
      <c r="R306" s="205"/>
      <c r="S306" s="205"/>
      <c r="T306" s="206"/>
      <c r="AT306" s="207" t="s">
        <v>166</v>
      </c>
      <c r="AU306" s="207" t="s">
        <v>81</v>
      </c>
      <c r="AV306" s="13" t="s">
        <v>81</v>
      </c>
      <c r="AW306" s="13" t="s">
        <v>33</v>
      </c>
      <c r="AX306" s="13" t="s">
        <v>72</v>
      </c>
      <c r="AY306" s="207" t="s">
        <v>120</v>
      </c>
    </row>
    <row r="307" spans="2:51" s="13" customFormat="1" ht="11.25">
      <c r="B307" s="197"/>
      <c r="C307" s="198"/>
      <c r="D307" s="188" t="s">
        <v>166</v>
      </c>
      <c r="E307" s="199" t="s">
        <v>19</v>
      </c>
      <c r="F307" s="200" t="s">
        <v>740</v>
      </c>
      <c r="G307" s="198"/>
      <c r="H307" s="201">
        <v>21</v>
      </c>
      <c r="I307" s="202"/>
      <c r="J307" s="198"/>
      <c r="K307" s="198"/>
      <c r="L307" s="203"/>
      <c r="M307" s="204"/>
      <c r="N307" s="205"/>
      <c r="O307" s="205"/>
      <c r="P307" s="205"/>
      <c r="Q307" s="205"/>
      <c r="R307" s="205"/>
      <c r="S307" s="205"/>
      <c r="T307" s="206"/>
      <c r="AT307" s="207" t="s">
        <v>166</v>
      </c>
      <c r="AU307" s="207" t="s">
        <v>81</v>
      </c>
      <c r="AV307" s="13" t="s">
        <v>81</v>
      </c>
      <c r="AW307" s="13" t="s">
        <v>33</v>
      </c>
      <c r="AX307" s="13" t="s">
        <v>72</v>
      </c>
      <c r="AY307" s="207" t="s">
        <v>120</v>
      </c>
    </row>
    <row r="308" spans="2:51" s="13" customFormat="1" ht="11.25">
      <c r="B308" s="197"/>
      <c r="C308" s="198"/>
      <c r="D308" s="188" t="s">
        <v>166</v>
      </c>
      <c r="E308" s="199" t="s">
        <v>19</v>
      </c>
      <c r="F308" s="200" t="s">
        <v>741</v>
      </c>
      <c r="G308" s="198"/>
      <c r="H308" s="201">
        <v>-7.07</v>
      </c>
      <c r="I308" s="202"/>
      <c r="J308" s="198"/>
      <c r="K308" s="198"/>
      <c r="L308" s="203"/>
      <c r="M308" s="204"/>
      <c r="N308" s="205"/>
      <c r="O308" s="205"/>
      <c r="P308" s="205"/>
      <c r="Q308" s="205"/>
      <c r="R308" s="205"/>
      <c r="S308" s="205"/>
      <c r="T308" s="206"/>
      <c r="AT308" s="207" t="s">
        <v>166</v>
      </c>
      <c r="AU308" s="207" t="s">
        <v>81</v>
      </c>
      <c r="AV308" s="13" t="s">
        <v>81</v>
      </c>
      <c r="AW308" s="13" t="s">
        <v>33</v>
      </c>
      <c r="AX308" s="13" t="s">
        <v>72</v>
      </c>
      <c r="AY308" s="207" t="s">
        <v>120</v>
      </c>
    </row>
    <row r="309" spans="2:51" s="15" customFormat="1" ht="11.25">
      <c r="B309" s="218"/>
      <c r="C309" s="219"/>
      <c r="D309" s="188" t="s">
        <v>166</v>
      </c>
      <c r="E309" s="220" t="s">
        <v>19</v>
      </c>
      <c r="F309" s="221" t="s">
        <v>184</v>
      </c>
      <c r="G309" s="219"/>
      <c r="H309" s="222">
        <v>20.302</v>
      </c>
      <c r="I309" s="223"/>
      <c r="J309" s="219"/>
      <c r="K309" s="219"/>
      <c r="L309" s="224"/>
      <c r="M309" s="225"/>
      <c r="N309" s="226"/>
      <c r="O309" s="226"/>
      <c r="P309" s="226"/>
      <c r="Q309" s="226"/>
      <c r="R309" s="226"/>
      <c r="S309" s="226"/>
      <c r="T309" s="227"/>
      <c r="AT309" s="228" t="s">
        <v>166</v>
      </c>
      <c r="AU309" s="228" t="s">
        <v>81</v>
      </c>
      <c r="AV309" s="15" t="s">
        <v>163</v>
      </c>
      <c r="AW309" s="15" t="s">
        <v>33</v>
      </c>
      <c r="AX309" s="15" t="s">
        <v>79</v>
      </c>
      <c r="AY309" s="228" t="s">
        <v>120</v>
      </c>
    </row>
    <row r="310" spans="1:65" s="2" customFormat="1" ht="24">
      <c r="A310" s="36"/>
      <c r="B310" s="37"/>
      <c r="C310" s="175" t="s">
        <v>373</v>
      </c>
      <c r="D310" s="175" t="s">
        <v>123</v>
      </c>
      <c r="E310" s="176" t="s">
        <v>742</v>
      </c>
      <c r="F310" s="177" t="s">
        <v>743</v>
      </c>
      <c r="G310" s="178" t="s">
        <v>744</v>
      </c>
      <c r="H310" s="179">
        <v>0.284</v>
      </c>
      <c r="I310" s="180"/>
      <c r="J310" s="181">
        <f>ROUND(I310*H310,2)</f>
        <v>0</v>
      </c>
      <c r="K310" s="177" t="s">
        <v>127</v>
      </c>
      <c r="L310" s="41"/>
      <c r="M310" s="182" t="s">
        <v>19</v>
      </c>
      <c r="N310" s="183" t="s">
        <v>43</v>
      </c>
      <c r="O310" s="66"/>
      <c r="P310" s="184">
        <f>O310*H310</f>
        <v>0</v>
      </c>
      <c r="Q310" s="184">
        <v>0</v>
      </c>
      <c r="R310" s="184">
        <f>Q310*H310</f>
        <v>0</v>
      </c>
      <c r="S310" s="184">
        <v>1.8</v>
      </c>
      <c r="T310" s="185">
        <f>S310*H310</f>
        <v>0.5112</v>
      </c>
      <c r="U310" s="36"/>
      <c r="V310" s="36"/>
      <c r="W310" s="36"/>
      <c r="X310" s="36"/>
      <c r="Y310" s="36"/>
      <c r="Z310" s="36"/>
      <c r="AA310" s="36"/>
      <c r="AB310" s="36"/>
      <c r="AC310" s="36"/>
      <c r="AD310" s="36"/>
      <c r="AE310" s="36"/>
      <c r="AR310" s="186" t="s">
        <v>163</v>
      </c>
      <c r="AT310" s="186" t="s">
        <v>123</v>
      </c>
      <c r="AU310" s="186" t="s">
        <v>81</v>
      </c>
      <c r="AY310" s="19" t="s">
        <v>120</v>
      </c>
      <c r="BE310" s="187">
        <f>IF(N310="základní",J310,0)</f>
        <v>0</v>
      </c>
      <c r="BF310" s="187">
        <f>IF(N310="snížená",J310,0)</f>
        <v>0</v>
      </c>
      <c r="BG310" s="187">
        <f>IF(N310="zákl. přenesená",J310,0)</f>
        <v>0</v>
      </c>
      <c r="BH310" s="187">
        <f>IF(N310="sníž. přenesená",J310,0)</f>
        <v>0</v>
      </c>
      <c r="BI310" s="187">
        <f>IF(N310="nulová",J310,0)</f>
        <v>0</v>
      </c>
      <c r="BJ310" s="19" t="s">
        <v>79</v>
      </c>
      <c r="BK310" s="187">
        <f>ROUND(I310*H310,2)</f>
        <v>0</v>
      </c>
      <c r="BL310" s="19" t="s">
        <v>163</v>
      </c>
      <c r="BM310" s="186" t="s">
        <v>745</v>
      </c>
    </row>
    <row r="311" spans="1:47" s="2" customFormat="1" ht="39">
      <c r="A311" s="36"/>
      <c r="B311" s="37"/>
      <c r="C311" s="38"/>
      <c r="D311" s="188" t="s">
        <v>130</v>
      </c>
      <c r="E311" s="38"/>
      <c r="F311" s="189" t="s">
        <v>746</v>
      </c>
      <c r="G311" s="38"/>
      <c r="H311" s="38"/>
      <c r="I311" s="190"/>
      <c r="J311" s="38"/>
      <c r="K311" s="38"/>
      <c r="L311" s="41"/>
      <c r="M311" s="191"/>
      <c r="N311" s="192"/>
      <c r="O311" s="66"/>
      <c r="P311" s="66"/>
      <c r="Q311" s="66"/>
      <c r="R311" s="66"/>
      <c r="S311" s="66"/>
      <c r="T311" s="67"/>
      <c r="U311" s="36"/>
      <c r="V311" s="36"/>
      <c r="W311" s="36"/>
      <c r="X311" s="36"/>
      <c r="Y311" s="36"/>
      <c r="Z311" s="36"/>
      <c r="AA311" s="36"/>
      <c r="AB311" s="36"/>
      <c r="AC311" s="36"/>
      <c r="AD311" s="36"/>
      <c r="AE311" s="36"/>
      <c r="AT311" s="19" t="s">
        <v>130</v>
      </c>
      <c r="AU311" s="19" t="s">
        <v>81</v>
      </c>
    </row>
    <row r="312" spans="2:51" s="13" customFormat="1" ht="11.25">
      <c r="B312" s="197"/>
      <c r="C312" s="198"/>
      <c r="D312" s="188" t="s">
        <v>166</v>
      </c>
      <c r="E312" s="199" t="s">
        <v>19</v>
      </c>
      <c r="F312" s="200" t="s">
        <v>747</v>
      </c>
      <c r="G312" s="198"/>
      <c r="H312" s="201">
        <v>0.284</v>
      </c>
      <c r="I312" s="202"/>
      <c r="J312" s="198"/>
      <c r="K312" s="198"/>
      <c r="L312" s="203"/>
      <c r="M312" s="204"/>
      <c r="N312" s="205"/>
      <c r="O312" s="205"/>
      <c r="P312" s="205"/>
      <c r="Q312" s="205"/>
      <c r="R312" s="205"/>
      <c r="S312" s="205"/>
      <c r="T312" s="206"/>
      <c r="AT312" s="207" t="s">
        <v>166</v>
      </c>
      <c r="AU312" s="207" t="s">
        <v>81</v>
      </c>
      <c r="AV312" s="13" t="s">
        <v>81</v>
      </c>
      <c r="AW312" s="13" t="s">
        <v>33</v>
      </c>
      <c r="AX312" s="13" t="s">
        <v>79</v>
      </c>
      <c r="AY312" s="207" t="s">
        <v>120</v>
      </c>
    </row>
    <row r="313" spans="1:65" s="2" customFormat="1" ht="33" customHeight="1">
      <c r="A313" s="36"/>
      <c r="B313" s="37"/>
      <c r="C313" s="175" t="s">
        <v>378</v>
      </c>
      <c r="D313" s="175" t="s">
        <v>123</v>
      </c>
      <c r="E313" s="176" t="s">
        <v>748</v>
      </c>
      <c r="F313" s="177" t="s">
        <v>749</v>
      </c>
      <c r="G313" s="178" t="s">
        <v>162</v>
      </c>
      <c r="H313" s="179">
        <v>1.212</v>
      </c>
      <c r="I313" s="180"/>
      <c r="J313" s="181">
        <f>ROUND(I313*H313,2)</f>
        <v>0</v>
      </c>
      <c r="K313" s="177" t="s">
        <v>127</v>
      </c>
      <c r="L313" s="41"/>
      <c r="M313" s="182" t="s">
        <v>19</v>
      </c>
      <c r="N313" s="183" t="s">
        <v>43</v>
      </c>
      <c r="O313" s="66"/>
      <c r="P313" s="184">
        <f>O313*H313</f>
        <v>0</v>
      </c>
      <c r="Q313" s="184">
        <v>0</v>
      </c>
      <c r="R313" s="184">
        <f>Q313*H313</f>
        <v>0</v>
      </c>
      <c r="S313" s="184">
        <v>0.183</v>
      </c>
      <c r="T313" s="185">
        <f>S313*H313</f>
        <v>0.221796</v>
      </c>
      <c r="U313" s="36"/>
      <c r="V313" s="36"/>
      <c r="W313" s="36"/>
      <c r="X313" s="36"/>
      <c r="Y313" s="36"/>
      <c r="Z313" s="36"/>
      <c r="AA313" s="36"/>
      <c r="AB313" s="36"/>
      <c r="AC313" s="36"/>
      <c r="AD313" s="36"/>
      <c r="AE313" s="36"/>
      <c r="AR313" s="186" t="s">
        <v>163</v>
      </c>
      <c r="AT313" s="186" t="s">
        <v>123</v>
      </c>
      <c r="AU313" s="186" t="s">
        <v>81</v>
      </c>
      <c r="AY313" s="19" t="s">
        <v>120</v>
      </c>
      <c r="BE313" s="187">
        <f>IF(N313="základní",J313,0)</f>
        <v>0</v>
      </c>
      <c r="BF313" s="187">
        <f>IF(N313="snížená",J313,0)</f>
        <v>0</v>
      </c>
      <c r="BG313" s="187">
        <f>IF(N313="zákl. přenesená",J313,0)</f>
        <v>0</v>
      </c>
      <c r="BH313" s="187">
        <f>IF(N313="sníž. přenesená",J313,0)</f>
        <v>0</v>
      </c>
      <c r="BI313" s="187">
        <f>IF(N313="nulová",J313,0)</f>
        <v>0</v>
      </c>
      <c r="BJ313" s="19" t="s">
        <v>79</v>
      </c>
      <c r="BK313" s="187">
        <f>ROUND(I313*H313,2)</f>
        <v>0</v>
      </c>
      <c r="BL313" s="19" t="s">
        <v>163</v>
      </c>
      <c r="BM313" s="186" t="s">
        <v>750</v>
      </c>
    </row>
    <row r="314" spans="2:51" s="14" customFormat="1" ht="11.25">
      <c r="B314" s="208"/>
      <c r="C314" s="209"/>
      <c r="D314" s="188" t="s">
        <v>166</v>
      </c>
      <c r="E314" s="210" t="s">
        <v>19</v>
      </c>
      <c r="F314" s="211" t="s">
        <v>751</v>
      </c>
      <c r="G314" s="209"/>
      <c r="H314" s="210" t="s">
        <v>19</v>
      </c>
      <c r="I314" s="212"/>
      <c r="J314" s="209"/>
      <c r="K314" s="209"/>
      <c r="L314" s="213"/>
      <c r="M314" s="214"/>
      <c r="N314" s="215"/>
      <c r="O314" s="215"/>
      <c r="P314" s="215"/>
      <c r="Q314" s="215"/>
      <c r="R314" s="215"/>
      <c r="S314" s="215"/>
      <c r="T314" s="216"/>
      <c r="AT314" s="217" t="s">
        <v>166</v>
      </c>
      <c r="AU314" s="217" t="s">
        <v>81</v>
      </c>
      <c r="AV314" s="14" t="s">
        <v>79</v>
      </c>
      <c r="AW314" s="14" t="s">
        <v>33</v>
      </c>
      <c r="AX314" s="14" t="s">
        <v>72</v>
      </c>
      <c r="AY314" s="217" t="s">
        <v>120</v>
      </c>
    </row>
    <row r="315" spans="2:51" s="13" customFormat="1" ht="11.25">
      <c r="B315" s="197"/>
      <c r="C315" s="198"/>
      <c r="D315" s="188" t="s">
        <v>166</v>
      </c>
      <c r="E315" s="199" t="s">
        <v>19</v>
      </c>
      <c r="F315" s="200" t="s">
        <v>752</v>
      </c>
      <c r="G315" s="198"/>
      <c r="H315" s="201">
        <v>1.212</v>
      </c>
      <c r="I315" s="202"/>
      <c r="J315" s="198"/>
      <c r="K315" s="198"/>
      <c r="L315" s="203"/>
      <c r="M315" s="204"/>
      <c r="N315" s="205"/>
      <c r="O315" s="205"/>
      <c r="P315" s="205"/>
      <c r="Q315" s="205"/>
      <c r="R315" s="205"/>
      <c r="S315" s="205"/>
      <c r="T315" s="206"/>
      <c r="AT315" s="207" t="s">
        <v>166</v>
      </c>
      <c r="AU315" s="207" t="s">
        <v>81</v>
      </c>
      <c r="AV315" s="13" t="s">
        <v>81</v>
      </c>
      <c r="AW315" s="13" t="s">
        <v>33</v>
      </c>
      <c r="AX315" s="13" t="s">
        <v>79</v>
      </c>
      <c r="AY315" s="207" t="s">
        <v>120</v>
      </c>
    </row>
    <row r="316" spans="1:65" s="2" customFormat="1" ht="16.5" customHeight="1">
      <c r="A316" s="36"/>
      <c r="B316" s="37"/>
      <c r="C316" s="175" t="s">
        <v>382</v>
      </c>
      <c r="D316" s="175" t="s">
        <v>123</v>
      </c>
      <c r="E316" s="176" t="s">
        <v>320</v>
      </c>
      <c r="F316" s="177" t="s">
        <v>321</v>
      </c>
      <c r="G316" s="178" t="s">
        <v>162</v>
      </c>
      <c r="H316" s="179">
        <v>21.847</v>
      </c>
      <c r="I316" s="180"/>
      <c r="J316" s="181">
        <f>ROUND(I316*H316,2)</f>
        <v>0</v>
      </c>
      <c r="K316" s="177" t="s">
        <v>127</v>
      </c>
      <c r="L316" s="41"/>
      <c r="M316" s="182" t="s">
        <v>19</v>
      </c>
      <c r="N316" s="183" t="s">
        <v>43</v>
      </c>
      <c r="O316" s="66"/>
      <c r="P316" s="184">
        <f>O316*H316</f>
        <v>0</v>
      </c>
      <c r="Q316" s="184">
        <v>0</v>
      </c>
      <c r="R316" s="184">
        <f>Q316*H316</f>
        <v>0</v>
      </c>
      <c r="S316" s="184">
        <v>0.09</v>
      </c>
      <c r="T316" s="185">
        <f>S316*H316</f>
        <v>1.9662300000000001</v>
      </c>
      <c r="U316" s="36"/>
      <c r="V316" s="36"/>
      <c r="W316" s="36"/>
      <c r="X316" s="36"/>
      <c r="Y316" s="36"/>
      <c r="Z316" s="36"/>
      <c r="AA316" s="36"/>
      <c r="AB316" s="36"/>
      <c r="AC316" s="36"/>
      <c r="AD316" s="36"/>
      <c r="AE316" s="36"/>
      <c r="AR316" s="186" t="s">
        <v>163</v>
      </c>
      <c r="AT316" s="186" t="s">
        <v>123</v>
      </c>
      <c r="AU316" s="186" t="s">
        <v>81</v>
      </c>
      <c r="AY316" s="19" t="s">
        <v>120</v>
      </c>
      <c r="BE316" s="187">
        <f>IF(N316="základní",J316,0)</f>
        <v>0</v>
      </c>
      <c r="BF316" s="187">
        <f>IF(N316="snížená",J316,0)</f>
        <v>0</v>
      </c>
      <c r="BG316" s="187">
        <f>IF(N316="zákl. přenesená",J316,0)</f>
        <v>0</v>
      </c>
      <c r="BH316" s="187">
        <f>IF(N316="sníž. přenesená",J316,0)</f>
        <v>0</v>
      </c>
      <c r="BI316" s="187">
        <f>IF(N316="nulová",J316,0)</f>
        <v>0</v>
      </c>
      <c r="BJ316" s="19" t="s">
        <v>79</v>
      </c>
      <c r="BK316" s="187">
        <f>ROUND(I316*H316,2)</f>
        <v>0</v>
      </c>
      <c r="BL316" s="19" t="s">
        <v>163</v>
      </c>
      <c r="BM316" s="186" t="s">
        <v>753</v>
      </c>
    </row>
    <row r="317" spans="2:51" s="14" customFormat="1" ht="11.25">
      <c r="B317" s="208"/>
      <c r="C317" s="209"/>
      <c r="D317" s="188" t="s">
        <v>166</v>
      </c>
      <c r="E317" s="210" t="s">
        <v>19</v>
      </c>
      <c r="F317" s="211" t="s">
        <v>323</v>
      </c>
      <c r="G317" s="209"/>
      <c r="H317" s="210" t="s">
        <v>19</v>
      </c>
      <c r="I317" s="212"/>
      <c r="J317" s="209"/>
      <c r="K317" s="209"/>
      <c r="L317" s="213"/>
      <c r="M317" s="214"/>
      <c r="N317" s="215"/>
      <c r="O317" s="215"/>
      <c r="P317" s="215"/>
      <c r="Q317" s="215"/>
      <c r="R317" s="215"/>
      <c r="S317" s="215"/>
      <c r="T317" s="216"/>
      <c r="AT317" s="217" t="s">
        <v>166</v>
      </c>
      <c r="AU317" s="217" t="s">
        <v>81</v>
      </c>
      <c r="AV317" s="14" t="s">
        <v>79</v>
      </c>
      <c r="AW317" s="14" t="s">
        <v>33</v>
      </c>
      <c r="AX317" s="14" t="s">
        <v>72</v>
      </c>
      <c r="AY317" s="217" t="s">
        <v>120</v>
      </c>
    </row>
    <row r="318" spans="2:51" s="13" customFormat="1" ht="11.25">
      <c r="B318" s="197"/>
      <c r="C318" s="198"/>
      <c r="D318" s="188" t="s">
        <v>166</v>
      </c>
      <c r="E318" s="199" t="s">
        <v>19</v>
      </c>
      <c r="F318" s="200" t="s">
        <v>690</v>
      </c>
      <c r="G318" s="198"/>
      <c r="H318" s="201">
        <v>21.847</v>
      </c>
      <c r="I318" s="202"/>
      <c r="J318" s="198"/>
      <c r="K318" s="198"/>
      <c r="L318" s="203"/>
      <c r="M318" s="204"/>
      <c r="N318" s="205"/>
      <c r="O318" s="205"/>
      <c r="P318" s="205"/>
      <c r="Q318" s="205"/>
      <c r="R318" s="205"/>
      <c r="S318" s="205"/>
      <c r="T318" s="206"/>
      <c r="AT318" s="207" t="s">
        <v>166</v>
      </c>
      <c r="AU318" s="207" t="s">
        <v>81</v>
      </c>
      <c r="AV318" s="13" t="s">
        <v>81</v>
      </c>
      <c r="AW318" s="13" t="s">
        <v>33</v>
      </c>
      <c r="AX318" s="13" t="s">
        <v>79</v>
      </c>
      <c r="AY318" s="207" t="s">
        <v>120</v>
      </c>
    </row>
    <row r="319" spans="1:65" s="2" customFormat="1" ht="24">
      <c r="A319" s="36"/>
      <c r="B319" s="37"/>
      <c r="C319" s="175" t="s">
        <v>387</v>
      </c>
      <c r="D319" s="175" t="s">
        <v>123</v>
      </c>
      <c r="E319" s="176" t="s">
        <v>325</v>
      </c>
      <c r="F319" s="177" t="s">
        <v>326</v>
      </c>
      <c r="G319" s="178" t="s">
        <v>162</v>
      </c>
      <c r="H319" s="179">
        <v>43.752</v>
      </c>
      <c r="I319" s="180"/>
      <c r="J319" s="181">
        <f>ROUND(I319*H319,2)</f>
        <v>0</v>
      </c>
      <c r="K319" s="177" t="s">
        <v>127</v>
      </c>
      <c r="L319" s="41"/>
      <c r="M319" s="182" t="s">
        <v>19</v>
      </c>
      <c r="N319" s="183" t="s">
        <v>43</v>
      </c>
      <c r="O319" s="66"/>
      <c r="P319" s="184">
        <f>O319*H319</f>
        <v>0</v>
      </c>
      <c r="Q319" s="184">
        <v>0.00013</v>
      </c>
      <c r="R319" s="184">
        <f>Q319*H319</f>
        <v>0.00568776</v>
      </c>
      <c r="S319" s="184">
        <v>0</v>
      </c>
      <c r="T319" s="185">
        <f>S319*H319</f>
        <v>0</v>
      </c>
      <c r="U319" s="36"/>
      <c r="V319" s="36"/>
      <c r="W319" s="36"/>
      <c r="X319" s="36"/>
      <c r="Y319" s="36"/>
      <c r="Z319" s="36"/>
      <c r="AA319" s="36"/>
      <c r="AB319" s="36"/>
      <c r="AC319" s="36"/>
      <c r="AD319" s="36"/>
      <c r="AE319" s="36"/>
      <c r="AR319" s="186" t="s">
        <v>163</v>
      </c>
      <c r="AT319" s="186" t="s">
        <v>123</v>
      </c>
      <c r="AU319" s="186" t="s">
        <v>81</v>
      </c>
      <c r="AY319" s="19" t="s">
        <v>120</v>
      </c>
      <c r="BE319" s="187">
        <f>IF(N319="základní",J319,0)</f>
        <v>0</v>
      </c>
      <c r="BF319" s="187">
        <f>IF(N319="snížená",J319,0)</f>
        <v>0</v>
      </c>
      <c r="BG319" s="187">
        <f>IF(N319="zákl. přenesená",J319,0)</f>
        <v>0</v>
      </c>
      <c r="BH319" s="187">
        <f>IF(N319="sníž. přenesená",J319,0)</f>
        <v>0</v>
      </c>
      <c r="BI319" s="187">
        <f>IF(N319="nulová",J319,0)</f>
        <v>0</v>
      </c>
      <c r="BJ319" s="19" t="s">
        <v>79</v>
      </c>
      <c r="BK319" s="187">
        <f>ROUND(I319*H319,2)</f>
        <v>0</v>
      </c>
      <c r="BL319" s="19" t="s">
        <v>163</v>
      </c>
      <c r="BM319" s="186" t="s">
        <v>754</v>
      </c>
    </row>
    <row r="320" spans="1:47" s="2" customFormat="1" ht="48.75">
      <c r="A320" s="36"/>
      <c r="B320" s="37"/>
      <c r="C320" s="38"/>
      <c r="D320" s="188" t="s">
        <v>130</v>
      </c>
      <c r="E320" s="38"/>
      <c r="F320" s="189" t="s">
        <v>328</v>
      </c>
      <c r="G320" s="38"/>
      <c r="H320" s="38"/>
      <c r="I320" s="190"/>
      <c r="J320" s="38"/>
      <c r="K320" s="38"/>
      <c r="L320" s="41"/>
      <c r="M320" s="191"/>
      <c r="N320" s="192"/>
      <c r="O320" s="66"/>
      <c r="P320" s="66"/>
      <c r="Q320" s="66"/>
      <c r="R320" s="66"/>
      <c r="S320" s="66"/>
      <c r="T320" s="67"/>
      <c r="U320" s="36"/>
      <c r="V320" s="36"/>
      <c r="W320" s="36"/>
      <c r="X320" s="36"/>
      <c r="Y320" s="36"/>
      <c r="Z320" s="36"/>
      <c r="AA320" s="36"/>
      <c r="AB320" s="36"/>
      <c r="AC320" s="36"/>
      <c r="AD320" s="36"/>
      <c r="AE320" s="36"/>
      <c r="AT320" s="19" t="s">
        <v>130</v>
      </c>
      <c r="AU320" s="19" t="s">
        <v>81</v>
      </c>
    </row>
    <row r="321" spans="1:65" s="2" customFormat="1" ht="24">
      <c r="A321" s="36"/>
      <c r="B321" s="37"/>
      <c r="C321" s="175" t="s">
        <v>391</v>
      </c>
      <c r="D321" s="175" t="s">
        <v>123</v>
      </c>
      <c r="E321" s="176" t="s">
        <v>330</v>
      </c>
      <c r="F321" s="177" t="s">
        <v>331</v>
      </c>
      <c r="G321" s="178" t="s">
        <v>162</v>
      </c>
      <c r="H321" s="179">
        <v>43.752</v>
      </c>
      <c r="I321" s="180"/>
      <c r="J321" s="181">
        <f>ROUND(I321*H321,2)</f>
        <v>0</v>
      </c>
      <c r="K321" s="177" t="s">
        <v>127</v>
      </c>
      <c r="L321" s="41"/>
      <c r="M321" s="182" t="s">
        <v>19</v>
      </c>
      <c r="N321" s="183" t="s">
        <v>43</v>
      </c>
      <c r="O321" s="66"/>
      <c r="P321" s="184">
        <f>O321*H321</f>
        <v>0</v>
      </c>
      <c r="Q321" s="184">
        <v>4E-05</v>
      </c>
      <c r="R321" s="184">
        <f>Q321*H321</f>
        <v>0.0017500800000000002</v>
      </c>
      <c r="S321" s="184">
        <v>0</v>
      </c>
      <c r="T321" s="185">
        <f>S321*H321</f>
        <v>0</v>
      </c>
      <c r="U321" s="36"/>
      <c r="V321" s="36"/>
      <c r="W321" s="36"/>
      <c r="X321" s="36"/>
      <c r="Y321" s="36"/>
      <c r="Z321" s="36"/>
      <c r="AA321" s="36"/>
      <c r="AB321" s="36"/>
      <c r="AC321" s="36"/>
      <c r="AD321" s="36"/>
      <c r="AE321" s="36"/>
      <c r="AR321" s="186" t="s">
        <v>257</v>
      </c>
      <c r="AT321" s="186" t="s">
        <v>123</v>
      </c>
      <c r="AU321" s="186" t="s">
        <v>81</v>
      </c>
      <c r="AY321" s="19" t="s">
        <v>120</v>
      </c>
      <c r="BE321" s="187">
        <f>IF(N321="základní",J321,0)</f>
        <v>0</v>
      </c>
      <c r="BF321" s="187">
        <f>IF(N321="snížená",J321,0)</f>
        <v>0</v>
      </c>
      <c r="BG321" s="187">
        <f>IF(N321="zákl. přenesená",J321,0)</f>
        <v>0</v>
      </c>
      <c r="BH321" s="187">
        <f>IF(N321="sníž. přenesená",J321,0)</f>
        <v>0</v>
      </c>
      <c r="BI321" s="187">
        <f>IF(N321="nulová",J321,0)</f>
        <v>0</v>
      </c>
      <c r="BJ321" s="19" t="s">
        <v>79</v>
      </c>
      <c r="BK321" s="187">
        <f>ROUND(I321*H321,2)</f>
        <v>0</v>
      </c>
      <c r="BL321" s="19" t="s">
        <v>257</v>
      </c>
      <c r="BM321" s="186" t="s">
        <v>755</v>
      </c>
    </row>
    <row r="322" spans="1:47" s="2" customFormat="1" ht="175.5">
      <c r="A322" s="36"/>
      <c r="B322" s="37"/>
      <c r="C322" s="38"/>
      <c r="D322" s="188" t="s">
        <v>130</v>
      </c>
      <c r="E322" s="38"/>
      <c r="F322" s="189" t="s">
        <v>333</v>
      </c>
      <c r="G322" s="38"/>
      <c r="H322" s="38"/>
      <c r="I322" s="190"/>
      <c r="J322" s="38"/>
      <c r="K322" s="38"/>
      <c r="L322" s="41"/>
      <c r="M322" s="191"/>
      <c r="N322" s="192"/>
      <c r="O322" s="66"/>
      <c r="P322" s="66"/>
      <c r="Q322" s="66"/>
      <c r="R322" s="66"/>
      <c r="S322" s="66"/>
      <c r="T322" s="67"/>
      <c r="U322" s="36"/>
      <c r="V322" s="36"/>
      <c r="W322" s="36"/>
      <c r="X322" s="36"/>
      <c r="Y322" s="36"/>
      <c r="Z322" s="36"/>
      <c r="AA322" s="36"/>
      <c r="AB322" s="36"/>
      <c r="AC322" s="36"/>
      <c r="AD322" s="36"/>
      <c r="AE322" s="36"/>
      <c r="AT322" s="19" t="s">
        <v>130</v>
      </c>
      <c r="AU322" s="19" t="s">
        <v>81</v>
      </c>
    </row>
    <row r="323" spans="2:63" s="12" customFormat="1" ht="22.9" customHeight="1">
      <c r="B323" s="159"/>
      <c r="C323" s="160"/>
      <c r="D323" s="161" t="s">
        <v>71</v>
      </c>
      <c r="E323" s="173" t="s">
        <v>334</v>
      </c>
      <c r="F323" s="173" t="s">
        <v>335</v>
      </c>
      <c r="G323" s="160"/>
      <c r="H323" s="160"/>
      <c r="I323" s="163"/>
      <c r="J323" s="174">
        <f>BK323</f>
        <v>0</v>
      </c>
      <c r="K323" s="160"/>
      <c r="L323" s="165"/>
      <c r="M323" s="166"/>
      <c r="N323" s="167"/>
      <c r="O323" s="167"/>
      <c r="P323" s="168">
        <f>SUM(P324:P334)</f>
        <v>0</v>
      </c>
      <c r="Q323" s="167"/>
      <c r="R323" s="168">
        <f>SUM(R324:R334)</f>
        <v>0</v>
      </c>
      <c r="S323" s="167"/>
      <c r="T323" s="169">
        <f>SUM(T324:T334)</f>
        <v>0</v>
      </c>
      <c r="AR323" s="170" t="s">
        <v>79</v>
      </c>
      <c r="AT323" s="171" t="s">
        <v>71</v>
      </c>
      <c r="AU323" s="171" t="s">
        <v>79</v>
      </c>
      <c r="AY323" s="170" t="s">
        <v>120</v>
      </c>
      <c r="BK323" s="172">
        <f>SUM(BK324:BK334)</f>
        <v>0</v>
      </c>
    </row>
    <row r="324" spans="1:65" s="2" customFormat="1" ht="24">
      <c r="A324" s="36"/>
      <c r="B324" s="37"/>
      <c r="C324" s="175" t="s">
        <v>395</v>
      </c>
      <c r="D324" s="175" t="s">
        <v>123</v>
      </c>
      <c r="E324" s="176" t="s">
        <v>756</v>
      </c>
      <c r="F324" s="177" t="s">
        <v>757</v>
      </c>
      <c r="G324" s="178" t="s">
        <v>339</v>
      </c>
      <c r="H324" s="179">
        <v>14.916</v>
      </c>
      <c r="I324" s="180"/>
      <c r="J324" s="181">
        <f>ROUND(I324*H324,2)</f>
        <v>0</v>
      </c>
      <c r="K324" s="177" t="s">
        <v>127</v>
      </c>
      <c r="L324" s="41"/>
      <c r="M324" s="182" t="s">
        <v>19</v>
      </c>
      <c r="N324" s="183" t="s">
        <v>43</v>
      </c>
      <c r="O324" s="66"/>
      <c r="P324" s="184">
        <f>O324*H324</f>
        <v>0</v>
      </c>
      <c r="Q324" s="184">
        <v>0</v>
      </c>
      <c r="R324" s="184">
        <f>Q324*H324</f>
        <v>0</v>
      </c>
      <c r="S324" s="184">
        <v>0</v>
      </c>
      <c r="T324" s="185">
        <f>S324*H324</f>
        <v>0</v>
      </c>
      <c r="U324" s="36"/>
      <c r="V324" s="36"/>
      <c r="W324" s="36"/>
      <c r="X324" s="36"/>
      <c r="Y324" s="36"/>
      <c r="Z324" s="36"/>
      <c r="AA324" s="36"/>
      <c r="AB324" s="36"/>
      <c r="AC324" s="36"/>
      <c r="AD324" s="36"/>
      <c r="AE324" s="36"/>
      <c r="AR324" s="186" t="s">
        <v>163</v>
      </c>
      <c r="AT324" s="186" t="s">
        <v>123</v>
      </c>
      <c r="AU324" s="186" t="s">
        <v>81</v>
      </c>
      <c r="AY324" s="19" t="s">
        <v>120</v>
      </c>
      <c r="BE324" s="187">
        <f>IF(N324="základní",J324,0)</f>
        <v>0</v>
      </c>
      <c r="BF324" s="187">
        <f>IF(N324="snížená",J324,0)</f>
        <v>0</v>
      </c>
      <c r="BG324" s="187">
        <f>IF(N324="zákl. přenesená",J324,0)</f>
        <v>0</v>
      </c>
      <c r="BH324" s="187">
        <f>IF(N324="sníž. přenesená",J324,0)</f>
        <v>0</v>
      </c>
      <c r="BI324" s="187">
        <f>IF(N324="nulová",J324,0)</f>
        <v>0</v>
      </c>
      <c r="BJ324" s="19" t="s">
        <v>79</v>
      </c>
      <c r="BK324" s="187">
        <f>ROUND(I324*H324,2)</f>
        <v>0</v>
      </c>
      <c r="BL324" s="19" t="s">
        <v>163</v>
      </c>
      <c r="BM324" s="186" t="s">
        <v>758</v>
      </c>
    </row>
    <row r="325" spans="1:47" s="2" customFormat="1" ht="107.25">
      <c r="A325" s="36"/>
      <c r="B325" s="37"/>
      <c r="C325" s="38"/>
      <c r="D325" s="188" t="s">
        <v>130</v>
      </c>
      <c r="E325" s="38"/>
      <c r="F325" s="189" t="s">
        <v>341</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130</v>
      </c>
      <c r="AU325" s="19" t="s">
        <v>81</v>
      </c>
    </row>
    <row r="326" spans="1:65" s="2" customFormat="1" ht="16.5" customHeight="1">
      <c r="A326" s="36"/>
      <c r="B326" s="37"/>
      <c r="C326" s="175" t="s">
        <v>399</v>
      </c>
      <c r="D326" s="175" t="s">
        <v>123</v>
      </c>
      <c r="E326" s="176" t="s">
        <v>343</v>
      </c>
      <c r="F326" s="177" t="s">
        <v>344</v>
      </c>
      <c r="G326" s="178" t="s">
        <v>339</v>
      </c>
      <c r="H326" s="179">
        <v>14.916</v>
      </c>
      <c r="I326" s="180"/>
      <c r="J326" s="181">
        <f>ROUND(I326*H326,2)</f>
        <v>0</v>
      </c>
      <c r="K326" s="177" t="s">
        <v>127</v>
      </c>
      <c r="L326" s="41"/>
      <c r="M326" s="182" t="s">
        <v>19</v>
      </c>
      <c r="N326" s="183" t="s">
        <v>43</v>
      </c>
      <c r="O326" s="66"/>
      <c r="P326" s="184">
        <f>O326*H326</f>
        <v>0</v>
      </c>
      <c r="Q326" s="184">
        <v>0</v>
      </c>
      <c r="R326" s="184">
        <f>Q326*H326</f>
        <v>0</v>
      </c>
      <c r="S326" s="184">
        <v>0</v>
      </c>
      <c r="T326" s="185">
        <f>S326*H326</f>
        <v>0</v>
      </c>
      <c r="U326" s="36"/>
      <c r="V326" s="36"/>
      <c r="W326" s="36"/>
      <c r="X326" s="36"/>
      <c r="Y326" s="36"/>
      <c r="Z326" s="36"/>
      <c r="AA326" s="36"/>
      <c r="AB326" s="36"/>
      <c r="AC326" s="36"/>
      <c r="AD326" s="36"/>
      <c r="AE326" s="36"/>
      <c r="AR326" s="186" t="s">
        <v>163</v>
      </c>
      <c r="AT326" s="186" t="s">
        <v>123</v>
      </c>
      <c r="AU326" s="186" t="s">
        <v>81</v>
      </c>
      <c r="AY326" s="19" t="s">
        <v>120</v>
      </c>
      <c r="BE326" s="187">
        <f>IF(N326="základní",J326,0)</f>
        <v>0</v>
      </c>
      <c r="BF326" s="187">
        <f>IF(N326="snížená",J326,0)</f>
        <v>0</v>
      </c>
      <c r="BG326" s="187">
        <f>IF(N326="zákl. přenesená",J326,0)</f>
        <v>0</v>
      </c>
      <c r="BH326" s="187">
        <f>IF(N326="sníž. přenesená",J326,0)</f>
        <v>0</v>
      </c>
      <c r="BI326" s="187">
        <f>IF(N326="nulová",J326,0)</f>
        <v>0</v>
      </c>
      <c r="BJ326" s="19" t="s">
        <v>79</v>
      </c>
      <c r="BK326" s="187">
        <f>ROUND(I326*H326,2)</f>
        <v>0</v>
      </c>
      <c r="BL326" s="19" t="s">
        <v>163</v>
      </c>
      <c r="BM326" s="186" t="s">
        <v>759</v>
      </c>
    </row>
    <row r="327" spans="1:47" s="2" customFormat="1" ht="39">
      <c r="A327" s="36"/>
      <c r="B327" s="37"/>
      <c r="C327" s="38"/>
      <c r="D327" s="188" t="s">
        <v>130</v>
      </c>
      <c r="E327" s="38"/>
      <c r="F327" s="189" t="s">
        <v>346</v>
      </c>
      <c r="G327" s="38"/>
      <c r="H327" s="38"/>
      <c r="I327" s="190"/>
      <c r="J327" s="38"/>
      <c r="K327" s="38"/>
      <c r="L327" s="41"/>
      <c r="M327" s="191"/>
      <c r="N327" s="192"/>
      <c r="O327" s="66"/>
      <c r="P327" s="66"/>
      <c r="Q327" s="66"/>
      <c r="R327" s="66"/>
      <c r="S327" s="66"/>
      <c r="T327" s="67"/>
      <c r="U327" s="36"/>
      <c r="V327" s="36"/>
      <c r="W327" s="36"/>
      <c r="X327" s="36"/>
      <c r="Y327" s="36"/>
      <c r="Z327" s="36"/>
      <c r="AA327" s="36"/>
      <c r="AB327" s="36"/>
      <c r="AC327" s="36"/>
      <c r="AD327" s="36"/>
      <c r="AE327" s="36"/>
      <c r="AT327" s="19" t="s">
        <v>130</v>
      </c>
      <c r="AU327" s="19" t="s">
        <v>81</v>
      </c>
    </row>
    <row r="328" spans="1:65" s="2" customFormat="1" ht="21.75" customHeight="1">
      <c r="A328" s="36"/>
      <c r="B328" s="37"/>
      <c r="C328" s="175" t="s">
        <v>403</v>
      </c>
      <c r="D328" s="175" t="s">
        <v>123</v>
      </c>
      <c r="E328" s="176" t="s">
        <v>348</v>
      </c>
      <c r="F328" s="177" t="s">
        <v>349</v>
      </c>
      <c r="G328" s="178" t="s">
        <v>339</v>
      </c>
      <c r="H328" s="179">
        <v>14.916</v>
      </c>
      <c r="I328" s="180"/>
      <c r="J328" s="181">
        <f>ROUND(I328*H328,2)</f>
        <v>0</v>
      </c>
      <c r="K328" s="177" t="s">
        <v>127</v>
      </c>
      <c r="L328" s="41"/>
      <c r="M328" s="182" t="s">
        <v>19</v>
      </c>
      <c r="N328" s="183" t="s">
        <v>43</v>
      </c>
      <c r="O328" s="66"/>
      <c r="P328" s="184">
        <f>O328*H328</f>
        <v>0</v>
      </c>
      <c r="Q328" s="184">
        <v>0</v>
      </c>
      <c r="R328" s="184">
        <f>Q328*H328</f>
        <v>0</v>
      </c>
      <c r="S328" s="184">
        <v>0</v>
      </c>
      <c r="T328" s="185">
        <f>S328*H328</f>
        <v>0</v>
      </c>
      <c r="U328" s="36"/>
      <c r="V328" s="36"/>
      <c r="W328" s="36"/>
      <c r="X328" s="36"/>
      <c r="Y328" s="36"/>
      <c r="Z328" s="36"/>
      <c r="AA328" s="36"/>
      <c r="AB328" s="36"/>
      <c r="AC328" s="36"/>
      <c r="AD328" s="36"/>
      <c r="AE328" s="36"/>
      <c r="AR328" s="186" t="s">
        <v>163</v>
      </c>
      <c r="AT328" s="186" t="s">
        <v>123</v>
      </c>
      <c r="AU328" s="186" t="s">
        <v>81</v>
      </c>
      <c r="AY328" s="19" t="s">
        <v>120</v>
      </c>
      <c r="BE328" s="187">
        <f>IF(N328="základní",J328,0)</f>
        <v>0</v>
      </c>
      <c r="BF328" s="187">
        <f>IF(N328="snížená",J328,0)</f>
        <v>0</v>
      </c>
      <c r="BG328" s="187">
        <f>IF(N328="zákl. přenesená",J328,0)</f>
        <v>0</v>
      </c>
      <c r="BH328" s="187">
        <f>IF(N328="sníž. přenesená",J328,0)</f>
        <v>0</v>
      </c>
      <c r="BI328" s="187">
        <f>IF(N328="nulová",J328,0)</f>
        <v>0</v>
      </c>
      <c r="BJ328" s="19" t="s">
        <v>79</v>
      </c>
      <c r="BK328" s="187">
        <f>ROUND(I328*H328,2)</f>
        <v>0</v>
      </c>
      <c r="BL328" s="19" t="s">
        <v>163</v>
      </c>
      <c r="BM328" s="186" t="s">
        <v>760</v>
      </c>
    </row>
    <row r="329" spans="1:47" s="2" customFormat="1" ht="68.25">
      <c r="A329" s="36"/>
      <c r="B329" s="37"/>
      <c r="C329" s="38"/>
      <c r="D329" s="188" t="s">
        <v>130</v>
      </c>
      <c r="E329" s="38"/>
      <c r="F329" s="189" t="s">
        <v>351</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130</v>
      </c>
      <c r="AU329" s="19" t="s">
        <v>81</v>
      </c>
    </row>
    <row r="330" spans="1:65" s="2" customFormat="1" ht="24">
      <c r="A330" s="36"/>
      <c r="B330" s="37"/>
      <c r="C330" s="175" t="s">
        <v>407</v>
      </c>
      <c r="D330" s="175" t="s">
        <v>123</v>
      </c>
      <c r="E330" s="176" t="s">
        <v>353</v>
      </c>
      <c r="F330" s="177" t="s">
        <v>354</v>
      </c>
      <c r="G330" s="178" t="s">
        <v>339</v>
      </c>
      <c r="H330" s="179">
        <v>372.9</v>
      </c>
      <c r="I330" s="180"/>
      <c r="J330" s="181">
        <f>ROUND(I330*H330,2)</f>
        <v>0</v>
      </c>
      <c r="K330" s="177" t="s">
        <v>127</v>
      </c>
      <c r="L330" s="41"/>
      <c r="M330" s="182" t="s">
        <v>19</v>
      </c>
      <c r="N330" s="183" t="s">
        <v>43</v>
      </c>
      <c r="O330" s="66"/>
      <c r="P330" s="184">
        <f>O330*H330</f>
        <v>0</v>
      </c>
      <c r="Q330" s="184">
        <v>0</v>
      </c>
      <c r="R330" s="184">
        <f>Q330*H330</f>
        <v>0</v>
      </c>
      <c r="S330" s="184">
        <v>0</v>
      </c>
      <c r="T330" s="185">
        <f>S330*H330</f>
        <v>0</v>
      </c>
      <c r="U330" s="36"/>
      <c r="V330" s="36"/>
      <c r="W330" s="36"/>
      <c r="X330" s="36"/>
      <c r="Y330" s="36"/>
      <c r="Z330" s="36"/>
      <c r="AA330" s="36"/>
      <c r="AB330" s="36"/>
      <c r="AC330" s="36"/>
      <c r="AD330" s="36"/>
      <c r="AE330" s="36"/>
      <c r="AR330" s="186" t="s">
        <v>163</v>
      </c>
      <c r="AT330" s="186" t="s">
        <v>123</v>
      </c>
      <c r="AU330" s="186" t="s">
        <v>81</v>
      </c>
      <c r="AY330" s="19" t="s">
        <v>120</v>
      </c>
      <c r="BE330" s="187">
        <f>IF(N330="základní",J330,0)</f>
        <v>0</v>
      </c>
      <c r="BF330" s="187">
        <f>IF(N330="snížená",J330,0)</f>
        <v>0</v>
      </c>
      <c r="BG330" s="187">
        <f>IF(N330="zákl. přenesená",J330,0)</f>
        <v>0</v>
      </c>
      <c r="BH330" s="187">
        <f>IF(N330="sníž. přenesená",J330,0)</f>
        <v>0</v>
      </c>
      <c r="BI330" s="187">
        <f>IF(N330="nulová",J330,0)</f>
        <v>0</v>
      </c>
      <c r="BJ330" s="19" t="s">
        <v>79</v>
      </c>
      <c r="BK330" s="187">
        <f>ROUND(I330*H330,2)</f>
        <v>0</v>
      </c>
      <c r="BL330" s="19" t="s">
        <v>163</v>
      </c>
      <c r="BM330" s="186" t="s">
        <v>761</v>
      </c>
    </row>
    <row r="331" spans="1:47" s="2" customFormat="1" ht="68.25">
      <c r="A331" s="36"/>
      <c r="B331" s="37"/>
      <c r="C331" s="38"/>
      <c r="D331" s="188" t="s">
        <v>130</v>
      </c>
      <c r="E331" s="38"/>
      <c r="F331" s="189" t="s">
        <v>351</v>
      </c>
      <c r="G331" s="38"/>
      <c r="H331" s="38"/>
      <c r="I331" s="190"/>
      <c r="J331" s="38"/>
      <c r="K331" s="38"/>
      <c r="L331" s="41"/>
      <c r="M331" s="191"/>
      <c r="N331" s="192"/>
      <c r="O331" s="66"/>
      <c r="P331" s="66"/>
      <c r="Q331" s="66"/>
      <c r="R331" s="66"/>
      <c r="S331" s="66"/>
      <c r="T331" s="67"/>
      <c r="U331" s="36"/>
      <c r="V331" s="36"/>
      <c r="W331" s="36"/>
      <c r="X331" s="36"/>
      <c r="Y331" s="36"/>
      <c r="Z331" s="36"/>
      <c r="AA331" s="36"/>
      <c r="AB331" s="36"/>
      <c r="AC331" s="36"/>
      <c r="AD331" s="36"/>
      <c r="AE331" s="36"/>
      <c r="AT331" s="19" t="s">
        <v>130</v>
      </c>
      <c r="AU331" s="19" t="s">
        <v>81</v>
      </c>
    </row>
    <row r="332" spans="2:51" s="13" customFormat="1" ht="11.25">
      <c r="B332" s="197"/>
      <c r="C332" s="198"/>
      <c r="D332" s="188" t="s">
        <v>166</v>
      </c>
      <c r="E332" s="199" t="s">
        <v>19</v>
      </c>
      <c r="F332" s="200" t="s">
        <v>762</v>
      </c>
      <c r="G332" s="198"/>
      <c r="H332" s="201">
        <v>372.9</v>
      </c>
      <c r="I332" s="202"/>
      <c r="J332" s="198"/>
      <c r="K332" s="198"/>
      <c r="L332" s="203"/>
      <c r="M332" s="204"/>
      <c r="N332" s="205"/>
      <c r="O332" s="205"/>
      <c r="P332" s="205"/>
      <c r="Q332" s="205"/>
      <c r="R332" s="205"/>
      <c r="S332" s="205"/>
      <c r="T332" s="206"/>
      <c r="AT332" s="207" t="s">
        <v>166</v>
      </c>
      <c r="AU332" s="207" t="s">
        <v>81</v>
      </c>
      <c r="AV332" s="13" t="s">
        <v>81</v>
      </c>
      <c r="AW332" s="13" t="s">
        <v>33</v>
      </c>
      <c r="AX332" s="13" t="s">
        <v>79</v>
      </c>
      <c r="AY332" s="207" t="s">
        <v>120</v>
      </c>
    </row>
    <row r="333" spans="1:65" s="2" customFormat="1" ht="24">
      <c r="A333" s="36"/>
      <c r="B333" s="37"/>
      <c r="C333" s="175" t="s">
        <v>411</v>
      </c>
      <c r="D333" s="175" t="s">
        <v>123</v>
      </c>
      <c r="E333" s="176" t="s">
        <v>358</v>
      </c>
      <c r="F333" s="177" t="s">
        <v>359</v>
      </c>
      <c r="G333" s="178" t="s">
        <v>339</v>
      </c>
      <c r="H333" s="179">
        <v>14.916</v>
      </c>
      <c r="I333" s="180"/>
      <c r="J333" s="181">
        <f>ROUND(I333*H333,2)</f>
        <v>0</v>
      </c>
      <c r="K333" s="177" t="s">
        <v>127</v>
      </c>
      <c r="L333" s="41"/>
      <c r="M333" s="182" t="s">
        <v>19</v>
      </c>
      <c r="N333" s="183" t="s">
        <v>43</v>
      </c>
      <c r="O333" s="66"/>
      <c r="P333" s="184">
        <f>O333*H333</f>
        <v>0</v>
      </c>
      <c r="Q333" s="184">
        <v>0</v>
      </c>
      <c r="R333" s="184">
        <f>Q333*H333</f>
        <v>0</v>
      </c>
      <c r="S333" s="184">
        <v>0</v>
      </c>
      <c r="T333" s="185">
        <f>S333*H333</f>
        <v>0</v>
      </c>
      <c r="U333" s="36"/>
      <c r="V333" s="36"/>
      <c r="W333" s="36"/>
      <c r="X333" s="36"/>
      <c r="Y333" s="36"/>
      <c r="Z333" s="36"/>
      <c r="AA333" s="36"/>
      <c r="AB333" s="36"/>
      <c r="AC333" s="36"/>
      <c r="AD333" s="36"/>
      <c r="AE333" s="36"/>
      <c r="AR333" s="186" t="s">
        <v>163</v>
      </c>
      <c r="AT333" s="186" t="s">
        <v>123</v>
      </c>
      <c r="AU333" s="186" t="s">
        <v>81</v>
      </c>
      <c r="AY333" s="19" t="s">
        <v>120</v>
      </c>
      <c r="BE333" s="187">
        <f>IF(N333="základní",J333,0)</f>
        <v>0</v>
      </c>
      <c r="BF333" s="187">
        <f>IF(N333="snížená",J333,0)</f>
        <v>0</v>
      </c>
      <c r="BG333" s="187">
        <f>IF(N333="zákl. přenesená",J333,0)</f>
        <v>0</v>
      </c>
      <c r="BH333" s="187">
        <f>IF(N333="sníž. přenesená",J333,0)</f>
        <v>0</v>
      </c>
      <c r="BI333" s="187">
        <f>IF(N333="nulová",J333,0)</f>
        <v>0</v>
      </c>
      <c r="BJ333" s="19" t="s">
        <v>79</v>
      </c>
      <c r="BK333" s="187">
        <f>ROUND(I333*H333,2)</f>
        <v>0</v>
      </c>
      <c r="BL333" s="19" t="s">
        <v>163</v>
      </c>
      <c r="BM333" s="186" t="s">
        <v>763</v>
      </c>
    </row>
    <row r="334" spans="1:47" s="2" customFormat="1" ht="58.5">
      <c r="A334" s="36"/>
      <c r="B334" s="37"/>
      <c r="C334" s="38"/>
      <c r="D334" s="188" t="s">
        <v>130</v>
      </c>
      <c r="E334" s="38"/>
      <c r="F334" s="189" t="s">
        <v>361</v>
      </c>
      <c r="G334" s="38"/>
      <c r="H334" s="38"/>
      <c r="I334" s="190"/>
      <c r="J334" s="38"/>
      <c r="K334" s="38"/>
      <c r="L334" s="41"/>
      <c r="M334" s="191"/>
      <c r="N334" s="192"/>
      <c r="O334" s="66"/>
      <c r="P334" s="66"/>
      <c r="Q334" s="66"/>
      <c r="R334" s="66"/>
      <c r="S334" s="66"/>
      <c r="T334" s="67"/>
      <c r="U334" s="36"/>
      <c r="V334" s="36"/>
      <c r="W334" s="36"/>
      <c r="X334" s="36"/>
      <c r="Y334" s="36"/>
      <c r="Z334" s="36"/>
      <c r="AA334" s="36"/>
      <c r="AB334" s="36"/>
      <c r="AC334" s="36"/>
      <c r="AD334" s="36"/>
      <c r="AE334" s="36"/>
      <c r="AT334" s="19" t="s">
        <v>130</v>
      </c>
      <c r="AU334" s="19" t="s">
        <v>81</v>
      </c>
    </row>
    <row r="335" spans="2:63" s="12" customFormat="1" ht="22.9" customHeight="1">
      <c r="B335" s="159"/>
      <c r="C335" s="160"/>
      <c r="D335" s="161" t="s">
        <v>71</v>
      </c>
      <c r="E335" s="173" t="s">
        <v>362</v>
      </c>
      <c r="F335" s="173" t="s">
        <v>363</v>
      </c>
      <c r="G335" s="160"/>
      <c r="H335" s="160"/>
      <c r="I335" s="163"/>
      <c r="J335" s="174">
        <f>BK335</f>
        <v>0</v>
      </c>
      <c r="K335" s="160"/>
      <c r="L335" s="165"/>
      <c r="M335" s="166"/>
      <c r="N335" s="167"/>
      <c r="O335" s="167"/>
      <c r="P335" s="168">
        <f>SUM(P336:P337)</f>
        <v>0</v>
      </c>
      <c r="Q335" s="167"/>
      <c r="R335" s="168">
        <f>SUM(R336:R337)</f>
        <v>0</v>
      </c>
      <c r="S335" s="167"/>
      <c r="T335" s="169">
        <f>SUM(T336:T337)</f>
        <v>0</v>
      </c>
      <c r="AR335" s="170" t="s">
        <v>79</v>
      </c>
      <c r="AT335" s="171" t="s">
        <v>71</v>
      </c>
      <c r="AU335" s="171" t="s">
        <v>79</v>
      </c>
      <c r="AY335" s="170" t="s">
        <v>120</v>
      </c>
      <c r="BK335" s="172">
        <f>SUM(BK336:BK337)</f>
        <v>0</v>
      </c>
    </row>
    <row r="336" spans="1:65" s="2" customFormat="1" ht="33" customHeight="1">
      <c r="A336" s="36"/>
      <c r="B336" s="37"/>
      <c r="C336" s="175" t="s">
        <v>415</v>
      </c>
      <c r="D336" s="175" t="s">
        <v>123</v>
      </c>
      <c r="E336" s="176" t="s">
        <v>764</v>
      </c>
      <c r="F336" s="177" t="s">
        <v>765</v>
      </c>
      <c r="G336" s="178" t="s">
        <v>339</v>
      </c>
      <c r="H336" s="179">
        <v>12.401</v>
      </c>
      <c r="I336" s="180"/>
      <c r="J336" s="181">
        <f>ROUND(I336*H336,2)</f>
        <v>0</v>
      </c>
      <c r="K336" s="177" t="s">
        <v>127</v>
      </c>
      <c r="L336" s="41"/>
      <c r="M336" s="182" t="s">
        <v>19</v>
      </c>
      <c r="N336" s="183" t="s">
        <v>43</v>
      </c>
      <c r="O336" s="66"/>
      <c r="P336" s="184">
        <f>O336*H336</f>
        <v>0</v>
      </c>
      <c r="Q336" s="184">
        <v>0</v>
      </c>
      <c r="R336" s="184">
        <f>Q336*H336</f>
        <v>0</v>
      </c>
      <c r="S336" s="184">
        <v>0</v>
      </c>
      <c r="T336" s="185">
        <f>S336*H336</f>
        <v>0</v>
      </c>
      <c r="U336" s="36"/>
      <c r="V336" s="36"/>
      <c r="W336" s="36"/>
      <c r="X336" s="36"/>
      <c r="Y336" s="36"/>
      <c r="Z336" s="36"/>
      <c r="AA336" s="36"/>
      <c r="AB336" s="36"/>
      <c r="AC336" s="36"/>
      <c r="AD336" s="36"/>
      <c r="AE336" s="36"/>
      <c r="AR336" s="186" t="s">
        <v>163</v>
      </c>
      <c r="AT336" s="186" t="s">
        <v>123</v>
      </c>
      <c r="AU336" s="186" t="s">
        <v>81</v>
      </c>
      <c r="AY336" s="19" t="s">
        <v>120</v>
      </c>
      <c r="BE336" s="187">
        <f>IF(N336="základní",J336,0)</f>
        <v>0</v>
      </c>
      <c r="BF336" s="187">
        <f>IF(N336="snížená",J336,0)</f>
        <v>0</v>
      </c>
      <c r="BG336" s="187">
        <f>IF(N336="zákl. přenesená",J336,0)</f>
        <v>0</v>
      </c>
      <c r="BH336" s="187">
        <f>IF(N336="sníž. přenesená",J336,0)</f>
        <v>0</v>
      </c>
      <c r="BI336" s="187">
        <f>IF(N336="nulová",J336,0)</f>
        <v>0</v>
      </c>
      <c r="BJ336" s="19" t="s">
        <v>79</v>
      </c>
      <c r="BK336" s="187">
        <f>ROUND(I336*H336,2)</f>
        <v>0</v>
      </c>
      <c r="BL336" s="19" t="s">
        <v>163</v>
      </c>
      <c r="BM336" s="186" t="s">
        <v>766</v>
      </c>
    </row>
    <row r="337" spans="1:47" s="2" customFormat="1" ht="58.5">
      <c r="A337" s="36"/>
      <c r="B337" s="37"/>
      <c r="C337" s="38"/>
      <c r="D337" s="188" t="s">
        <v>130</v>
      </c>
      <c r="E337" s="38"/>
      <c r="F337" s="189" t="s">
        <v>368</v>
      </c>
      <c r="G337" s="38"/>
      <c r="H337" s="38"/>
      <c r="I337" s="190"/>
      <c r="J337" s="38"/>
      <c r="K337" s="38"/>
      <c r="L337" s="41"/>
      <c r="M337" s="191"/>
      <c r="N337" s="192"/>
      <c r="O337" s="66"/>
      <c r="P337" s="66"/>
      <c r="Q337" s="66"/>
      <c r="R337" s="66"/>
      <c r="S337" s="66"/>
      <c r="T337" s="67"/>
      <c r="U337" s="36"/>
      <c r="V337" s="36"/>
      <c r="W337" s="36"/>
      <c r="X337" s="36"/>
      <c r="Y337" s="36"/>
      <c r="Z337" s="36"/>
      <c r="AA337" s="36"/>
      <c r="AB337" s="36"/>
      <c r="AC337" s="36"/>
      <c r="AD337" s="36"/>
      <c r="AE337" s="36"/>
      <c r="AT337" s="19" t="s">
        <v>130</v>
      </c>
      <c r="AU337" s="19" t="s">
        <v>81</v>
      </c>
    </row>
    <row r="338" spans="2:63" s="12" customFormat="1" ht="25.9" customHeight="1">
      <c r="B338" s="159"/>
      <c r="C338" s="160"/>
      <c r="D338" s="161" t="s">
        <v>71</v>
      </c>
      <c r="E338" s="162" t="s">
        <v>369</v>
      </c>
      <c r="F338" s="162" t="s">
        <v>370</v>
      </c>
      <c r="G338" s="160"/>
      <c r="H338" s="160"/>
      <c r="I338" s="163"/>
      <c r="J338" s="164">
        <f>BK338</f>
        <v>0</v>
      </c>
      <c r="K338" s="160"/>
      <c r="L338" s="165"/>
      <c r="M338" s="166"/>
      <c r="N338" s="167"/>
      <c r="O338" s="167"/>
      <c r="P338" s="168">
        <f>P339+P356+P394+P449+P458</f>
        <v>0</v>
      </c>
      <c r="Q338" s="167"/>
      <c r="R338" s="168">
        <f>R339+R356+R394+R449+R458</f>
        <v>4.50155746</v>
      </c>
      <c r="S338" s="167"/>
      <c r="T338" s="169">
        <f>T339+T356+T394+T449+T458</f>
        <v>0.37690931</v>
      </c>
      <c r="AR338" s="170" t="s">
        <v>81</v>
      </c>
      <c r="AT338" s="171" t="s">
        <v>71</v>
      </c>
      <c r="AU338" s="171" t="s">
        <v>72</v>
      </c>
      <c r="AY338" s="170" t="s">
        <v>120</v>
      </c>
      <c r="BK338" s="172">
        <f>BK339+BK356+BK394+BK449+BK458</f>
        <v>0</v>
      </c>
    </row>
    <row r="339" spans="2:63" s="12" customFormat="1" ht="22.9" customHeight="1">
      <c r="B339" s="159"/>
      <c r="C339" s="160"/>
      <c r="D339" s="161" t="s">
        <v>71</v>
      </c>
      <c r="E339" s="173" t="s">
        <v>371</v>
      </c>
      <c r="F339" s="173" t="s">
        <v>372</v>
      </c>
      <c r="G339" s="160"/>
      <c r="H339" s="160"/>
      <c r="I339" s="163"/>
      <c r="J339" s="174">
        <f>BK339</f>
        <v>0</v>
      </c>
      <c r="K339" s="160"/>
      <c r="L339" s="165"/>
      <c r="M339" s="166"/>
      <c r="N339" s="167"/>
      <c r="O339" s="167"/>
      <c r="P339" s="168">
        <f>SUM(P340:P355)</f>
        <v>0</v>
      </c>
      <c r="Q339" s="167"/>
      <c r="R339" s="168">
        <f>SUM(R340:R355)</f>
        <v>0.214</v>
      </c>
      <c r="S339" s="167"/>
      <c r="T339" s="169">
        <f>SUM(T340:T355)</f>
        <v>0.3354</v>
      </c>
      <c r="AR339" s="170" t="s">
        <v>81</v>
      </c>
      <c r="AT339" s="171" t="s">
        <v>71</v>
      </c>
      <c r="AU339" s="171" t="s">
        <v>79</v>
      </c>
      <c r="AY339" s="170" t="s">
        <v>120</v>
      </c>
      <c r="BK339" s="172">
        <f>SUM(BK340:BK355)</f>
        <v>0</v>
      </c>
    </row>
    <row r="340" spans="1:65" s="2" customFormat="1" ht="24">
      <c r="A340" s="36"/>
      <c r="B340" s="37"/>
      <c r="C340" s="175" t="s">
        <v>423</v>
      </c>
      <c r="D340" s="175" t="s">
        <v>123</v>
      </c>
      <c r="E340" s="176" t="s">
        <v>374</v>
      </c>
      <c r="F340" s="177" t="s">
        <v>375</v>
      </c>
      <c r="G340" s="178" t="s">
        <v>283</v>
      </c>
      <c r="H340" s="179">
        <v>13</v>
      </c>
      <c r="I340" s="180"/>
      <c r="J340" s="181">
        <f>ROUND(I340*H340,2)</f>
        <v>0</v>
      </c>
      <c r="K340" s="177" t="s">
        <v>127</v>
      </c>
      <c r="L340" s="41"/>
      <c r="M340" s="182" t="s">
        <v>19</v>
      </c>
      <c r="N340" s="183" t="s">
        <v>43</v>
      </c>
      <c r="O340" s="66"/>
      <c r="P340" s="184">
        <f>O340*H340</f>
        <v>0</v>
      </c>
      <c r="Q340" s="184">
        <v>0</v>
      </c>
      <c r="R340" s="184">
        <f>Q340*H340</f>
        <v>0</v>
      </c>
      <c r="S340" s="184">
        <v>0.024</v>
      </c>
      <c r="T340" s="185">
        <f>S340*H340</f>
        <v>0.312</v>
      </c>
      <c r="U340" s="36"/>
      <c r="V340" s="36"/>
      <c r="W340" s="36"/>
      <c r="X340" s="36"/>
      <c r="Y340" s="36"/>
      <c r="Z340" s="36"/>
      <c r="AA340" s="36"/>
      <c r="AB340" s="36"/>
      <c r="AC340" s="36"/>
      <c r="AD340" s="36"/>
      <c r="AE340" s="36"/>
      <c r="AR340" s="186" t="s">
        <v>257</v>
      </c>
      <c r="AT340" s="186" t="s">
        <v>123</v>
      </c>
      <c r="AU340" s="186" t="s">
        <v>81</v>
      </c>
      <c r="AY340" s="19" t="s">
        <v>120</v>
      </c>
      <c r="BE340" s="187">
        <f>IF(N340="základní",J340,0)</f>
        <v>0</v>
      </c>
      <c r="BF340" s="187">
        <f>IF(N340="snížená",J340,0)</f>
        <v>0</v>
      </c>
      <c r="BG340" s="187">
        <f>IF(N340="zákl. přenesená",J340,0)</f>
        <v>0</v>
      </c>
      <c r="BH340" s="187">
        <f>IF(N340="sníž. přenesená",J340,0)</f>
        <v>0</v>
      </c>
      <c r="BI340" s="187">
        <f>IF(N340="nulová",J340,0)</f>
        <v>0</v>
      </c>
      <c r="BJ340" s="19" t="s">
        <v>79</v>
      </c>
      <c r="BK340" s="187">
        <f>ROUND(I340*H340,2)</f>
        <v>0</v>
      </c>
      <c r="BL340" s="19" t="s">
        <v>257</v>
      </c>
      <c r="BM340" s="186" t="s">
        <v>767</v>
      </c>
    </row>
    <row r="341" spans="1:47" s="2" customFormat="1" ht="29.25">
      <c r="A341" s="36"/>
      <c r="B341" s="37"/>
      <c r="C341" s="38"/>
      <c r="D341" s="188" t="s">
        <v>130</v>
      </c>
      <c r="E341" s="38"/>
      <c r="F341" s="189" t="s">
        <v>377</v>
      </c>
      <c r="G341" s="38"/>
      <c r="H341" s="38"/>
      <c r="I341" s="190"/>
      <c r="J341" s="38"/>
      <c r="K341" s="38"/>
      <c r="L341" s="41"/>
      <c r="M341" s="191"/>
      <c r="N341" s="192"/>
      <c r="O341" s="66"/>
      <c r="P341" s="66"/>
      <c r="Q341" s="66"/>
      <c r="R341" s="66"/>
      <c r="S341" s="66"/>
      <c r="T341" s="67"/>
      <c r="U341" s="36"/>
      <c r="V341" s="36"/>
      <c r="W341" s="36"/>
      <c r="X341" s="36"/>
      <c r="Y341" s="36"/>
      <c r="Z341" s="36"/>
      <c r="AA341" s="36"/>
      <c r="AB341" s="36"/>
      <c r="AC341" s="36"/>
      <c r="AD341" s="36"/>
      <c r="AE341" s="36"/>
      <c r="AT341" s="19" t="s">
        <v>130</v>
      </c>
      <c r="AU341" s="19" t="s">
        <v>81</v>
      </c>
    </row>
    <row r="342" spans="1:65" s="2" customFormat="1" ht="16.5" customHeight="1">
      <c r="A342" s="36"/>
      <c r="B342" s="37"/>
      <c r="C342" s="175" t="s">
        <v>428</v>
      </c>
      <c r="D342" s="175" t="s">
        <v>123</v>
      </c>
      <c r="E342" s="176" t="s">
        <v>379</v>
      </c>
      <c r="F342" s="177" t="s">
        <v>380</v>
      </c>
      <c r="G342" s="178" t="s">
        <v>283</v>
      </c>
      <c r="H342" s="179">
        <v>13</v>
      </c>
      <c r="I342" s="180"/>
      <c r="J342" s="181">
        <f>ROUND(I342*H342,2)</f>
        <v>0</v>
      </c>
      <c r="K342" s="177" t="s">
        <v>19</v>
      </c>
      <c r="L342" s="41"/>
      <c r="M342" s="182" t="s">
        <v>19</v>
      </c>
      <c r="N342" s="183" t="s">
        <v>43</v>
      </c>
      <c r="O342" s="66"/>
      <c r="P342" s="184">
        <f>O342*H342</f>
        <v>0</v>
      </c>
      <c r="Q342" s="184">
        <v>0</v>
      </c>
      <c r="R342" s="184">
        <f>Q342*H342</f>
        <v>0</v>
      </c>
      <c r="S342" s="184">
        <v>0.0018</v>
      </c>
      <c r="T342" s="185">
        <f>S342*H342</f>
        <v>0.0234</v>
      </c>
      <c r="U342" s="36"/>
      <c r="V342" s="36"/>
      <c r="W342" s="36"/>
      <c r="X342" s="36"/>
      <c r="Y342" s="36"/>
      <c r="Z342" s="36"/>
      <c r="AA342" s="36"/>
      <c r="AB342" s="36"/>
      <c r="AC342" s="36"/>
      <c r="AD342" s="36"/>
      <c r="AE342" s="36"/>
      <c r="AR342" s="186" t="s">
        <v>257</v>
      </c>
      <c r="AT342" s="186" t="s">
        <v>123</v>
      </c>
      <c r="AU342" s="186" t="s">
        <v>81</v>
      </c>
      <c r="AY342" s="19" t="s">
        <v>120</v>
      </c>
      <c r="BE342" s="187">
        <f>IF(N342="základní",J342,0)</f>
        <v>0</v>
      </c>
      <c r="BF342" s="187">
        <f>IF(N342="snížená",J342,0)</f>
        <v>0</v>
      </c>
      <c r="BG342" s="187">
        <f>IF(N342="zákl. přenesená",J342,0)</f>
        <v>0</v>
      </c>
      <c r="BH342" s="187">
        <f>IF(N342="sníž. přenesená",J342,0)</f>
        <v>0</v>
      </c>
      <c r="BI342" s="187">
        <f>IF(N342="nulová",J342,0)</f>
        <v>0</v>
      </c>
      <c r="BJ342" s="19" t="s">
        <v>79</v>
      </c>
      <c r="BK342" s="187">
        <f>ROUND(I342*H342,2)</f>
        <v>0</v>
      </c>
      <c r="BL342" s="19" t="s">
        <v>257</v>
      </c>
      <c r="BM342" s="186" t="s">
        <v>768</v>
      </c>
    </row>
    <row r="343" spans="1:65" s="2" customFormat="1" ht="24">
      <c r="A343" s="36"/>
      <c r="B343" s="37"/>
      <c r="C343" s="175" t="s">
        <v>433</v>
      </c>
      <c r="D343" s="175" t="s">
        <v>123</v>
      </c>
      <c r="E343" s="176" t="s">
        <v>383</v>
      </c>
      <c r="F343" s="177" t="s">
        <v>384</v>
      </c>
      <c r="G343" s="178" t="s">
        <v>283</v>
      </c>
      <c r="H343" s="179">
        <v>11</v>
      </c>
      <c r="I343" s="180"/>
      <c r="J343" s="181">
        <f>ROUND(I343*H343,2)</f>
        <v>0</v>
      </c>
      <c r="K343" s="177" t="s">
        <v>127</v>
      </c>
      <c r="L343" s="41"/>
      <c r="M343" s="182" t="s">
        <v>19</v>
      </c>
      <c r="N343" s="183" t="s">
        <v>43</v>
      </c>
      <c r="O343" s="66"/>
      <c r="P343" s="184">
        <f>O343*H343</f>
        <v>0</v>
      </c>
      <c r="Q343" s="184">
        <v>0</v>
      </c>
      <c r="R343" s="184">
        <f>Q343*H343</f>
        <v>0</v>
      </c>
      <c r="S343" s="184">
        <v>0</v>
      </c>
      <c r="T343" s="185">
        <f>S343*H343</f>
        <v>0</v>
      </c>
      <c r="U343" s="36"/>
      <c r="V343" s="36"/>
      <c r="W343" s="36"/>
      <c r="X343" s="36"/>
      <c r="Y343" s="36"/>
      <c r="Z343" s="36"/>
      <c r="AA343" s="36"/>
      <c r="AB343" s="36"/>
      <c r="AC343" s="36"/>
      <c r="AD343" s="36"/>
      <c r="AE343" s="36"/>
      <c r="AR343" s="186" t="s">
        <v>257</v>
      </c>
      <c r="AT343" s="186" t="s">
        <v>123</v>
      </c>
      <c r="AU343" s="186" t="s">
        <v>81</v>
      </c>
      <c r="AY343" s="19" t="s">
        <v>120</v>
      </c>
      <c r="BE343" s="187">
        <f>IF(N343="základní",J343,0)</f>
        <v>0</v>
      </c>
      <c r="BF343" s="187">
        <f>IF(N343="snížená",J343,0)</f>
        <v>0</v>
      </c>
      <c r="BG343" s="187">
        <f>IF(N343="zákl. přenesená",J343,0)</f>
        <v>0</v>
      </c>
      <c r="BH343" s="187">
        <f>IF(N343="sníž. přenesená",J343,0)</f>
        <v>0</v>
      </c>
      <c r="BI343" s="187">
        <f>IF(N343="nulová",J343,0)</f>
        <v>0</v>
      </c>
      <c r="BJ343" s="19" t="s">
        <v>79</v>
      </c>
      <c r="BK343" s="187">
        <f>ROUND(I343*H343,2)</f>
        <v>0</v>
      </c>
      <c r="BL343" s="19" t="s">
        <v>257</v>
      </c>
      <c r="BM343" s="186" t="s">
        <v>769</v>
      </c>
    </row>
    <row r="344" spans="1:47" s="2" customFormat="1" ht="117">
      <c r="A344" s="36"/>
      <c r="B344" s="37"/>
      <c r="C344" s="38"/>
      <c r="D344" s="188" t="s">
        <v>130</v>
      </c>
      <c r="E344" s="38"/>
      <c r="F344" s="189" t="s">
        <v>386</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130</v>
      </c>
      <c r="AU344" s="19" t="s">
        <v>81</v>
      </c>
    </row>
    <row r="345" spans="1:65" s="2" customFormat="1" ht="16.5" customHeight="1">
      <c r="A345" s="36"/>
      <c r="B345" s="37"/>
      <c r="C345" s="240" t="s">
        <v>438</v>
      </c>
      <c r="D345" s="240" t="s">
        <v>249</v>
      </c>
      <c r="E345" s="241" t="s">
        <v>770</v>
      </c>
      <c r="F345" s="242" t="s">
        <v>771</v>
      </c>
      <c r="G345" s="243" t="s">
        <v>283</v>
      </c>
      <c r="H345" s="244">
        <v>7</v>
      </c>
      <c r="I345" s="245"/>
      <c r="J345" s="246">
        <f>ROUND(I345*H345,2)</f>
        <v>0</v>
      </c>
      <c r="K345" s="242" t="s">
        <v>127</v>
      </c>
      <c r="L345" s="247"/>
      <c r="M345" s="248" t="s">
        <v>19</v>
      </c>
      <c r="N345" s="249" t="s">
        <v>43</v>
      </c>
      <c r="O345" s="66"/>
      <c r="P345" s="184">
        <f>O345*H345</f>
        <v>0</v>
      </c>
      <c r="Q345" s="184">
        <v>0.0175</v>
      </c>
      <c r="R345" s="184">
        <f>Q345*H345</f>
        <v>0.12250000000000001</v>
      </c>
      <c r="S345" s="184">
        <v>0</v>
      </c>
      <c r="T345" s="185">
        <f>S345*H345</f>
        <v>0</v>
      </c>
      <c r="U345" s="36"/>
      <c r="V345" s="36"/>
      <c r="W345" s="36"/>
      <c r="X345" s="36"/>
      <c r="Y345" s="36"/>
      <c r="Z345" s="36"/>
      <c r="AA345" s="36"/>
      <c r="AB345" s="36"/>
      <c r="AC345" s="36"/>
      <c r="AD345" s="36"/>
      <c r="AE345" s="36"/>
      <c r="AR345" s="186" t="s">
        <v>352</v>
      </c>
      <c r="AT345" s="186" t="s">
        <v>249</v>
      </c>
      <c r="AU345" s="186" t="s">
        <v>81</v>
      </c>
      <c r="AY345" s="19" t="s">
        <v>120</v>
      </c>
      <c r="BE345" s="187">
        <f>IF(N345="základní",J345,0)</f>
        <v>0</v>
      </c>
      <c r="BF345" s="187">
        <f>IF(N345="snížená",J345,0)</f>
        <v>0</v>
      </c>
      <c r="BG345" s="187">
        <f>IF(N345="zákl. přenesená",J345,0)</f>
        <v>0</v>
      </c>
      <c r="BH345" s="187">
        <f>IF(N345="sníž. přenesená",J345,0)</f>
        <v>0</v>
      </c>
      <c r="BI345" s="187">
        <f>IF(N345="nulová",J345,0)</f>
        <v>0</v>
      </c>
      <c r="BJ345" s="19" t="s">
        <v>79</v>
      </c>
      <c r="BK345" s="187">
        <f>ROUND(I345*H345,2)</f>
        <v>0</v>
      </c>
      <c r="BL345" s="19" t="s">
        <v>257</v>
      </c>
      <c r="BM345" s="186" t="s">
        <v>772</v>
      </c>
    </row>
    <row r="346" spans="1:65" s="2" customFormat="1" ht="16.5" customHeight="1">
      <c r="A346" s="36"/>
      <c r="B346" s="37"/>
      <c r="C346" s="240" t="s">
        <v>443</v>
      </c>
      <c r="D346" s="240" t="s">
        <v>249</v>
      </c>
      <c r="E346" s="241" t="s">
        <v>392</v>
      </c>
      <c r="F346" s="242" t="s">
        <v>393</v>
      </c>
      <c r="G346" s="243" t="s">
        <v>283</v>
      </c>
      <c r="H346" s="244">
        <v>4</v>
      </c>
      <c r="I346" s="245"/>
      <c r="J346" s="246">
        <f>ROUND(I346*H346,2)</f>
        <v>0</v>
      </c>
      <c r="K346" s="242" t="s">
        <v>127</v>
      </c>
      <c r="L346" s="247"/>
      <c r="M346" s="248" t="s">
        <v>19</v>
      </c>
      <c r="N346" s="249" t="s">
        <v>43</v>
      </c>
      <c r="O346" s="66"/>
      <c r="P346" s="184">
        <f>O346*H346</f>
        <v>0</v>
      </c>
      <c r="Q346" s="184">
        <v>0.0195</v>
      </c>
      <c r="R346" s="184">
        <f>Q346*H346</f>
        <v>0.078</v>
      </c>
      <c r="S346" s="184">
        <v>0</v>
      </c>
      <c r="T346" s="185">
        <f>S346*H346</f>
        <v>0</v>
      </c>
      <c r="U346" s="36"/>
      <c r="V346" s="36"/>
      <c r="W346" s="36"/>
      <c r="X346" s="36"/>
      <c r="Y346" s="36"/>
      <c r="Z346" s="36"/>
      <c r="AA346" s="36"/>
      <c r="AB346" s="36"/>
      <c r="AC346" s="36"/>
      <c r="AD346" s="36"/>
      <c r="AE346" s="36"/>
      <c r="AR346" s="186" t="s">
        <v>352</v>
      </c>
      <c r="AT346" s="186" t="s">
        <v>249</v>
      </c>
      <c r="AU346" s="186" t="s">
        <v>81</v>
      </c>
      <c r="AY346" s="19" t="s">
        <v>120</v>
      </c>
      <c r="BE346" s="187">
        <f>IF(N346="základní",J346,0)</f>
        <v>0</v>
      </c>
      <c r="BF346" s="187">
        <f>IF(N346="snížená",J346,0)</f>
        <v>0</v>
      </c>
      <c r="BG346" s="187">
        <f>IF(N346="zákl. přenesená",J346,0)</f>
        <v>0</v>
      </c>
      <c r="BH346" s="187">
        <f>IF(N346="sníž. přenesená",J346,0)</f>
        <v>0</v>
      </c>
      <c r="BI346" s="187">
        <f>IF(N346="nulová",J346,0)</f>
        <v>0</v>
      </c>
      <c r="BJ346" s="19" t="s">
        <v>79</v>
      </c>
      <c r="BK346" s="187">
        <f>ROUND(I346*H346,2)</f>
        <v>0</v>
      </c>
      <c r="BL346" s="19" t="s">
        <v>257</v>
      </c>
      <c r="BM346" s="186" t="s">
        <v>773</v>
      </c>
    </row>
    <row r="347" spans="1:65" s="2" customFormat="1" ht="16.5" customHeight="1">
      <c r="A347" s="36"/>
      <c r="B347" s="37"/>
      <c r="C347" s="175" t="s">
        <v>449</v>
      </c>
      <c r="D347" s="175" t="s">
        <v>123</v>
      </c>
      <c r="E347" s="176" t="s">
        <v>396</v>
      </c>
      <c r="F347" s="177" t="s">
        <v>397</v>
      </c>
      <c r="G347" s="178" t="s">
        <v>283</v>
      </c>
      <c r="H347" s="179">
        <v>2</v>
      </c>
      <c r="I347" s="180"/>
      <c r="J347" s="181">
        <f>ROUND(I347*H347,2)</f>
        <v>0</v>
      </c>
      <c r="K347" s="177" t="s">
        <v>127</v>
      </c>
      <c r="L347" s="41"/>
      <c r="M347" s="182" t="s">
        <v>19</v>
      </c>
      <c r="N347" s="183" t="s">
        <v>43</v>
      </c>
      <c r="O347" s="66"/>
      <c r="P347" s="184">
        <f>O347*H347</f>
        <v>0</v>
      </c>
      <c r="Q347" s="184">
        <v>0</v>
      </c>
      <c r="R347" s="184">
        <f>Q347*H347</f>
        <v>0</v>
      </c>
      <c r="S347" s="184">
        <v>0</v>
      </c>
      <c r="T347" s="185">
        <f>S347*H347</f>
        <v>0</v>
      </c>
      <c r="U347" s="36"/>
      <c r="V347" s="36"/>
      <c r="W347" s="36"/>
      <c r="X347" s="36"/>
      <c r="Y347" s="36"/>
      <c r="Z347" s="36"/>
      <c r="AA347" s="36"/>
      <c r="AB347" s="36"/>
      <c r="AC347" s="36"/>
      <c r="AD347" s="36"/>
      <c r="AE347" s="36"/>
      <c r="AR347" s="186" t="s">
        <v>257</v>
      </c>
      <c r="AT347" s="186" t="s">
        <v>123</v>
      </c>
      <c r="AU347" s="186" t="s">
        <v>81</v>
      </c>
      <c r="AY347" s="19" t="s">
        <v>120</v>
      </c>
      <c r="BE347" s="187">
        <f>IF(N347="základní",J347,0)</f>
        <v>0</v>
      </c>
      <c r="BF347" s="187">
        <f>IF(N347="snížená",J347,0)</f>
        <v>0</v>
      </c>
      <c r="BG347" s="187">
        <f>IF(N347="zákl. přenesená",J347,0)</f>
        <v>0</v>
      </c>
      <c r="BH347" s="187">
        <f>IF(N347="sníž. přenesená",J347,0)</f>
        <v>0</v>
      </c>
      <c r="BI347" s="187">
        <f>IF(N347="nulová",J347,0)</f>
        <v>0</v>
      </c>
      <c r="BJ347" s="19" t="s">
        <v>79</v>
      </c>
      <c r="BK347" s="187">
        <f>ROUND(I347*H347,2)</f>
        <v>0</v>
      </c>
      <c r="BL347" s="19" t="s">
        <v>257</v>
      </c>
      <c r="BM347" s="186" t="s">
        <v>774</v>
      </c>
    </row>
    <row r="348" spans="2:51" s="14" customFormat="1" ht="11.25">
      <c r="B348" s="208"/>
      <c r="C348" s="209"/>
      <c r="D348" s="188" t="s">
        <v>166</v>
      </c>
      <c r="E348" s="210" t="s">
        <v>19</v>
      </c>
      <c r="F348" s="211" t="s">
        <v>775</v>
      </c>
      <c r="G348" s="209"/>
      <c r="H348" s="210" t="s">
        <v>19</v>
      </c>
      <c r="I348" s="212"/>
      <c r="J348" s="209"/>
      <c r="K348" s="209"/>
      <c r="L348" s="213"/>
      <c r="M348" s="214"/>
      <c r="N348" s="215"/>
      <c r="O348" s="215"/>
      <c r="P348" s="215"/>
      <c r="Q348" s="215"/>
      <c r="R348" s="215"/>
      <c r="S348" s="215"/>
      <c r="T348" s="216"/>
      <c r="AT348" s="217" t="s">
        <v>166</v>
      </c>
      <c r="AU348" s="217" t="s">
        <v>81</v>
      </c>
      <c r="AV348" s="14" t="s">
        <v>79</v>
      </c>
      <c r="AW348" s="14" t="s">
        <v>33</v>
      </c>
      <c r="AX348" s="14" t="s">
        <v>72</v>
      </c>
      <c r="AY348" s="217" t="s">
        <v>120</v>
      </c>
    </row>
    <row r="349" spans="2:51" s="13" customFormat="1" ht="11.25">
      <c r="B349" s="197"/>
      <c r="C349" s="198"/>
      <c r="D349" s="188" t="s">
        <v>166</v>
      </c>
      <c r="E349" s="199" t="s">
        <v>19</v>
      </c>
      <c r="F349" s="200" t="s">
        <v>81</v>
      </c>
      <c r="G349" s="198"/>
      <c r="H349" s="201">
        <v>2</v>
      </c>
      <c r="I349" s="202"/>
      <c r="J349" s="198"/>
      <c r="K349" s="198"/>
      <c r="L349" s="203"/>
      <c r="M349" s="204"/>
      <c r="N349" s="205"/>
      <c r="O349" s="205"/>
      <c r="P349" s="205"/>
      <c r="Q349" s="205"/>
      <c r="R349" s="205"/>
      <c r="S349" s="205"/>
      <c r="T349" s="206"/>
      <c r="AT349" s="207" t="s">
        <v>166</v>
      </c>
      <c r="AU349" s="207" t="s">
        <v>81</v>
      </c>
      <c r="AV349" s="13" t="s">
        <v>81</v>
      </c>
      <c r="AW349" s="13" t="s">
        <v>33</v>
      </c>
      <c r="AX349" s="13" t="s">
        <v>79</v>
      </c>
      <c r="AY349" s="207" t="s">
        <v>120</v>
      </c>
    </row>
    <row r="350" spans="1:65" s="2" customFormat="1" ht="16.5" customHeight="1">
      <c r="A350" s="36"/>
      <c r="B350" s="37"/>
      <c r="C350" s="240" t="s">
        <v>454</v>
      </c>
      <c r="D350" s="240" t="s">
        <v>249</v>
      </c>
      <c r="E350" s="241" t="s">
        <v>400</v>
      </c>
      <c r="F350" s="242" t="s">
        <v>401</v>
      </c>
      <c r="G350" s="243" t="s">
        <v>283</v>
      </c>
      <c r="H350" s="244">
        <v>2</v>
      </c>
      <c r="I350" s="245"/>
      <c r="J350" s="246">
        <f>ROUND(I350*H350,2)</f>
        <v>0</v>
      </c>
      <c r="K350" s="242" t="s">
        <v>127</v>
      </c>
      <c r="L350" s="247"/>
      <c r="M350" s="248" t="s">
        <v>19</v>
      </c>
      <c r="N350" s="249" t="s">
        <v>43</v>
      </c>
      <c r="O350" s="66"/>
      <c r="P350" s="184">
        <f>O350*H350</f>
        <v>0</v>
      </c>
      <c r="Q350" s="184">
        <v>0.00015</v>
      </c>
      <c r="R350" s="184">
        <f>Q350*H350</f>
        <v>0.0003</v>
      </c>
      <c r="S350" s="184">
        <v>0</v>
      </c>
      <c r="T350" s="185">
        <f>S350*H350</f>
        <v>0</v>
      </c>
      <c r="U350" s="36"/>
      <c r="V350" s="36"/>
      <c r="W350" s="36"/>
      <c r="X350" s="36"/>
      <c r="Y350" s="36"/>
      <c r="Z350" s="36"/>
      <c r="AA350" s="36"/>
      <c r="AB350" s="36"/>
      <c r="AC350" s="36"/>
      <c r="AD350" s="36"/>
      <c r="AE350" s="36"/>
      <c r="AR350" s="186" t="s">
        <v>352</v>
      </c>
      <c r="AT350" s="186" t="s">
        <v>249</v>
      </c>
      <c r="AU350" s="186" t="s">
        <v>81</v>
      </c>
      <c r="AY350" s="19" t="s">
        <v>120</v>
      </c>
      <c r="BE350" s="187">
        <f>IF(N350="základní",J350,0)</f>
        <v>0</v>
      </c>
      <c r="BF350" s="187">
        <f>IF(N350="snížená",J350,0)</f>
        <v>0</v>
      </c>
      <c r="BG350" s="187">
        <f>IF(N350="zákl. přenesená",J350,0)</f>
        <v>0</v>
      </c>
      <c r="BH350" s="187">
        <f>IF(N350="sníž. přenesená",J350,0)</f>
        <v>0</v>
      </c>
      <c r="BI350" s="187">
        <f>IF(N350="nulová",J350,0)</f>
        <v>0</v>
      </c>
      <c r="BJ350" s="19" t="s">
        <v>79</v>
      </c>
      <c r="BK350" s="187">
        <f>ROUND(I350*H350,2)</f>
        <v>0</v>
      </c>
      <c r="BL350" s="19" t="s">
        <v>257</v>
      </c>
      <c r="BM350" s="186" t="s">
        <v>776</v>
      </c>
    </row>
    <row r="351" spans="1:65" s="2" customFormat="1" ht="16.5" customHeight="1">
      <c r="A351" s="36"/>
      <c r="B351" s="37"/>
      <c r="C351" s="175" t="s">
        <v>461</v>
      </c>
      <c r="D351" s="175" t="s">
        <v>123</v>
      </c>
      <c r="E351" s="176" t="s">
        <v>404</v>
      </c>
      <c r="F351" s="177" t="s">
        <v>405</v>
      </c>
      <c r="G351" s="178" t="s">
        <v>283</v>
      </c>
      <c r="H351" s="179">
        <v>11</v>
      </c>
      <c r="I351" s="180"/>
      <c r="J351" s="181">
        <f>ROUND(I351*H351,2)</f>
        <v>0</v>
      </c>
      <c r="K351" s="177" t="s">
        <v>127</v>
      </c>
      <c r="L351" s="41"/>
      <c r="M351" s="182" t="s">
        <v>19</v>
      </c>
      <c r="N351" s="183" t="s">
        <v>43</v>
      </c>
      <c r="O351" s="66"/>
      <c r="P351" s="184">
        <f>O351*H351</f>
        <v>0</v>
      </c>
      <c r="Q351" s="184">
        <v>0</v>
      </c>
      <c r="R351" s="184">
        <f>Q351*H351</f>
        <v>0</v>
      </c>
      <c r="S351" s="184">
        <v>0</v>
      </c>
      <c r="T351" s="185">
        <f>S351*H351</f>
        <v>0</v>
      </c>
      <c r="U351" s="36"/>
      <c r="V351" s="36"/>
      <c r="W351" s="36"/>
      <c r="X351" s="36"/>
      <c r="Y351" s="36"/>
      <c r="Z351" s="36"/>
      <c r="AA351" s="36"/>
      <c r="AB351" s="36"/>
      <c r="AC351" s="36"/>
      <c r="AD351" s="36"/>
      <c r="AE351" s="36"/>
      <c r="AR351" s="186" t="s">
        <v>257</v>
      </c>
      <c r="AT351" s="186" t="s">
        <v>123</v>
      </c>
      <c r="AU351" s="186" t="s">
        <v>81</v>
      </c>
      <c r="AY351" s="19" t="s">
        <v>120</v>
      </c>
      <c r="BE351" s="187">
        <f>IF(N351="základní",J351,0)</f>
        <v>0</v>
      </c>
      <c r="BF351" s="187">
        <f>IF(N351="snížená",J351,0)</f>
        <v>0</v>
      </c>
      <c r="BG351" s="187">
        <f>IF(N351="zákl. přenesená",J351,0)</f>
        <v>0</v>
      </c>
      <c r="BH351" s="187">
        <f>IF(N351="sníž. přenesená",J351,0)</f>
        <v>0</v>
      </c>
      <c r="BI351" s="187">
        <f>IF(N351="nulová",J351,0)</f>
        <v>0</v>
      </c>
      <c r="BJ351" s="19" t="s">
        <v>79</v>
      </c>
      <c r="BK351" s="187">
        <f>ROUND(I351*H351,2)</f>
        <v>0</v>
      </c>
      <c r="BL351" s="19" t="s">
        <v>257</v>
      </c>
      <c r="BM351" s="186" t="s">
        <v>777</v>
      </c>
    </row>
    <row r="352" spans="1:65" s="2" customFormat="1" ht="16.5" customHeight="1">
      <c r="A352" s="36"/>
      <c r="B352" s="37"/>
      <c r="C352" s="240" t="s">
        <v>467</v>
      </c>
      <c r="D352" s="240" t="s">
        <v>249</v>
      </c>
      <c r="E352" s="241" t="s">
        <v>408</v>
      </c>
      <c r="F352" s="242" t="s">
        <v>409</v>
      </c>
      <c r="G352" s="243" t="s">
        <v>283</v>
      </c>
      <c r="H352" s="244">
        <v>11</v>
      </c>
      <c r="I352" s="245"/>
      <c r="J352" s="246">
        <f>ROUND(I352*H352,2)</f>
        <v>0</v>
      </c>
      <c r="K352" s="242" t="s">
        <v>127</v>
      </c>
      <c r="L352" s="247"/>
      <c r="M352" s="248" t="s">
        <v>19</v>
      </c>
      <c r="N352" s="249" t="s">
        <v>43</v>
      </c>
      <c r="O352" s="66"/>
      <c r="P352" s="184">
        <f>O352*H352</f>
        <v>0</v>
      </c>
      <c r="Q352" s="184">
        <v>0.0012</v>
      </c>
      <c r="R352" s="184">
        <f>Q352*H352</f>
        <v>0.013199999999999998</v>
      </c>
      <c r="S352" s="184">
        <v>0</v>
      </c>
      <c r="T352" s="185">
        <f>S352*H352</f>
        <v>0</v>
      </c>
      <c r="U352" s="36"/>
      <c r="V352" s="36"/>
      <c r="W352" s="36"/>
      <c r="X352" s="36"/>
      <c r="Y352" s="36"/>
      <c r="Z352" s="36"/>
      <c r="AA352" s="36"/>
      <c r="AB352" s="36"/>
      <c r="AC352" s="36"/>
      <c r="AD352" s="36"/>
      <c r="AE352" s="36"/>
      <c r="AR352" s="186" t="s">
        <v>352</v>
      </c>
      <c r="AT352" s="186" t="s">
        <v>249</v>
      </c>
      <c r="AU352" s="186" t="s">
        <v>81</v>
      </c>
      <c r="AY352" s="19" t="s">
        <v>120</v>
      </c>
      <c r="BE352" s="187">
        <f>IF(N352="základní",J352,0)</f>
        <v>0</v>
      </c>
      <c r="BF352" s="187">
        <f>IF(N352="snížená",J352,0)</f>
        <v>0</v>
      </c>
      <c r="BG352" s="187">
        <f>IF(N352="zákl. přenesená",J352,0)</f>
        <v>0</v>
      </c>
      <c r="BH352" s="187">
        <f>IF(N352="sníž. přenesená",J352,0)</f>
        <v>0</v>
      </c>
      <c r="BI352" s="187">
        <f>IF(N352="nulová",J352,0)</f>
        <v>0</v>
      </c>
      <c r="BJ352" s="19" t="s">
        <v>79</v>
      </c>
      <c r="BK352" s="187">
        <f>ROUND(I352*H352,2)</f>
        <v>0</v>
      </c>
      <c r="BL352" s="19" t="s">
        <v>257</v>
      </c>
      <c r="BM352" s="186" t="s">
        <v>778</v>
      </c>
    </row>
    <row r="353" spans="1:65" s="2" customFormat="1" ht="16.5" customHeight="1">
      <c r="A353" s="36"/>
      <c r="B353" s="37"/>
      <c r="C353" s="175" t="s">
        <v>474</v>
      </c>
      <c r="D353" s="175" t="s">
        <v>123</v>
      </c>
      <c r="E353" s="176" t="s">
        <v>412</v>
      </c>
      <c r="F353" s="177" t="s">
        <v>413</v>
      </c>
      <c r="G353" s="178" t="s">
        <v>126</v>
      </c>
      <c r="H353" s="179">
        <v>1</v>
      </c>
      <c r="I353" s="180"/>
      <c r="J353" s="181">
        <f>ROUND(I353*H353,2)</f>
        <v>0</v>
      </c>
      <c r="K353" s="177" t="s">
        <v>19</v>
      </c>
      <c r="L353" s="41"/>
      <c r="M353" s="182" t="s">
        <v>19</v>
      </c>
      <c r="N353" s="183" t="s">
        <v>43</v>
      </c>
      <c r="O353" s="66"/>
      <c r="P353" s="184">
        <f>O353*H353</f>
        <v>0</v>
      </c>
      <c r="Q353" s="184">
        <v>0</v>
      </c>
      <c r="R353" s="184">
        <f>Q353*H353</f>
        <v>0</v>
      </c>
      <c r="S353" s="184">
        <v>0</v>
      </c>
      <c r="T353" s="185">
        <f>S353*H353</f>
        <v>0</v>
      </c>
      <c r="U353" s="36"/>
      <c r="V353" s="36"/>
      <c r="W353" s="36"/>
      <c r="X353" s="36"/>
      <c r="Y353" s="36"/>
      <c r="Z353" s="36"/>
      <c r="AA353" s="36"/>
      <c r="AB353" s="36"/>
      <c r="AC353" s="36"/>
      <c r="AD353" s="36"/>
      <c r="AE353" s="36"/>
      <c r="AR353" s="186" t="s">
        <v>257</v>
      </c>
      <c r="AT353" s="186" t="s">
        <v>123</v>
      </c>
      <c r="AU353" s="186" t="s">
        <v>81</v>
      </c>
      <c r="AY353" s="19" t="s">
        <v>120</v>
      </c>
      <c r="BE353" s="187">
        <f>IF(N353="základní",J353,0)</f>
        <v>0</v>
      </c>
      <c r="BF353" s="187">
        <f>IF(N353="snížená",J353,0)</f>
        <v>0</v>
      </c>
      <c r="BG353" s="187">
        <f>IF(N353="zákl. přenesená",J353,0)</f>
        <v>0</v>
      </c>
      <c r="BH353" s="187">
        <f>IF(N353="sníž. přenesená",J353,0)</f>
        <v>0</v>
      </c>
      <c r="BI353" s="187">
        <f>IF(N353="nulová",J353,0)</f>
        <v>0</v>
      </c>
      <c r="BJ353" s="19" t="s">
        <v>79</v>
      </c>
      <c r="BK353" s="187">
        <f>ROUND(I353*H353,2)</f>
        <v>0</v>
      </c>
      <c r="BL353" s="19" t="s">
        <v>257</v>
      </c>
      <c r="BM353" s="186" t="s">
        <v>779</v>
      </c>
    </row>
    <row r="354" spans="1:65" s="2" customFormat="1" ht="24">
      <c r="A354" s="36"/>
      <c r="B354" s="37"/>
      <c r="C354" s="175" t="s">
        <v>481</v>
      </c>
      <c r="D354" s="175" t="s">
        <v>123</v>
      </c>
      <c r="E354" s="176" t="s">
        <v>780</v>
      </c>
      <c r="F354" s="177" t="s">
        <v>781</v>
      </c>
      <c r="G354" s="178" t="s">
        <v>418</v>
      </c>
      <c r="H354" s="250"/>
      <c r="I354" s="180"/>
      <c r="J354" s="181">
        <f>ROUND(I354*H354,2)</f>
        <v>0</v>
      </c>
      <c r="K354" s="177" t="s">
        <v>127</v>
      </c>
      <c r="L354" s="41"/>
      <c r="M354" s="182" t="s">
        <v>19</v>
      </c>
      <c r="N354" s="183" t="s">
        <v>43</v>
      </c>
      <c r="O354" s="66"/>
      <c r="P354" s="184">
        <f>O354*H354</f>
        <v>0</v>
      </c>
      <c r="Q354" s="184">
        <v>0</v>
      </c>
      <c r="R354" s="184">
        <f>Q354*H354</f>
        <v>0</v>
      </c>
      <c r="S354" s="184">
        <v>0</v>
      </c>
      <c r="T354" s="185">
        <f>S354*H354</f>
        <v>0</v>
      </c>
      <c r="U354" s="36"/>
      <c r="V354" s="36"/>
      <c r="W354" s="36"/>
      <c r="X354" s="36"/>
      <c r="Y354" s="36"/>
      <c r="Z354" s="36"/>
      <c r="AA354" s="36"/>
      <c r="AB354" s="36"/>
      <c r="AC354" s="36"/>
      <c r="AD354" s="36"/>
      <c r="AE354" s="36"/>
      <c r="AR354" s="186" t="s">
        <v>257</v>
      </c>
      <c r="AT354" s="186" t="s">
        <v>123</v>
      </c>
      <c r="AU354" s="186" t="s">
        <v>81</v>
      </c>
      <c r="AY354" s="19" t="s">
        <v>120</v>
      </c>
      <c r="BE354" s="187">
        <f>IF(N354="základní",J354,0)</f>
        <v>0</v>
      </c>
      <c r="BF354" s="187">
        <f>IF(N354="snížená",J354,0)</f>
        <v>0</v>
      </c>
      <c r="BG354" s="187">
        <f>IF(N354="zákl. přenesená",J354,0)</f>
        <v>0</v>
      </c>
      <c r="BH354" s="187">
        <f>IF(N354="sníž. přenesená",J354,0)</f>
        <v>0</v>
      </c>
      <c r="BI354" s="187">
        <f>IF(N354="nulová",J354,0)</f>
        <v>0</v>
      </c>
      <c r="BJ354" s="19" t="s">
        <v>79</v>
      </c>
      <c r="BK354" s="187">
        <f>ROUND(I354*H354,2)</f>
        <v>0</v>
      </c>
      <c r="BL354" s="19" t="s">
        <v>257</v>
      </c>
      <c r="BM354" s="186" t="s">
        <v>782</v>
      </c>
    </row>
    <row r="355" spans="1:47" s="2" customFormat="1" ht="78">
      <c r="A355" s="36"/>
      <c r="B355" s="37"/>
      <c r="C355" s="38"/>
      <c r="D355" s="188" t="s">
        <v>130</v>
      </c>
      <c r="E355" s="38"/>
      <c r="F355" s="189" t="s">
        <v>420</v>
      </c>
      <c r="G355" s="38"/>
      <c r="H355" s="38"/>
      <c r="I355" s="190"/>
      <c r="J355" s="38"/>
      <c r="K355" s="38"/>
      <c r="L355" s="41"/>
      <c r="M355" s="191"/>
      <c r="N355" s="192"/>
      <c r="O355" s="66"/>
      <c r="P355" s="66"/>
      <c r="Q355" s="66"/>
      <c r="R355" s="66"/>
      <c r="S355" s="66"/>
      <c r="T355" s="67"/>
      <c r="U355" s="36"/>
      <c r="V355" s="36"/>
      <c r="W355" s="36"/>
      <c r="X355" s="36"/>
      <c r="Y355" s="36"/>
      <c r="Z355" s="36"/>
      <c r="AA355" s="36"/>
      <c r="AB355" s="36"/>
      <c r="AC355" s="36"/>
      <c r="AD355" s="36"/>
      <c r="AE355" s="36"/>
      <c r="AT355" s="19" t="s">
        <v>130</v>
      </c>
      <c r="AU355" s="19" t="s">
        <v>81</v>
      </c>
    </row>
    <row r="356" spans="2:63" s="12" customFormat="1" ht="22.9" customHeight="1">
      <c r="B356" s="159"/>
      <c r="C356" s="160"/>
      <c r="D356" s="161" t="s">
        <v>71</v>
      </c>
      <c r="E356" s="173" t="s">
        <v>421</v>
      </c>
      <c r="F356" s="173" t="s">
        <v>422</v>
      </c>
      <c r="G356" s="160"/>
      <c r="H356" s="160"/>
      <c r="I356" s="163"/>
      <c r="J356" s="174">
        <f>BK356</f>
        <v>0</v>
      </c>
      <c r="K356" s="160"/>
      <c r="L356" s="165"/>
      <c r="M356" s="166"/>
      <c r="N356" s="167"/>
      <c r="O356" s="167"/>
      <c r="P356" s="168">
        <f>SUM(P357:P393)</f>
        <v>0</v>
      </c>
      <c r="Q356" s="167"/>
      <c r="R356" s="168">
        <f>SUM(R357:R393)</f>
        <v>1.3502783999999999</v>
      </c>
      <c r="S356" s="167"/>
      <c r="T356" s="169">
        <f>SUM(T357:T393)</f>
        <v>0</v>
      </c>
      <c r="AR356" s="170" t="s">
        <v>81</v>
      </c>
      <c r="AT356" s="171" t="s">
        <v>71</v>
      </c>
      <c r="AU356" s="171" t="s">
        <v>79</v>
      </c>
      <c r="AY356" s="170" t="s">
        <v>120</v>
      </c>
      <c r="BK356" s="172">
        <f>SUM(BK357:BK393)</f>
        <v>0</v>
      </c>
    </row>
    <row r="357" spans="1:65" s="2" customFormat="1" ht="16.5" customHeight="1">
      <c r="A357" s="36"/>
      <c r="B357" s="37"/>
      <c r="C357" s="175" t="s">
        <v>488</v>
      </c>
      <c r="D357" s="175" t="s">
        <v>123</v>
      </c>
      <c r="E357" s="176" t="s">
        <v>424</v>
      </c>
      <c r="F357" s="177" t="s">
        <v>425</v>
      </c>
      <c r="G357" s="178" t="s">
        <v>162</v>
      </c>
      <c r="H357" s="179">
        <v>43.752</v>
      </c>
      <c r="I357" s="180"/>
      <c r="J357" s="181">
        <f>ROUND(I357*H357,2)</f>
        <v>0</v>
      </c>
      <c r="K357" s="177" t="s">
        <v>127</v>
      </c>
      <c r="L357" s="41"/>
      <c r="M357" s="182" t="s">
        <v>19</v>
      </c>
      <c r="N357" s="183" t="s">
        <v>43</v>
      </c>
      <c r="O357" s="66"/>
      <c r="P357" s="184">
        <f>O357*H357</f>
        <v>0</v>
      </c>
      <c r="Q357" s="184">
        <v>0.0003</v>
      </c>
      <c r="R357" s="184">
        <f>Q357*H357</f>
        <v>0.0131256</v>
      </c>
      <c r="S357" s="184">
        <v>0</v>
      </c>
      <c r="T357" s="185">
        <f>S357*H357</f>
        <v>0</v>
      </c>
      <c r="U357" s="36"/>
      <c r="V357" s="36"/>
      <c r="W357" s="36"/>
      <c r="X357" s="36"/>
      <c r="Y357" s="36"/>
      <c r="Z357" s="36"/>
      <c r="AA357" s="36"/>
      <c r="AB357" s="36"/>
      <c r="AC357" s="36"/>
      <c r="AD357" s="36"/>
      <c r="AE357" s="36"/>
      <c r="AR357" s="186" t="s">
        <v>257</v>
      </c>
      <c r="AT357" s="186" t="s">
        <v>123</v>
      </c>
      <c r="AU357" s="186" t="s">
        <v>81</v>
      </c>
      <c r="AY357" s="19" t="s">
        <v>120</v>
      </c>
      <c r="BE357" s="187">
        <f>IF(N357="základní",J357,0)</f>
        <v>0</v>
      </c>
      <c r="BF357" s="187">
        <f>IF(N357="snížená",J357,0)</f>
        <v>0</v>
      </c>
      <c r="BG357" s="187">
        <f>IF(N357="zákl. přenesená",J357,0)</f>
        <v>0</v>
      </c>
      <c r="BH357" s="187">
        <f>IF(N357="sníž. přenesená",J357,0)</f>
        <v>0</v>
      </c>
      <c r="BI357" s="187">
        <f>IF(N357="nulová",J357,0)</f>
        <v>0</v>
      </c>
      <c r="BJ357" s="19" t="s">
        <v>79</v>
      </c>
      <c r="BK357" s="187">
        <f>ROUND(I357*H357,2)</f>
        <v>0</v>
      </c>
      <c r="BL357" s="19" t="s">
        <v>257</v>
      </c>
      <c r="BM357" s="186" t="s">
        <v>783</v>
      </c>
    </row>
    <row r="358" spans="1:47" s="2" customFormat="1" ht="48.75">
      <c r="A358" s="36"/>
      <c r="B358" s="37"/>
      <c r="C358" s="38"/>
      <c r="D358" s="188" t="s">
        <v>130</v>
      </c>
      <c r="E358" s="38"/>
      <c r="F358" s="189" t="s">
        <v>427</v>
      </c>
      <c r="G358" s="38"/>
      <c r="H358" s="38"/>
      <c r="I358" s="190"/>
      <c r="J358" s="38"/>
      <c r="K358" s="38"/>
      <c r="L358" s="41"/>
      <c r="M358" s="191"/>
      <c r="N358" s="192"/>
      <c r="O358" s="66"/>
      <c r="P358" s="66"/>
      <c r="Q358" s="66"/>
      <c r="R358" s="66"/>
      <c r="S358" s="66"/>
      <c r="T358" s="67"/>
      <c r="U358" s="36"/>
      <c r="V358" s="36"/>
      <c r="W358" s="36"/>
      <c r="X358" s="36"/>
      <c r="Y358" s="36"/>
      <c r="Z358" s="36"/>
      <c r="AA358" s="36"/>
      <c r="AB358" s="36"/>
      <c r="AC358" s="36"/>
      <c r="AD358" s="36"/>
      <c r="AE358" s="36"/>
      <c r="AT358" s="19" t="s">
        <v>130</v>
      </c>
      <c r="AU358" s="19" t="s">
        <v>81</v>
      </c>
    </row>
    <row r="359" spans="2:51" s="13" customFormat="1" ht="11.25">
      <c r="B359" s="197"/>
      <c r="C359" s="198"/>
      <c r="D359" s="188" t="s">
        <v>166</v>
      </c>
      <c r="E359" s="199" t="s">
        <v>19</v>
      </c>
      <c r="F359" s="200" t="s">
        <v>694</v>
      </c>
      <c r="G359" s="198"/>
      <c r="H359" s="201">
        <v>15.11</v>
      </c>
      <c r="I359" s="202"/>
      <c r="J359" s="198"/>
      <c r="K359" s="198"/>
      <c r="L359" s="203"/>
      <c r="M359" s="204"/>
      <c r="N359" s="205"/>
      <c r="O359" s="205"/>
      <c r="P359" s="205"/>
      <c r="Q359" s="205"/>
      <c r="R359" s="205"/>
      <c r="S359" s="205"/>
      <c r="T359" s="206"/>
      <c r="AT359" s="207" t="s">
        <v>166</v>
      </c>
      <c r="AU359" s="207" t="s">
        <v>81</v>
      </c>
      <c r="AV359" s="13" t="s">
        <v>81</v>
      </c>
      <c r="AW359" s="13" t="s">
        <v>33</v>
      </c>
      <c r="AX359" s="13" t="s">
        <v>72</v>
      </c>
      <c r="AY359" s="207" t="s">
        <v>120</v>
      </c>
    </row>
    <row r="360" spans="2:51" s="13" customFormat="1" ht="11.25">
      <c r="B360" s="197"/>
      <c r="C360" s="198"/>
      <c r="D360" s="188" t="s">
        <v>166</v>
      </c>
      <c r="E360" s="199" t="s">
        <v>19</v>
      </c>
      <c r="F360" s="200" t="s">
        <v>695</v>
      </c>
      <c r="G360" s="198"/>
      <c r="H360" s="201">
        <v>0.291</v>
      </c>
      <c r="I360" s="202"/>
      <c r="J360" s="198"/>
      <c r="K360" s="198"/>
      <c r="L360" s="203"/>
      <c r="M360" s="204"/>
      <c r="N360" s="205"/>
      <c r="O360" s="205"/>
      <c r="P360" s="205"/>
      <c r="Q360" s="205"/>
      <c r="R360" s="205"/>
      <c r="S360" s="205"/>
      <c r="T360" s="206"/>
      <c r="AT360" s="207" t="s">
        <v>166</v>
      </c>
      <c r="AU360" s="207" t="s">
        <v>81</v>
      </c>
      <c r="AV360" s="13" t="s">
        <v>81</v>
      </c>
      <c r="AW360" s="13" t="s">
        <v>33</v>
      </c>
      <c r="AX360" s="13" t="s">
        <v>72</v>
      </c>
      <c r="AY360" s="207" t="s">
        <v>120</v>
      </c>
    </row>
    <row r="361" spans="2:51" s="13" customFormat="1" ht="11.25">
      <c r="B361" s="197"/>
      <c r="C361" s="198"/>
      <c r="D361" s="188" t="s">
        <v>166</v>
      </c>
      <c r="E361" s="199" t="s">
        <v>19</v>
      </c>
      <c r="F361" s="200" t="s">
        <v>614</v>
      </c>
      <c r="G361" s="198"/>
      <c r="H361" s="201">
        <v>-0.683</v>
      </c>
      <c r="I361" s="202"/>
      <c r="J361" s="198"/>
      <c r="K361" s="198"/>
      <c r="L361" s="203"/>
      <c r="M361" s="204"/>
      <c r="N361" s="205"/>
      <c r="O361" s="205"/>
      <c r="P361" s="205"/>
      <c r="Q361" s="205"/>
      <c r="R361" s="205"/>
      <c r="S361" s="205"/>
      <c r="T361" s="206"/>
      <c r="AT361" s="207" t="s">
        <v>166</v>
      </c>
      <c r="AU361" s="207" t="s">
        <v>81</v>
      </c>
      <c r="AV361" s="13" t="s">
        <v>81</v>
      </c>
      <c r="AW361" s="13" t="s">
        <v>33</v>
      </c>
      <c r="AX361" s="13" t="s">
        <v>72</v>
      </c>
      <c r="AY361" s="207" t="s">
        <v>120</v>
      </c>
    </row>
    <row r="362" spans="2:51" s="13" customFormat="1" ht="11.25">
      <c r="B362" s="197"/>
      <c r="C362" s="198"/>
      <c r="D362" s="188" t="s">
        <v>166</v>
      </c>
      <c r="E362" s="199" t="s">
        <v>19</v>
      </c>
      <c r="F362" s="200" t="s">
        <v>696</v>
      </c>
      <c r="G362" s="198"/>
      <c r="H362" s="201">
        <v>0.108</v>
      </c>
      <c r="I362" s="202"/>
      <c r="J362" s="198"/>
      <c r="K362" s="198"/>
      <c r="L362" s="203"/>
      <c r="M362" s="204"/>
      <c r="N362" s="205"/>
      <c r="O362" s="205"/>
      <c r="P362" s="205"/>
      <c r="Q362" s="205"/>
      <c r="R362" s="205"/>
      <c r="S362" s="205"/>
      <c r="T362" s="206"/>
      <c r="AT362" s="207" t="s">
        <v>166</v>
      </c>
      <c r="AU362" s="207" t="s">
        <v>81</v>
      </c>
      <c r="AV362" s="13" t="s">
        <v>81</v>
      </c>
      <c r="AW362" s="13" t="s">
        <v>33</v>
      </c>
      <c r="AX362" s="13" t="s">
        <v>72</v>
      </c>
      <c r="AY362" s="207" t="s">
        <v>120</v>
      </c>
    </row>
    <row r="363" spans="2:51" s="13" customFormat="1" ht="11.25">
      <c r="B363" s="197"/>
      <c r="C363" s="198"/>
      <c r="D363" s="188" t="s">
        <v>166</v>
      </c>
      <c r="E363" s="199" t="s">
        <v>19</v>
      </c>
      <c r="F363" s="200" t="s">
        <v>697</v>
      </c>
      <c r="G363" s="198"/>
      <c r="H363" s="201">
        <v>2.52</v>
      </c>
      <c r="I363" s="202"/>
      <c r="J363" s="198"/>
      <c r="K363" s="198"/>
      <c r="L363" s="203"/>
      <c r="M363" s="204"/>
      <c r="N363" s="205"/>
      <c r="O363" s="205"/>
      <c r="P363" s="205"/>
      <c r="Q363" s="205"/>
      <c r="R363" s="205"/>
      <c r="S363" s="205"/>
      <c r="T363" s="206"/>
      <c r="AT363" s="207" t="s">
        <v>166</v>
      </c>
      <c r="AU363" s="207" t="s">
        <v>81</v>
      </c>
      <c r="AV363" s="13" t="s">
        <v>81</v>
      </c>
      <c r="AW363" s="13" t="s">
        <v>33</v>
      </c>
      <c r="AX363" s="13" t="s">
        <v>72</v>
      </c>
      <c r="AY363" s="207" t="s">
        <v>120</v>
      </c>
    </row>
    <row r="364" spans="2:51" s="13" customFormat="1" ht="11.25">
      <c r="B364" s="197"/>
      <c r="C364" s="198"/>
      <c r="D364" s="188" t="s">
        <v>166</v>
      </c>
      <c r="E364" s="199" t="s">
        <v>19</v>
      </c>
      <c r="F364" s="200" t="s">
        <v>698</v>
      </c>
      <c r="G364" s="198"/>
      <c r="H364" s="201">
        <v>2.4</v>
      </c>
      <c r="I364" s="202"/>
      <c r="J364" s="198"/>
      <c r="K364" s="198"/>
      <c r="L364" s="203"/>
      <c r="M364" s="204"/>
      <c r="N364" s="205"/>
      <c r="O364" s="205"/>
      <c r="P364" s="205"/>
      <c r="Q364" s="205"/>
      <c r="R364" s="205"/>
      <c r="S364" s="205"/>
      <c r="T364" s="206"/>
      <c r="AT364" s="207" t="s">
        <v>166</v>
      </c>
      <c r="AU364" s="207" t="s">
        <v>81</v>
      </c>
      <c r="AV364" s="13" t="s">
        <v>81</v>
      </c>
      <c r="AW364" s="13" t="s">
        <v>33</v>
      </c>
      <c r="AX364" s="13" t="s">
        <v>72</v>
      </c>
      <c r="AY364" s="207" t="s">
        <v>120</v>
      </c>
    </row>
    <row r="365" spans="2:51" s="13" customFormat="1" ht="11.25">
      <c r="B365" s="197"/>
      <c r="C365" s="198"/>
      <c r="D365" s="188" t="s">
        <v>166</v>
      </c>
      <c r="E365" s="199" t="s">
        <v>19</v>
      </c>
      <c r="F365" s="200" t="s">
        <v>699</v>
      </c>
      <c r="G365" s="198"/>
      <c r="H365" s="201">
        <v>0.48</v>
      </c>
      <c r="I365" s="202"/>
      <c r="J365" s="198"/>
      <c r="K365" s="198"/>
      <c r="L365" s="203"/>
      <c r="M365" s="204"/>
      <c r="N365" s="205"/>
      <c r="O365" s="205"/>
      <c r="P365" s="205"/>
      <c r="Q365" s="205"/>
      <c r="R365" s="205"/>
      <c r="S365" s="205"/>
      <c r="T365" s="206"/>
      <c r="AT365" s="207" t="s">
        <v>166</v>
      </c>
      <c r="AU365" s="207" t="s">
        <v>81</v>
      </c>
      <c r="AV365" s="13" t="s">
        <v>81</v>
      </c>
      <c r="AW365" s="13" t="s">
        <v>33</v>
      </c>
      <c r="AX365" s="13" t="s">
        <v>72</v>
      </c>
      <c r="AY365" s="207" t="s">
        <v>120</v>
      </c>
    </row>
    <row r="366" spans="2:51" s="13" customFormat="1" ht="11.25">
      <c r="B366" s="197"/>
      <c r="C366" s="198"/>
      <c r="D366" s="188" t="s">
        <v>166</v>
      </c>
      <c r="E366" s="199" t="s">
        <v>19</v>
      </c>
      <c r="F366" s="200" t="s">
        <v>700</v>
      </c>
      <c r="G366" s="198"/>
      <c r="H366" s="201">
        <v>0.24</v>
      </c>
      <c r="I366" s="202"/>
      <c r="J366" s="198"/>
      <c r="K366" s="198"/>
      <c r="L366" s="203"/>
      <c r="M366" s="204"/>
      <c r="N366" s="205"/>
      <c r="O366" s="205"/>
      <c r="P366" s="205"/>
      <c r="Q366" s="205"/>
      <c r="R366" s="205"/>
      <c r="S366" s="205"/>
      <c r="T366" s="206"/>
      <c r="AT366" s="207" t="s">
        <v>166</v>
      </c>
      <c r="AU366" s="207" t="s">
        <v>81</v>
      </c>
      <c r="AV366" s="13" t="s">
        <v>81</v>
      </c>
      <c r="AW366" s="13" t="s">
        <v>33</v>
      </c>
      <c r="AX366" s="13" t="s">
        <v>72</v>
      </c>
      <c r="AY366" s="207" t="s">
        <v>120</v>
      </c>
    </row>
    <row r="367" spans="2:51" s="13" customFormat="1" ht="11.25">
      <c r="B367" s="197"/>
      <c r="C367" s="198"/>
      <c r="D367" s="188" t="s">
        <v>166</v>
      </c>
      <c r="E367" s="199" t="s">
        <v>19</v>
      </c>
      <c r="F367" s="200" t="s">
        <v>701</v>
      </c>
      <c r="G367" s="198"/>
      <c r="H367" s="201">
        <v>3.402</v>
      </c>
      <c r="I367" s="202"/>
      <c r="J367" s="198"/>
      <c r="K367" s="198"/>
      <c r="L367" s="203"/>
      <c r="M367" s="204"/>
      <c r="N367" s="205"/>
      <c r="O367" s="205"/>
      <c r="P367" s="205"/>
      <c r="Q367" s="205"/>
      <c r="R367" s="205"/>
      <c r="S367" s="205"/>
      <c r="T367" s="206"/>
      <c r="AT367" s="207" t="s">
        <v>166</v>
      </c>
      <c r="AU367" s="207" t="s">
        <v>81</v>
      </c>
      <c r="AV367" s="13" t="s">
        <v>81</v>
      </c>
      <c r="AW367" s="13" t="s">
        <v>33</v>
      </c>
      <c r="AX367" s="13" t="s">
        <v>72</v>
      </c>
      <c r="AY367" s="207" t="s">
        <v>120</v>
      </c>
    </row>
    <row r="368" spans="2:51" s="13" customFormat="1" ht="11.25">
      <c r="B368" s="197"/>
      <c r="C368" s="198"/>
      <c r="D368" s="188" t="s">
        <v>166</v>
      </c>
      <c r="E368" s="199" t="s">
        <v>19</v>
      </c>
      <c r="F368" s="200" t="s">
        <v>702</v>
      </c>
      <c r="G368" s="198"/>
      <c r="H368" s="201">
        <v>-0.135</v>
      </c>
      <c r="I368" s="202"/>
      <c r="J368" s="198"/>
      <c r="K368" s="198"/>
      <c r="L368" s="203"/>
      <c r="M368" s="204"/>
      <c r="N368" s="205"/>
      <c r="O368" s="205"/>
      <c r="P368" s="205"/>
      <c r="Q368" s="205"/>
      <c r="R368" s="205"/>
      <c r="S368" s="205"/>
      <c r="T368" s="206"/>
      <c r="AT368" s="207" t="s">
        <v>166</v>
      </c>
      <c r="AU368" s="207" t="s">
        <v>81</v>
      </c>
      <c r="AV368" s="13" t="s">
        <v>81</v>
      </c>
      <c r="AW368" s="13" t="s">
        <v>33</v>
      </c>
      <c r="AX368" s="13" t="s">
        <v>72</v>
      </c>
      <c r="AY368" s="207" t="s">
        <v>120</v>
      </c>
    </row>
    <row r="369" spans="2:51" s="13" customFormat="1" ht="11.25">
      <c r="B369" s="197"/>
      <c r="C369" s="198"/>
      <c r="D369" s="188" t="s">
        <v>166</v>
      </c>
      <c r="E369" s="199" t="s">
        <v>19</v>
      </c>
      <c r="F369" s="200" t="s">
        <v>623</v>
      </c>
      <c r="G369" s="198"/>
      <c r="H369" s="201">
        <v>7.085</v>
      </c>
      <c r="I369" s="202"/>
      <c r="J369" s="198"/>
      <c r="K369" s="198"/>
      <c r="L369" s="203"/>
      <c r="M369" s="204"/>
      <c r="N369" s="205"/>
      <c r="O369" s="205"/>
      <c r="P369" s="205"/>
      <c r="Q369" s="205"/>
      <c r="R369" s="205"/>
      <c r="S369" s="205"/>
      <c r="T369" s="206"/>
      <c r="AT369" s="207" t="s">
        <v>166</v>
      </c>
      <c r="AU369" s="207" t="s">
        <v>81</v>
      </c>
      <c r="AV369" s="13" t="s">
        <v>81</v>
      </c>
      <c r="AW369" s="13" t="s">
        <v>33</v>
      </c>
      <c r="AX369" s="13" t="s">
        <v>72</v>
      </c>
      <c r="AY369" s="207" t="s">
        <v>120</v>
      </c>
    </row>
    <row r="370" spans="2:51" s="13" customFormat="1" ht="11.25">
      <c r="B370" s="197"/>
      <c r="C370" s="198"/>
      <c r="D370" s="188" t="s">
        <v>166</v>
      </c>
      <c r="E370" s="199" t="s">
        <v>19</v>
      </c>
      <c r="F370" s="200" t="s">
        <v>624</v>
      </c>
      <c r="G370" s="198"/>
      <c r="H370" s="201">
        <v>-0.218</v>
      </c>
      <c r="I370" s="202"/>
      <c r="J370" s="198"/>
      <c r="K370" s="198"/>
      <c r="L370" s="203"/>
      <c r="M370" s="204"/>
      <c r="N370" s="205"/>
      <c r="O370" s="205"/>
      <c r="P370" s="205"/>
      <c r="Q370" s="205"/>
      <c r="R370" s="205"/>
      <c r="S370" s="205"/>
      <c r="T370" s="206"/>
      <c r="AT370" s="207" t="s">
        <v>166</v>
      </c>
      <c r="AU370" s="207" t="s">
        <v>81</v>
      </c>
      <c r="AV370" s="13" t="s">
        <v>81</v>
      </c>
      <c r="AW370" s="13" t="s">
        <v>33</v>
      </c>
      <c r="AX370" s="13" t="s">
        <v>72</v>
      </c>
      <c r="AY370" s="207" t="s">
        <v>120</v>
      </c>
    </row>
    <row r="371" spans="2:51" s="13" customFormat="1" ht="11.25">
      <c r="B371" s="197"/>
      <c r="C371" s="198"/>
      <c r="D371" s="188" t="s">
        <v>166</v>
      </c>
      <c r="E371" s="199" t="s">
        <v>19</v>
      </c>
      <c r="F371" s="200" t="s">
        <v>696</v>
      </c>
      <c r="G371" s="198"/>
      <c r="H371" s="201">
        <v>0.108</v>
      </c>
      <c r="I371" s="202"/>
      <c r="J371" s="198"/>
      <c r="K371" s="198"/>
      <c r="L371" s="203"/>
      <c r="M371" s="204"/>
      <c r="N371" s="205"/>
      <c r="O371" s="205"/>
      <c r="P371" s="205"/>
      <c r="Q371" s="205"/>
      <c r="R371" s="205"/>
      <c r="S371" s="205"/>
      <c r="T371" s="206"/>
      <c r="AT371" s="207" t="s">
        <v>166</v>
      </c>
      <c r="AU371" s="207" t="s">
        <v>81</v>
      </c>
      <c r="AV371" s="13" t="s">
        <v>81</v>
      </c>
      <c r="AW371" s="13" t="s">
        <v>33</v>
      </c>
      <c r="AX371" s="13" t="s">
        <v>72</v>
      </c>
      <c r="AY371" s="207" t="s">
        <v>120</v>
      </c>
    </row>
    <row r="372" spans="2:51" s="13" customFormat="1" ht="11.25">
      <c r="B372" s="197"/>
      <c r="C372" s="198"/>
      <c r="D372" s="188" t="s">
        <v>166</v>
      </c>
      <c r="E372" s="199" t="s">
        <v>19</v>
      </c>
      <c r="F372" s="200" t="s">
        <v>703</v>
      </c>
      <c r="G372" s="198"/>
      <c r="H372" s="201">
        <v>2.016</v>
      </c>
      <c r="I372" s="202"/>
      <c r="J372" s="198"/>
      <c r="K372" s="198"/>
      <c r="L372" s="203"/>
      <c r="M372" s="204"/>
      <c r="N372" s="205"/>
      <c r="O372" s="205"/>
      <c r="P372" s="205"/>
      <c r="Q372" s="205"/>
      <c r="R372" s="205"/>
      <c r="S372" s="205"/>
      <c r="T372" s="206"/>
      <c r="AT372" s="207" t="s">
        <v>166</v>
      </c>
      <c r="AU372" s="207" t="s">
        <v>81</v>
      </c>
      <c r="AV372" s="13" t="s">
        <v>81</v>
      </c>
      <c r="AW372" s="13" t="s">
        <v>33</v>
      </c>
      <c r="AX372" s="13" t="s">
        <v>72</v>
      </c>
      <c r="AY372" s="207" t="s">
        <v>120</v>
      </c>
    </row>
    <row r="373" spans="2:51" s="13" customFormat="1" ht="11.25">
      <c r="B373" s="197"/>
      <c r="C373" s="198"/>
      <c r="D373" s="188" t="s">
        <v>166</v>
      </c>
      <c r="E373" s="199" t="s">
        <v>19</v>
      </c>
      <c r="F373" s="200" t="s">
        <v>704</v>
      </c>
      <c r="G373" s="198"/>
      <c r="H373" s="201">
        <v>3.666</v>
      </c>
      <c r="I373" s="202"/>
      <c r="J373" s="198"/>
      <c r="K373" s="198"/>
      <c r="L373" s="203"/>
      <c r="M373" s="204"/>
      <c r="N373" s="205"/>
      <c r="O373" s="205"/>
      <c r="P373" s="205"/>
      <c r="Q373" s="205"/>
      <c r="R373" s="205"/>
      <c r="S373" s="205"/>
      <c r="T373" s="206"/>
      <c r="AT373" s="207" t="s">
        <v>166</v>
      </c>
      <c r="AU373" s="207" t="s">
        <v>81</v>
      </c>
      <c r="AV373" s="13" t="s">
        <v>81</v>
      </c>
      <c r="AW373" s="13" t="s">
        <v>33</v>
      </c>
      <c r="AX373" s="13" t="s">
        <v>72</v>
      </c>
      <c r="AY373" s="207" t="s">
        <v>120</v>
      </c>
    </row>
    <row r="374" spans="2:51" s="13" customFormat="1" ht="11.25">
      <c r="B374" s="197"/>
      <c r="C374" s="198"/>
      <c r="D374" s="188" t="s">
        <v>166</v>
      </c>
      <c r="E374" s="199" t="s">
        <v>19</v>
      </c>
      <c r="F374" s="200" t="s">
        <v>705</v>
      </c>
      <c r="G374" s="198"/>
      <c r="H374" s="201">
        <v>0.09</v>
      </c>
      <c r="I374" s="202"/>
      <c r="J374" s="198"/>
      <c r="K374" s="198"/>
      <c r="L374" s="203"/>
      <c r="M374" s="204"/>
      <c r="N374" s="205"/>
      <c r="O374" s="205"/>
      <c r="P374" s="205"/>
      <c r="Q374" s="205"/>
      <c r="R374" s="205"/>
      <c r="S374" s="205"/>
      <c r="T374" s="206"/>
      <c r="AT374" s="207" t="s">
        <v>166</v>
      </c>
      <c r="AU374" s="207" t="s">
        <v>81</v>
      </c>
      <c r="AV374" s="13" t="s">
        <v>81</v>
      </c>
      <c r="AW374" s="13" t="s">
        <v>33</v>
      </c>
      <c r="AX374" s="13" t="s">
        <v>72</v>
      </c>
      <c r="AY374" s="207" t="s">
        <v>120</v>
      </c>
    </row>
    <row r="375" spans="2:51" s="13" customFormat="1" ht="11.25">
      <c r="B375" s="197"/>
      <c r="C375" s="198"/>
      <c r="D375" s="188" t="s">
        <v>166</v>
      </c>
      <c r="E375" s="199" t="s">
        <v>19</v>
      </c>
      <c r="F375" s="200" t="s">
        <v>706</v>
      </c>
      <c r="G375" s="198"/>
      <c r="H375" s="201">
        <v>7.392</v>
      </c>
      <c r="I375" s="202"/>
      <c r="J375" s="198"/>
      <c r="K375" s="198"/>
      <c r="L375" s="203"/>
      <c r="M375" s="204"/>
      <c r="N375" s="205"/>
      <c r="O375" s="205"/>
      <c r="P375" s="205"/>
      <c r="Q375" s="205"/>
      <c r="R375" s="205"/>
      <c r="S375" s="205"/>
      <c r="T375" s="206"/>
      <c r="AT375" s="207" t="s">
        <v>166</v>
      </c>
      <c r="AU375" s="207" t="s">
        <v>81</v>
      </c>
      <c r="AV375" s="13" t="s">
        <v>81</v>
      </c>
      <c r="AW375" s="13" t="s">
        <v>33</v>
      </c>
      <c r="AX375" s="13" t="s">
        <v>72</v>
      </c>
      <c r="AY375" s="207" t="s">
        <v>120</v>
      </c>
    </row>
    <row r="376" spans="2:51" s="13" customFormat="1" ht="11.25">
      <c r="B376" s="197"/>
      <c r="C376" s="198"/>
      <c r="D376" s="188" t="s">
        <v>166</v>
      </c>
      <c r="E376" s="199" t="s">
        <v>19</v>
      </c>
      <c r="F376" s="200" t="s">
        <v>707</v>
      </c>
      <c r="G376" s="198"/>
      <c r="H376" s="201">
        <v>-0.21</v>
      </c>
      <c r="I376" s="202"/>
      <c r="J376" s="198"/>
      <c r="K376" s="198"/>
      <c r="L376" s="203"/>
      <c r="M376" s="204"/>
      <c r="N376" s="205"/>
      <c r="O376" s="205"/>
      <c r="P376" s="205"/>
      <c r="Q376" s="205"/>
      <c r="R376" s="205"/>
      <c r="S376" s="205"/>
      <c r="T376" s="206"/>
      <c r="AT376" s="207" t="s">
        <v>166</v>
      </c>
      <c r="AU376" s="207" t="s">
        <v>81</v>
      </c>
      <c r="AV376" s="13" t="s">
        <v>81</v>
      </c>
      <c r="AW376" s="13" t="s">
        <v>33</v>
      </c>
      <c r="AX376" s="13" t="s">
        <v>72</v>
      </c>
      <c r="AY376" s="207" t="s">
        <v>120</v>
      </c>
    </row>
    <row r="377" spans="2:51" s="13" customFormat="1" ht="11.25">
      <c r="B377" s="197"/>
      <c r="C377" s="198"/>
      <c r="D377" s="188" t="s">
        <v>166</v>
      </c>
      <c r="E377" s="199" t="s">
        <v>19</v>
      </c>
      <c r="F377" s="200" t="s">
        <v>705</v>
      </c>
      <c r="G377" s="198"/>
      <c r="H377" s="201">
        <v>0.09</v>
      </c>
      <c r="I377" s="202"/>
      <c r="J377" s="198"/>
      <c r="K377" s="198"/>
      <c r="L377" s="203"/>
      <c r="M377" s="204"/>
      <c r="N377" s="205"/>
      <c r="O377" s="205"/>
      <c r="P377" s="205"/>
      <c r="Q377" s="205"/>
      <c r="R377" s="205"/>
      <c r="S377" s="205"/>
      <c r="T377" s="206"/>
      <c r="AT377" s="207" t="s">
        <v>166</v>
      </c>
      <c r="AU377" s="207" t="s">
        <v>81</v>
      </c>
      <c r="AV377" s="13" t="s">
        <v>81</v>
      </c>
      <c r="AW377" s="13" t="s">
        <v>33</v>
      </c>
      <c r="AX377" s="13" t="s">
        <v>72</v>
      </c>
      <c r="AY377" s="207" t="s">
        <v>120</v>
      </c>
    </row>
    <row r="378" spans="2:51" s="15" customFormat="1" ht="11.25">
      <c r="B378" s="218"/>
      <c r="C378" s="219"/>
      <c r="D378" s="188" t="s">
        <v>166</v>
      </c>
      <c r="E378" s="220" t="s">
        <v>19</v>
      </c>
      <c r="F378" s="221" t="s">
        <v>184</v>
      </c>
      <c r="G378" s="219"/>
      <c r="H378" s="222">
        <v>43.752</v>
      </c>
      <c r="I378" s="223"/>
      <c r="J378" s="219"/>
      <c r="K378" s="219"/>
      <c r="L378" s="224"/>
      <c r="M378" s="225"/>
      <c r="N378" s="226"/>
      <c r="O378" s="226"/>
      <c r="P378" s="226"/>
      <c r="Q378" s="226"/>
      <c r="R378" s="226"/>
      <c r="S378" s="226"/>
      <c r="T378" s="227"/>
      <c r="AT378" s="228" t="s">
        <v>166</v>
      </c>
      <c r="AU378" s="228" t="s">
        <v>81</v>
      </c>
      <c r="AV378" s="15" t="s">
        <v>163</v>
      </c>
      <c r="AW378" s="15" t="s">
        <v>33</v>
      </c>
      <c r="AX378" s="15" t="s">
        <v>79</v>
      </c>
      <c r="AY378" s="228" t="s">
        <v>120</v>
      </c>
    </row>
    <row r="379" spans="1:65" s="2" customFormat="1" ht="24">
      <c r="A379" s="36"/>
      <c r="B379" s="37"/>
      <c r="C379" s="175" t="s">
        <v>493</v>
      </c>
      <c r="D379" s="175" t="s">
        <v>123</v>
      </c>
      <c r="E379" s="176" t="s">
        <v>429</v>
      </c>
      <c r="F379" s="177" t="s">
        <v>430</v>
      </c>
      <c r="G379" s="178" t="s">
        <v>162</v>
      </c>
      <c r="H379" s="179">
        <v>43.752</v>
      </c>
      <c r="I379" s="180"/>
      <c r="J379" s="181">
        <f>ROUND(I379*H379,2)</f>
        <v>0</v>
      </c>
      <c r="K379" s="177" t="s">
        <v>127</v>
      </c>
      <c r="L379" s="41"/>
      <c r="M379" s="182" t="s">
        <v>19</v>
      </c>
      <c r="N379" s="183" t="s">
        <v>43</v>
      </c>
      <c r="O379" s="66"/>
      <c r="P379" s="184">
        <f>O379*H379</f>
        <v>0</v>
      </c>
      <c r="Q379" s="184">
        <v>0.0063</v>
      </c>
      <c r="R379" s="184">
        <f>Q379*H379</f>
        <v>0.27563760000000004</v>
      </c>
      <c r="S379" s="184">
        <v>0</v>
      </c>
      <c r="T379" s="185">
        <f>S379*H379</f>
        <v>0</v>
      </c>
      <c r="U379" s="36"/>
      <c r="V379" s="36"/>
      <c r="W379" s="36"/>
      <c r="X379" s="36"/>
      <c r="Y379" s="36"/>
      <c r="Z379" s="36"/>
      <c r="AA379" s="36"/>
      <c r="AB379" s="36"/>
      <c r="AC379" s="36"/>
      <c r="AD379" s="36"/>
      <c r="AE379" s="36"/>
      <c r="AR379" s="186" t="s">
        <v>257</v>
      </c>
      <c r="AT379" s="186" t="s">
        <v>123</v>
      </c>
      <c r="AU379" s="186" t="s">
        <v>81</v>
      </c>
      <c r="AY379" s="19" t="s">
        <v>120</v>
      </c>
      <c r="BE379" s="187">
        <f>IF(N379="základní",J379,0)</f>
        <v>0</v>
      </c>
      <c r="BF379" s="187">
        <f>IF(N379="snížená",J379,0)</f>
        <v>0</v>
      </c>
      <c r="BG379" s="187">
        <f>IF(N379="zákl. přenesená",J379,0)</f>
        <v>0</v>
      </c>
      <c r="BH379" s="187">
        <f>IF(N379="sníž. přenesená",J379,0)</f>
        <v>0</v>
      </c>
      <c r="BI379" s="187">
        <f>IF(N379="nulová",J379,0)</f>
        <v>0</v>
      </c>
      <c r="BJ379" s="19" t="s">
        <v>79</v>
      </c>
      <c r="BK379" s="187">
        <f>ROUND(I379*H379,2)</f>
        <v>0</v>
      </c>
      <c r="BL379" s="19" t="s">
        <v>257</v>
      </c>
      <c r="BM379" s="186" t="s">
        <v>784</v>
      </c>
    </row>
    <row r="380" spans="1:47" s="2" customFormat="1" ht="29.25">
      <c r="A380" s="36"/>
      <c r="B380" s="37"/>
      <c r="C380" s="38"/>
      <c r="D380" s="188" t="s">
        <v>130</v>
      </c>
      <c r="E380" s="38"/>
      <c r="F380" s="189" t="s">
        <v>432</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130</v>
      </c>
      <c r="AU380" s="19" t="s">
        <v>81</v>
      </c>
    </row>
    <row r="381" spans="1:65" s="2" customFormat="1" ht="24">
      <c r="A381" s="36"/>
      <c r="B381" s="37"/>
      <c r="C381" s="240" t="s">
        <v>499</v>
      </c>
      <c r="D381" s="240" t="s">
        <v>249</v>
      </c>
      <c r="E381" s="241" t="s">
        <v>434</v>
      </c>
      <c r="F381" s="242" t="s">
        <v>435</v>
      </c>
      <c r="G381" s="243" t="s">
        <v>162</v>
      </c>
      <c r="H381" s="244">
        <v>48.127</v>
      </c>
      <c r="I381" s="245"/>
      <c r="J381" s="246">
        <f>ROUND(I381*H381,2)</f>
        <v>0</v>
      </c>
      <c r="K381" s="242" t="s">
        <v>19</v>
      </c>
      <c r="L381" s="247"/>
      <c r="M381" s="248" t="s">
        <v>19</v>
      </c>
      <c r="N381" s="249" t="s">
        <v>43</v>
      </c>
      <c r="O381" s="66"/>
      <c r="P381" s="184">
        <f>O381*H381</f>
        <v>0</v>
      </c>
      <c r="Q381" s="184">
        <v>0.0192</v>
      </c>
      <c r="R381" s="184">
        <f>Q381*H381</f>
        <v>0.9240383999999999</v>
      </c>
      <c r="S381" s="184">
        <v>0</v>
      </c>
      <c r="T381" s="185">
        <f>S381*H381</f>
        <v>0</v>
      </c>
      <c r="U381" s="36"/>
      <c r="V381" s="36"/>
      <c r="W381" s="36"/>
      <c r="X381" s="36"/>
      <c r="Y381" s="36"/>
      <c r="Z381" s="36"/>
      <c r="AA381" s="36"/>
      <c r="AB381" s="36"/>
      <c r="AC381" s="36"/>
      <c r="AD381" s="36"/>
      <c r="AE381" s="36"/>
      <c r="AR381" s="186" t="s">
        <v>352</v>
      </c>
      <c r="AT381" s="186" t="s">
        <v>249</v>
      </c>
      <c r="AU381" s="186" t="s">
        <v>81</v>
      </c>
      <c r="AY381" s="19" t="s">
        <v>120</v>
      </c>
      <c r="BE381" s="187">
        <f>IF(N381="základní",J381,0)</f>
        <v>0</v>
      </c>
      <c r="BF381" s="187">
        <f>IF(N381="snížená",J381,0)</f>
        <v>0</v>
      </c>
      <c r="BG381" s="187">
        <f>IF(N381="zákl. přenesená",J381,0)</f>
        <v>0</v>
      </c>
      <c r="BH381" s="187">
        <f>IF(N381="sníž. přenesená",J381,0)</f>
        <v>0</v>
      </c>
      <c r="BI381" s="187">
        <f>IF(N381="nulová",J381,0)</f>
        <v>0</v>
      </c>
      <c r="BJ381" s="19" t="s">
        <v>79</v>
      </c>
      <c r="BK381" s="187">
        <f>ROUND(I381*H381,2)</f>
        <v>0</v>
      </c>
      <c r="BL381" s="19" t="s">
        <v>257</v>
      </c>
      <c r="BM381" s="186" t="s">
        <v>785</v>
      </c>
    </row>
    <row r="382" spans="2:51" s="13" customFormat="1" ht="11.25">
      <c r="B382" s="197"/>
      <c r="C382" s="198"/>
      <c r="D382" s="188" t="s">
        <v>166</v>
      </c>
      <c r="E382" s="198"/>
      <c r="F382" s="200" t="s">
        <v>786</v>
      </c>
      <c r="G382" s="198"/>
      <c r="H382" s="201">
        <v>48.127</v>
      </c>
      <c r="I382" s="202"/>
      <c r="J382" s="198"/>
      <c r="K382" s="198"/>
      <c r="L382" s="203"/>
      <c r="M382" s="204"/>
      <c r="N382" s="205"/>
      <c r="O382" s="205"/>
      <c r="P382" s="205"/>
      <c r="Q382" s="205"/>
      <c r="R382" s="205"/>
      <c r="S382" s="205"/>
      <c r="T382" s="206"/>
      <c r="AT382" s="207" t="s">
        <v>166</v>
      </c>
      <c r="AU382" s="207" t="s">
        <v>81</v>
      </c>
      <c r="AV382" s="13" t="s">
        <v>81</v>
      </c>
      <c r="AW382" s="13" t="s">
        <v>4</v>
      </c>
      <c r="AX382" s="13" t="s">
        <v>79</v>
      </c>
      <c r="AY382" s="207" t="s">
        <v>120</v>
      </c>
    </row>
    <row r="383" spans="1:65" s="2" customFormat="1" ht="21.75" customHeight="1">
      <c r="A383" s="36"/>
      <c r="B383" s="37"/>
      <c r="C383" s="175" t="s">
        <v>503</v>
      </c>
      <c r="D383" s="175" t="s">
        <v>123</v>
      </c>
      <c r="E383" s="176" t="s">
        <v>439</v>
      </c>
      <c r="F383" s="177" t="s">
        <v>440</v>
      </c>
      <c r="G383" s="178" t="s">
        <v>202</v>
      </c>
      <c r="H383" s="179">
        <v>65.16</v>
      </c>
      <c r="I383" s="180"/>
      <c r="J383" s="181">
        <f>ROUND(I383*H383,2)</f>
        <v>0</v>
      </c>
      <c r="K383" s="177" t="s">
        <v>127</v>
      </c>
      <c r="L383" s="41"/>
      <c r="M383" s="182" t="s">
        <v>19</v>
      </c>
      <c r="N383" s="183" t="s">
        <v>43</v>
      </c>
      <c r="O383" s="66"/>
      <c r="P383" s="184">
        <f>O383*H383</f>
        <v>0</v>
      </c>
      <c r="Q383" s="184">
        <v>0.00043</v>
      </c>
      <c r="R383" s="184">
        <f>Q383*H383</f>
        <v>0.028018799999999996</v>
      </c>
      <c r="S383" s="184">
        <v>0</v>
      </c>
      <c r="T383" s="185">
        <f>S383*H383</f>
        <v>0</v>
      </c>
      <c r="U383" s="36"/>
      <c r="V383" s="36"/>
      <c r="W383" s="36"/>
      <c r="X383" s="36"/>
      <c r="Y383" s="36"/>
      <c r="Z383" s="36"/>
      <c r="AA383" s="36"/>
      <c r="AB383" s="36"/>
      <c r="AC383" s="36"/>
      <c r="AD383" s="36"/>
      <c r="AE383" s="36"/>
      <c r="AR383" s="186" t="s">
        <v>257</v>
      </c>
      <c r="AT383" s="186" t="s">
        <v>123</v>
      </c>
      <c r="AU383" s="186" t="s">
        <v>81</v>
      </c>
      <c r="AY383" s="19" t="s">
        <v>120</v>
      </c>
      <c r="BE383" s="187">
        <f>IF(N383="základní",J383,0)</f>
        <v>0</v>
      </c>
      <c r="BF383" s="187">
        <f>IF(N383="snížená",J383,0)</f>
        <v>0</v>
      </c>
      <c r="BG383" s="187">
        <f>IF(N383="zákl. přenesená",J383,0)</f>
        <v>0</v>
      </c>
      <c r="BH383" s="187">
        <f>IF(N383="sníž. přenesená",J383,0)</f>
        <v>0</v>
      </c>
      <c r="BI383" s="187">
        <f>IF(N383="nulová",J383,0)</f>
        <v>0</v>
      </c>
      <c r="BJ383" s="19" t="s">
        <v>79</v>
      </c>
      <c r="BK383" s="187">
        <f>ROUND(I383*H383,2)</f>
        <v>0</v>
      </c>
      <c r="BL383" s="19" t="s">
        <v>257</v>
      </c>
      <c r="BM383" s="186" t="s">
        <v>787</v>
      </c>
    </row>
    <row r="384" spans="2:51" s="13" customFormat="1" ht="22.5">
      <c r="B384" s="197"/>
      <c r="C384" s="198"/>
      <c r="D384" s="188" t="s">
        <v>166</v>
      </c>
      <c r="E384" s="199" t="s">
        <v>19</v>
      </c>
      <c r="F384" s="200" t="s">
        <v>788</v>
      </c>
      <c r="G384" s="198"/>
      <c r="H384" s="201">
        <v>33.56</v>
      </c>
      <c r="I384" s="202"/>
      <c r="J384" s="198"/>
      <c r="K384" s="198"/>
      <c r="L384" s="203"/>
      <c r="M384" s="204"/>
      <c r="N384" s="205"/>
      <c r="O384" s="205"/>
      <c r="P384" s="205"/>
      <c r="Q384" s="205"/>
      <c r="R384" s="205"/>
      <c r="S384" s="205"/>
      <c r="T384" s="206"/>
      <c r="AT384" s="207" t="s">
        <v>166</v>
      </c>
      <c r="AU384" s="207" t="s">
        <v>81</v>
      </c>
      <c r="AV384" s="13" t="s">
        <v>81</v>
      </c>
      <c r="AW384" s="13" t="s">
        <v>33</v>
      </c>
      <c r="AX384" s="13" t="s">
        <v>72</v>
      </c>
      <c r="AY384" s="207" t="s">
        <v>120</v>
      </c>
    </row>
    <row r="385" spans="2:51" s="13" customFormat="1" ht="22.5">
      <c r="B385" s="197"/>
      <c r="C385" s="198"/>
      <c r="D385" s="188" t="s">
        <v>166</v>
      </c>
      <c r="E385" s="199" t="s">
        <v>19</v>
      </c>
      <c r="F385" s="200" t="s">
        <v>789</v>
      </c>
      <c r="G385" s="198"/>
      <c r="H385" s="201">
        <v>31.6</v>
      </c>
      <c r="I385" s="202"/>
      <c r="J385" s="198"/>
      <c r="K385" s="198"/>
      <c r="L385" s="203"/>
      <c r="M385" s="204"/>
      <c r="N385" s="205"/>
      <c r="O385" s="205"/>
      <c r="P385" s="205"/>
      <c r="Q385" s="205"/>
      <c r="R385" s="205"/>
      <c r="S385" s="205"/>
      <c r="T385" s="206"/>
      <c r="AT385" s="207" t="s">
        <v>166</v>
      </c>
      <c r="AU385" s="207" t="s">
        <v>81</v>
      </c>
      <c r="AV385" s="13" t="s">
        <v>81</v>
      </c>
      <c r="AW385" s="13" t="s">
        <v>33</v>
      </c>
      <c r="AX385" s="13" t="s">
        <v>72</v>
      </c>
      <c r="AY385" s="207" t="s">
        <v>120</v>
      </c>
    </row>
    <row r="386" spans="2:51" s="15" customFormat="1" ht="11.25">
      <c r="B386" s="218"/>
      <c r="C386" s="219"/>
      <c r="D386" s="188" t="s">
        <v>166</v>
      </c>
      <c r="E386" s="220" t="s">
        <v>19</v>
      </c>
      <c r="F386" s="221" t="s">
        <v>184</v>
      </c>
      <c r="G386" s="219"/>
      <c r="H386" s="222">
        <v>65.16</v>
      </c>
      <c r="I386" s="223"/>
      <c r="J386" s="219"/>
      <c r="K386" s="219"/>
      <c r="L386" s="224"/>
      <c r="M386" s="225"/>
      <c r="N386" s="226"/>
      <c r="O386" s="226"/>
      <c r="P386" s="226"/>
      <c r="Q386" s="226"/>
      <c r="R386" s="226"/>
      <c r="S386" s="226"/>
      <c r="T386" s="227"/>
      <c r="AT386" s="228" t="s">
        <v>166</v>
      </c>
      <c r="AU386" s="228" t="s">
        <v>81</v>
      </c>
      <c r="AV386" s="15" t="s">
        <v>163</v>
      </c>
      <c r="AW386" s="15" t="s">
        <v>33</v>
      </c>
      <c r="AX386" s="15" t="s">
        <v>79</v>
      </c>
      <c r="AY386" s="228" t="s">
        <v>120</v>
      </c>
    </row>
    <row r="387" spans="1:65" s="2" customFormat="1" ht="21.75" customHeight="1">
      <c r="A387" s="36"/>
      <c r="B387" s="37"/>
      <c r="C387" s="240" t="s">
        <v>508</v>
      </c>
      <c r="D387" s="240" t="s">
        <v>249</v>
      </c>
      <c r="E387" s="241" t="s">
        <v>444</v>
      </c>
      <c r="F387" s="242" t="s">
        <v>445</v>
      </c>
      <c r="G387" s="243" t="s">
        <v>283</v>
      </c>
      <c r="H387" s="244">
        <v>238.896</v>
      </c>
      <c r="I387" s="245"/>
      <c r="J387" s="246">
        <f>ROUND(I387*H387,2)</f>
        <v>0</v>
      </c>
      <c r="K387" s="242" t="s">
        <v>127</v>
      </c>
      <c r="L387" s="247"/>
      <c r="M387" s="248" t="s">
        <v>19</v>
      </c>
      <c r="N387" s="249" t="s">
        <v>43</v>
      </c>
      <c r="O387" s="66"/>
      <c r="P387" s="184">
        <f>O387*H387</f>
        <v>0</v>
      </c>
      <c r="Q387" s="184">
        <v>0.00045</v>
      </c>
      <c r="R387" s="184">
        <f>Q387*H387</f>
        <v>0.1075032</v>
      </c>
      <c r="S387" s="184">
        <v>0</v>
      </c>
      <c r="T387" s="185">
        <f>S387*H387</f>
        <v>0</v>
      </c>
      <c r="U387" s="36"/>
      <c r="V387" s="36"/>
      <c r="W387" s="36"/>
      <c r="X387" s="36"/>
      <c r="Y387" s="36"/>
      <c r="Z387" s="36"/>
      <c r="AA387" s="36"/>
      <c r="AB387" s="36"/>
      <c r="AC387" s="36"/>
      <c r="AD387" s="36"/>
      <c r="AE387" s="36"/>
      <c r="AR387" s="186" t="s">
        <v>352</v>
      </c>
      <c r="AT387" s="186" t="s">
        <v>249</v>
      </c>
      <c r="AU387" s="186" t="s">
        <v>81</v>
      </c>
      <c r="AY387" s="19" t="s">
        <v>120</v>
      </c>
      <c r="BE387" s="187">
        <f>IF(N387="základní",J387,0)</f>
        <v>0</v>
      </c>
      <c r="BF387" s="187">
        <f>IF(N387="snížená",J387,0)</f>
        <v>0</v>
      </c>
      <c r="BG387" s="187">
        <f>IF(N387="zákl. přenesená",J387,0)</f>
        <v>0</v>
      </c>
      <c r="BH387" s="187">
        <f>IF(N387="sníž. přenesená",J387,0)</f>
        <v>0</v>
      </c>
      <c r="BI387" s="187">
        <f>IF(N387="nulová",J387,0)</f>
        <v>0</v>
      </c>
      <c r="BJ387" s="19" t="s">
        <v>79</v>
      </c>
      <c r="BK387" s="187">
        <f>ROUND(I387*H387,2)</f>
        <v>0</v>
      </c>
      <c r="BL387" s="19" t="s">
        <v>257</v>
      </c>
      <c r="BM387" s="186" t="s">
        <v>790</v>
      </c>
    </row>
    <row r="388" spans="2:51" s="13" customFormat="1" ht="11.25">
      <c r="B388" s="197"/>
      <c r="C388" s="198"/>
      <c r="D388" s="188" t="s">
        <v>166</v>
      </c>
      <c r="E388" s="199" t="s">
        <v>19</v>
      </c>
      <c r="F388" s="200" t="s">
        <v>791</v>
      </c>
      <c r="G388" s="198"/>
      <c r="H388" s="201">
        <v>217.178</v>
      </c>
      <c r="I388" s="202"/>
      <c r="J388" s="198"/>
      <c r="K388" s="198"/>
      <c r="L388" s="203"/>
      <c r="M388" s="204"/>
      <c r="N388" s="205"/>
      <c r="O388" s="205"/>
      <c r="P388" s="205"/>
      <c r="Q388" s="205"/>
      <c r="R388" s="205"/>
      <c r="S388" s="205"/>
      <c r="T388" s="206"/>
      <c r="AT388" s="207" t="s">
        <v>166</v>
      </c>
      <c r="AU388" s="207" t="s">
        <v>81</v>
      </c>
      <c r="AV388" s="13" t="s">
        <v>81</v>
      </c>
      <c r="AW388" s="13" t="s">
        <v>33</v>
      </c>
      <c r="AX388" s="13" t="s">
        <v>79</v>
      </c>
      <c r="AY388" s="207" t="s">
        <v>120</v>
      </c>
    </row>
    <row r="389" spans="2:51" s="13" customFormat="1" ht="11.25">
      <c r="B389" s="197"/>
      <c r="C389" s="198"/>
      <c r="D389" s="188" t="s">
        <v>166</v>
      </c>
      <c r="E389" s="198"/>
      <c r="F389" s="200" t="s">
        <v>792</v>
      </c>
      <c r="G389" s="198"/>
      <c r="H389" s="201">
        <v>238.896</v>
      </c>
      <c r="I389" s="202"/>
      <c r="J389" s="198"/>
      <c r="K389" s="198"/>
      <c r="L389" s="203"/>
      <c r="M389" s="204"/>
      <c r="N389" s="205"/>
      <c r="O389" s="205"/>
      <c r="P389" s="205"/>
      <c r="Q389" s="205"/>
      <c r="R389" s="205"/>
      <c r="S389" s="205"/>
      <c r="T389" s="206"/>
      <c r="AT389" s="207" t="s">
        <v>166</v>
      </c>
      <c r="AU389" s="207" t="s">
        <v>81</v>
      </c>
      <c r="AV389" s="13" t="s">
        <v>81</v>
      </c>
      <c r="AW389" s="13" t="s">
        <v>4</v>
      </c>
      <c r="AX389" s="13" t="s">
        <v>79</v>
      </c>
      <c r="AY389" s="207" t="s">
        <v>120</v>
      </c>
    </row>
    <row r="390" spans="1:65" s="2" customFormat="1" ht="16.5" customHeight="1">
      <c r="A390" s="36"/>
      <c r="B390" s="37"/>
      <c r="C390" s="175" t="s">
        <v>513</v>
      </c>
      <c r="D390" s="175" t="s">
        <v>123</v>
      </c>
      <c r="E390" s="176" t="s">
        <v>450</v>
      </c>
      <c r="F390" s="177" t="s">
        <v>451</v>
      </c>
      <c r="G390" s="178" t="s">
        <v>202</v>
      </c>
      <c r="H390" s="179">
        <v>65.16</v>
      </c>
      <c r="I390" s="180"/>
      <c r="J390" s="181">
        <f>ROUND(I390*H390,2)</f>
        <v>0</v>
      </c>
      <c r="K390" s="177" t="s">
        <v>127</v>
      </c>
      <c r="L390" s="41"/>
      <c r="M390" s="182" t="s">
        <v>19</v>
      </c>
      <c r="N390" s="183" t="s">
        <v>43</v>
      </c>
      <c r="O390" s="66"/>
      <c r="P390" s="184">
        <f>O390*H390</f>
        <v>0</v>
      </c>
      <c r="Q390" s="184">
        <v>3E-05</v>
      </c>
      <c r="R390" s="184">
        <f>Q390*H390</f>
        <v>0.0019548</v>
      </c>
      <c r="S390" s="184">
        <v>0</v>
      </c>
      <c r="T390" s="185">
        <f>S390*H390</f>
        <v>0</v>
      </c>
      <c r="U390" s="36"/>
      <c r="V390" s="36"/>
      <c r="W390" s="36"/>
      <c r="X390" s="36"/>
      <c r="Y390" s="36"/>
      <c r="Z390" s="36"/>
      <c r="AA390" s="36"/>
      <c r="AB390" s="36"/>
      <c r="AC390" s="36"/>
      <c r="AD390" s="36"/>
      <c r="AE390" s="36"/>
      <c r="AR390" s="186" t="s">
        <v>257</v>
      </c>
      <c r="AT390" s="186" t="s">
        <v>123</v>
      </c>
      <c r="AU390" s="186" t="s">
        <v>81</v>
      </c>
      <c r="AY390" s="19" t="s">
        <v>120</v>
      </c>
      <c r="BE390" s="187">
        <f>IF(N390="základní",J390,0)</f>
        <v>0</v>
      </c>
      <c r="BF390" s="187">
        <f>IF(N390="snížená",J390,0)</f>
        <v>0</v>
      </c>
      <c r="BG390" s="187">
        <f>IF(N390="zákl. přenesená",J390,0)</f>
        <v>0</v>
      </c>
      <c r="BH390" s="187">
        <f>IF(N390="sníž. přenesená",J390,0)</f>
        <v>0</v>
      </c>
      <c r="BI390" s="187">
        <f>IF(N390="nulová",J390,0)</f>
        <v>0</v>
      </c>
      <c r="BJ390" s="19" t="s">
        <v>79</v>
      </c>
      <c r="BK390" s="187">
        <f>ROUND(I390*H390,2)</f>
        <v>0</v>
      </c>
      <c r="BL390" s="19" t="s">
        <v>257</v>
      </c>
      <c r="BM390" s="186" t="s">
        <v>793</v>
      </c>
    </row>
    <row r="391" spans="1:47" s="2" customFormat="1" ht="48.75">
      <c r="A391" s="36"/>
      <c r="B391" s="37"/>
      <c r="C391" s="38"/>
      <c r="D391" s="188" t="s">
        <v>130</v>
      </c>
      <c r="E391" s="38"/>
      <c r="F391" s="189" t="s">
        <v>453</v>
      </c>
      <c r="G391" s="38"/>
      <c r="H391" s="38"/>
      <c r="I391" s="190"/>
      <c r="J391" s="38"/>
      <c r="K391" s="38"/>
      <c r="L391" s="41"/>
      <c r="M391" s="191"/>
      <c r="N391" s="192"/>
      <c r="O391" s="66"/>
      <c r="P391" s="66"/>
      <c r="Q391" s="66"/>
      <c r="R391" s="66"/>
      <c r="S391" s="66"/>
      <c r="T391" s="67"/>
      <c r="U391" s="36"/>
      <c r="V391" s="36"/>
      <c r="W391" s="36"/>
      <c r="X391" s="36"/>
      <c r="Y391" s="36"/>
      <c r="Z391" s="36"/>
      <c r="AA391" s="36"/>
      <c r="AB391" s="36"/>
      <c r="AC391" s="36"/>
      <c r="AD391" s="36"/>
      <c r="AE391" s="36"/>
      <c r="AT391" s="19" t="s">
        <v>130</v>
      </c>
      <c r="AU391" s="19" t="s">
        <v>81</v>
      </c>
    </row>
    <row r="392" spans="1:65" s="2" customFormat="1" ht="24">
      <c r="A392" s="36"/>
      <c r="B392" s="37"/>
      <c r="C392" s="175" t="s">
        <v>518</v>
      </c>
      <c r="D392" s="175" t="s">
        <v>123</v>
      </c>
      <c r="E392" s="176" t="s">
        <v>794</v>
      </c>
      <c r="F392" s="177" t="s">
        <v>795</v>
      </c>
      <c r="G392" s="178" t="s">
        <v>418</v>
      </c>
      <c r="H392" s="250"/>
      <c r="I392" s="180"/>
      <c r="J392" s="181">
        <f>ROUND(I392*H392,2)</f>
        <v>0</v>
      </c>
      <c r="K392" s="177" t="s">
        <v>127</v>
      </c>
      <c r="L392" s="41"/>
      <c r="M392" s="182" t="s">
        <v>19</v>
      </c>
      <c r="N392" s="183" t="s">
        <v>43</v>
      </c>
      <c r="O392" s="66"/>
      <c r="P392" s="184">
        <f>O392*H392</f>
        <v>0</v>
      </c>
      <c r="Q392" s="184">
        <v>0</v>
      </c>
      <c r="R392" s="184">
        <f>Q392*H392</f>
        <v>0</v>
      </c>
      <c r="S392" s="184">
        <v>0</v>
      </c>
      <c r="T392" s="185">
        <f>S392*H392</f>
        <v>0</v>
      </c>
      <c r="U392" s="36"/>
      <c r="V392" s="36"/>
      <c r="W392" s="36"/>
      <c r="X392" s="36"/>
      <c r="Y392" s="36"/>
      <c r="Z392" s="36"/>
      <c r="AA392" s="36"/>
      <c r="AB392" s="36"/>
      <c r="AC392" s="36"/>
      <c r="AD392" s="36"/>
      <c r="AE392" s="36"/>
      <c r="AR392" s="186" t="s">
        <v>257</v>
      </c>
      <c r="AT392" s="186" t="s">
        <v>123</v>
      </c>
      <c r="AU392" s="186" t="s">
        <v>81</v>
      </c>
      <c r="AY392" s="19" t="s">
        <v>120</v>
      </c>
      <c r="BE392" s="187">
        <f>IF(N392="základní",J392,0)</f>
        <v>0</v>
      </c>
      <c r="BF392" s="187">
        <f>IF(N392="snížená",J392,0)</f>
        <v>0</v>
      </c>
      <c r="BG392" s="187">
        <f>IF(N392="zákl. přenesená",J392,0)</f>
        <v>0</v>
      </c>
      <c r="BH392" s="187">
        <f>IF(N392="sníž. přenesená",J392,0)</f>
        <v>0</v>
      </c>
      <c r="BI392" s="187">
        <f>IF(N392="nulová",J392,0)</f>
        <v>0</v>
      </c>
      <c r="BJ392" s="19" t="s">
        <v>79</v>
      </c>
      <c r="BK392" s="187">
        <f>ROUND(I392*H392,2)</f>
        <v>0</v>
      </c>
      <c r="BL392" s="19" t="s">
        <v>257</v>
      </c>
      <c r="BM392" s="186" t="s">
        <v>796</v>
      </c>
    </row>
    <row r="393" spans="1:47" s="2" customFormat="1" ht="78">
      <c r="A393" s="36"/>
      <c r="B393" s="37"/>
      <c r="C393" s="38"/>
      <c r="D393" s="188" t="s">
        <v>130</v>
      </c>
      <c r="E393" s="38"/>
      <c r="F393" s="189" t="s">
        <v>458</v>
      </c>
      <c r="G393" s="38"/>
      <c r="H393" s="38"/>
      <c r="I393" s="190"/>
      <c r="J393" s="38"/>
      <c r="K393" s="38"/>
      <c r="L393" s="41"/>
      <c r="M393" s="191"/>
      <c r="N393" s="192"/>
      <c r="O393" s="66"/>
      <c r="P393" s="66"/>
      <c r="Q393" s="66"/>
      <c r="R393" s="66"/>
      <c r="S393" s="66"/>
      <c r="T393" s="67"/>
      <c r="U393" s="36"/>
      <c r="V393" s="36"/>
      <c r="W393" s="36"/>
      <c r="X393" s="36"/>
      <c r="Y393" s="36"/>
      <c r="Z393" s="36"/>
      <c r="AA393" s="36"/>
      <c r="AB393" s="36"/>
      <c r="AC393" s="36"/>
      <c r="AD393" s="36"/>
      <c r="AE393" s="36"/>
      <c r="AT393" s="19" t="s">
        <v>130</v>
      </c>
      <c r="AU393" s="19" t="s">
        <v>81</v>
      </c>
    </row>
    <row r="394" spans="2:63" s="12" customFormat="1" ht="22.9" customHeight="1">
      <c r="B394" s="159"/>
      <c r="C394" s="160"/>
      <c r="D394" s="161" t="s">
        <v>71</v>
      </c>
      <c r="E394" s="173" t="s">
        <v>459</v>
      </c>
      <c r="F394" s="173" t="s">
        <v>460</v>
      </c>
      <c r="G394" s="160"/>
      <c r="H394" s="160"/>
      <c r="I394" s="163"/>
      <c r="J394" s="174">
        <f>BK394</f>
        <v>0</v>
      </c>
      <c r="K394" s="160"/>
      <c r="L394" s="165"/>
      <c r="M394" s="166"/>
      <c r="N394" s="167"/>
      <c r="O394" s="167"/>
      <c r="P394" s="168">
        <f>SUM(P395:P448)</f>
        <v>0</v>
      </c>
      <c r="Q394" s="167"/>
      <c r="R394" s="168">
        <f>SUM(R395:R448)</f>
        <v>2.7319099000000002</v>
      </c>
      <c r="S394" s="167"/>
      <c r="T394" s="169">
        <f>SUM(T395:T448)</f>
        <v>0</v>
      </c>
      <c r="AR394" s="170" t="s">
        <v>81</v>
      </c>
      <c r="AT394" s="171" t="s">
        <v>71</v>
      </c>
      <c r="AU394" s="171" t="s">
        <v>79</v>
      </c>
      <c r="AY394" s="170" t="s">
        <v>120</v>
      </c>
      <c r="BK394" s="172">
        <f>SUM(BK395:BK448)</f>
        <v>0</v>
      </c>
    </row>
    <row r="395" spans="1:65" s="2" customFormat="1" ht="16.5" customHeight="1">
      <c r="A395" s="36"/>
      <c r="B395" s="37"/>
      <c r="C395" s="175" t="s">
        <v>524</v>
      </c>
      <c r="D395" s="175" t="s">
        <v>123</v>
      </c>
      <c r="E395" s="176" t="s">
        <v>462</v>
      </c>
      <c r="F395" s="177" t="s">
        <v>463</v>
      </c>
      <c r="G395" s="178" t="s">
        <v>162</v>
      </c>
      <c r="H395" s="179">
        <v>131.5</v>
      </c>
      <c r="I395" s="180"/>
      <c r="J395" s="181">
        <f>ROUND(I395*H395,2)</f>
        <v>0</v>
      </c>
      <c r="K395" s="177" t="s">
        <v>127</v>
      </c>
      <c r="L395" s="41"/>
      <c r="M395" s="182" t="s">
        <v>19</v>
      </c>
      <c r="N395" s="183" t="s">
        <v>43</v>
      </c>
      <c r="O395" s="66"/>
      <c r="P395" s="184">
        <f>O395*H395</f>
        <v>0</v>
      </c>
      <c r="Q395" s="184">
        <v>0.0003</v>
      </c>
      <c r="R395" s="184">
        <f>Q395*H395</f>
        <v>0.03945</v>
      </c>
      <c r="S395" s="184">
        <v>0</v>
      </c>
      <c r="T395" s="185">
        <f>S395*H395</f>
        <v>0</v>
      </c>
      <c r="U395" s="36"/>
      <c r="V395" s="36"/>
      <c r="W395" s="36"/>
      <c r="X395" s="36"/>
      <c r="Y395" s="36"/>
      <c r="Z395" s="36"/>
      <c r="AA395" s="36"/>
      <c r="AB395" s="36"/>
      <c r="AC395" s="36"/>
      <c r="AD395" s="36"/>
      <c r="AE395" s="36"/>
      <c r="AR395" s="186" t="s">
        <v>257</v>
      </c>
      <c r="AT395" s="186" t="s">
        <v>123</v>
      </c>
      <c r="AU395" s="186" t="s">
        <v>81</v>
      </c>
      <c r="AY395" s="19" t="s">
        <v>120</v>
      </c>
      <c r="BE395" s="187">
        <f>IF(N395="základní",J395,0)</f>
        <v>0</v>
      </c>
      <c r="BF395" s="187">
        <f>IF(N395="snížená",J395,0)</f>
        <v>0</v>
      </c>
      <c r="BG395" s="187">
        <f>IF(N395="zákl. přenesená",J395,0)</f>
        <v>0</v>
      </c>
      <c r="BH395" s="187">
        <f>IF(N395="sníž. přenesená",J395,0)</f>
        <v>0</v>
      </c>
      <c r="BI395" s="187">
        <f>IF(N395="nulová",J395,0)</f>
        <v>0</v>
      </c>
      <c r="BJ395" s="19" t="s">
        <v>79</v>
      </c>
      <c r="BK395" s="187">
        <f>ROUND(I395*H395,2)</f>
        <v>0</v>
      </c>
      <c r="BL395" s="19" t="s">
        <v>257</v>
      </c>
      <c r="BM395" s="186" t="s">
        <v>797</v>
      </c>
    </row>
    <row r="396" spans="1:47" s="2" customFormat="1" ht="68.25">
      <c r="A396" s="36"/>
      <c r="B396" s="37"/>
      <c r="C396" s="38"/>
      <c r="D396" s="188" t="s">
        <v>130</v>
      </c>
      <c r="E396" s="38"/>
      <c r="F396" s="189" t="s">
        <v>465</v>
      </c>
      <c r="G396" s="38"/>
      <c r="H396" s="38"/>
      <c r="I396" s="190"/>
      <c r="J396" s="38"/>
      <c r="K396" s="38"/>
      <c r="L396" s="41"/>
      <c r="M396" s="191"/>
      <c r="N396" s="192"/>
      <c r="O396" s="66"/>
      <c r="P396" s="66"/>
      <c r="Q396" s="66"/>
      <c r="R396" s="66"/>
      <c r="S396" s="66"/>
      <c r="T396" s="67"/>
      <c r="U396" s="36"/>
      <c r="V396" s="36"/>
      <c r="W396" s="36"/>
      <c r="X396" s="36"/>
      <c r="Y396" s="36"/>
      <c r="Z396" s="36"/>
      <c r="AA396" s="36"/>
      <c r="AB396" s="36"/>
      <c r="AC396" s="36"/>
      <c r="AD396" s="36"/>
      <c r="AE396" s="36"/>
      <c r="AT396" s="19" t="s">
        <v>130</v>
      </c>
      <c r="AU396" s="19" t="s">
        <v>81</v>
      </c>
    </row>
    <row r="397" spans="2:51" s="13" customFormat="1" ht="11.25">
      <c r="B397" s="197"/>
      <c r="C397" s="198"/>
      <c r="D397" s="188" t="s">
        <v>166</v>
      </c>
      <c r="E397" s="199" t="s">
        <v>19</v>
      </c>
      <c r="F397" s="200" t="s">
        <v>798</v>
      </c>
      <c r="G397" s="198"/>
      <c r="H397" s="201">
        <v>131.5</v>
      </c>
      <c r="I397" s="202"/>
      <c r="J397" s="198"/>
      <c r="K397" s="198"/>
      <c r="L397" s="203"/>
      <c r="M397" s="204"/>
      <c r="N397" s="205"/>
      <c r="O397" s="205"/>
      <c r="P397" s="205"/>
      <c r="Q397" s="205"/>
      <c r="R397" s="205"/>
      <c r="S397" s="205"/>
      <c r="T397" s="206"/>
      <c r="AT397" s="207" t="s">
        <v>166</v>
      </c>
      <c r="AU397" s="207" t="s">
        <v>81</v>
      </c>
      <c r="AV397" s="13" t="s">
        <v>81</v>
      </c>
      <c r="AW397" s="13" t="s">
        <v>33</v>
      </c>
      <c r="AX397" s="13" t="s">
        <v>79</v>
      </c>
      <c r="AY397" s="207" t="s">
        <v>120</v>
      </c>
    </row>
    <row r="398" spans="1:65" s="2" customFormat="1" ht="24">
      <c r="A398" s="36"/>
      <c r="B398" s="37"/>
      <c r="C398" s="175" t="s">
        <v>529</v>
      </c>
      <c r="D398" s="175" t="s">
        <v>123</v>
      </c>
      <c r="E398" s="176" t="s">
        <v>468</v>
      </c>
      <c r="F398" s="177" t="s">
        <v>469</v>
      </c>
      <c r="G398" s="178" t="s">
        <v>162</v>
      </c>
      <c r="H398" s="179">
        <v>105.506</v>
      </c>
      <c r="I398" s="180"/>
      <c r="J398" s="181">
        <f>ROUND(I398*H398,2)</f>
        <v>0</v>
      </c>
      <c r="K398" s="177" t="s">
        <v>127</v>
      </c>
      <c r="L398" s="41"/>
      <c r="M398" s="182" t="s">
        <v>19</v>
      </c>
      <c r="N398" s="183" t="s">
        <v>43</v>
      </c>
      <c r="O398" s="66"/>
      <c r="P398" s="184">
        <f>O398*H398</f>
        <v>0</v>
      </c>
      <c r="Q398" s="184">
        <v>0.00605</v>
      </c>
      <c r="R398" s="184">
        <f>Q398*H398</f>
        <v>0.6383113</v>
      </c>
      <c r="S398" s="184">
        <v>0</v>
      </c>
      <c r="T398" s="185">
        <f>S398*H398</f>
        <v>0</v>
      </c>
      <c r="U398" s="36"/>
      <c r="V398" s="36"/>
      <c r="W398" s="36"/>
      <c r="X398" s="36"/>
      <c r="Y398" s="36"/>
      <c r="Z398" s="36"/>
      <c r="AA398" s="36"/>
      <c r="AB398" s="36"/>
      <c r="AC398" s="36"/>
      <c r="AD398" s="36"/>
      <c r="AE398" s="36"/>
      <c r="AR398" s="186" t="s">
        <v>257</v>
      </c>
      <c r="AT398" s="186" t="s">
        <v>123</v>
      </c>
      <c r="AU398" s="186" t="s">
        <v>81</v>
      </c>
      <c r="AY398" s="19" t="s">
        <v>120</v>
      </c>
      <c r="BE398" s="187">
        <f>IF(N398="základní",J398,0)</f>
        <v>0</v>
      </c>
      <c r="BF398" s="187">
        <f>IF(N398="snížená",J398,0)</f>
        <v>0</v>
      </c>
      <c r="BG398" s="187">
        <f>IF(N398="zákl. přenesená",J398,0)</f>
        <v>0</v>
      </c>
      <c r="BH398" s="187">
        <f>IF(N398="sníž. přenesená",J398,0)</f>
        <v>0</v>
      </c>
      <c r="BI398" s="187">
        <f>IF(N398="nulová",J398,0)</f>
        <v>0</v>
      </c>
      <c r="BJ398" s="19" t="s">
        <v>79</v>
      </c>
      <c r="BK398" s="187">
        <f>ROUND(I398*H398,2)</f>
        <v>0</v>
      </c>
      <c r="BL398" s="19" t="s">
        <v>257</v>
      </c>
      <c r="BM398" s="186" t="s">
        <v>799</v>
      </c>
    </row>
    <row r="399" spans="1:47" s="2" customFormat="1" ht="29.25">
      <c r="A399" s="36"/>
      <c r="B399" s="37"/>
      <c r="C399" s="38"/>
      <c r="D399" s="188" t="s">
        <v>130</v>
      </c>
      <c r="E399" s="38"/>
      <c r="F399" s="189" t="s">
        <v>471</v>
      </c>
      <c r="G399" s="38"/>
      <c r="H399" s="38"/>
      <c r="I399" s="190"/>
      <c r="J399" s="38"/>
      <c r="K399" s="38"/>
      <c r="L399" s="41"/>
      <c r="M399" s="191"/>
      <c r="N399" s="192"/>
      <c r="O399" s="66"/>
      <c r="P399" s="66"/>
      <c r="Q399" s="66"/>
      <c r="R399" s="66"/>
      <c r="S399" s="66"/>
      <c r="T399" s="67"/>
      <c r="U399" s="36"/>
      <c r="V399" s="36"/>
      <c r="W399" s="36"/>
      <c r="X399" s="36"/>
      <c r="Y399" s="36"/>
      <c r="Z399" s="36"/>
      <c r="AA399" s="36"/>
      <c r="AB399" s="36"/>
      <c r="AC399" s="36"/>
      <c r="AD399" s="36"/>
      <c r="AE399" s="36"/>
      <c r="AT399" s="19" t="s">
        <v>130</v>
      </c>
      <c r="AU399" s="19" t="s">
        <v>81</v>
      </c>
    </row>
    <row r="400" spans="2:51" s="13" customFormat="1" ht="11.25">
      <c r="B400" s="197"/>
      <c r="C400" s="198"/>
      <c r="D400" s="188" t="s">
        <v>166</v>
      </c>
      <c r="E400" s="199" t="s">
        <v>19</v>
      </c>
      <c r="F400" s="200" t="s">
        <v>800</v>
      </c>
      <c r="G400" s="198"/>
      <c r="H400" s="201">
        <v>105.506</v>
      </c>
      <c r="I400" s="202"/>
      <c r="J400" s="198"/>
      <c r="K400" s="198"/>
      <c r="L400" s="203"/>
      <c r="M400" s="204"/>
      <c r="N400" s="205"/>
      <c r="O400" s="205"/>
      <c r="P400" s="205"/>
      <c r="Q400" s="205"/>
      <c r="R400" s="205"/>
      <c r="S400" s="205"/>
      <c r="T400" s="206"/>
      <c r="AT400" s="207" t="s">
        <v>166</v>
      </c>
      <c r="AU400" s="207" t="s">
        <v>81</v>
      </c>
      <c r="AV400" s="13" t="s">
        <v>81</v>
      </c>
      <c r="AW400" s="13" t="s">
        <v>33</v>
      </c>
      <c r="AX400" s="13" t="s">
        <v>79</v>
      </c>
      <c r="AY400" s="207" t="s">
        <v>120</v>
      </c>
    </row>
    <row r="401" spans="1:65" s="2" customFormat="1" ht="16.5" customHeight="1">
      <c r="A401" s="36"/>
      <c r="B401" s="37"/>
      <c r="C401" s="240" t="s">
        <v>536</v>
      </c>
      <c r="D401" s="240" t="s">
        <v>249</v>
      </c>
      <c r="E401" s="241" t="s">
        <v>475</v>
      </c>
      <c r="F401" s="242" t="s">
        <v>476</v>
      </c>
      <c r="G401" s="243" t="s">
        <v>162</v>
      </c>
      <c r="H401" s="244">
        <v>87.496</v>
      </c>
      <c r="I401" s="245"/>
      <c r="J401" s="246">
        <f>ROUND(I401*H401,2)</f>
        <v>0</v>
      </c>
      <c r="K401" s="242" t="s">
        <v>19</v>
      </c>
      <c r="L401" s="247"/>
      <c r="M401" s="248" t="s">
        <v>19</v>
      </c>
      <c r="N401" s="249" t="s">
        <v>43</v>
      </c>
      <c r="O401" s="66"/>
      <c r="P401" s="184">
        <f>O401*H401</f>
        <v>0</v>
      </c>
      <c r="Q401" s="184">
        <v>0.0129</v>
      </c>
      <c r="R401" s="184">
        <f>Q401*H401</f>
        <v>1.1286984</v>
      </c>
      <c r="S401" s="184">
        <v>0</v>
      </c>
      <c r="T401" s="185">
        <f>S401*H401</f>
        <v>0</v>
      </c>
      <c r="U401" s="36"/>
      <c r="V401" s="36"/>
      <c r="W401" s="36"/>
      <c r="X401" s="36"/>
      <c r="Y401" s="36"/>
      <c r="Z401" s="36"/>
      <c r="AA401" s="36"/>
      <c r="AB401" s="36"/>
      <c r="AC401" s="36"/>
      <c r="AD401" s="36"/>
      <c r="AE401" s="36"/>
      <c r="AR401" s="186" t="s">
        <v>352</v>
      </c>
      <c r="AT401" s="186" t="s">
        <v>249</v>
      </c>
      <c r="AU401" s="186" t="s">
        <v>81</v>
      </c>
      <c r="AY401" s="19" t="s">
        <v>120</v>
      </c>
      <c r="BE401" s="187">
        <f>IF(N401="základní",J401,0)</f>
        <v>0</v>
      </c>
      <c r="BF401" s="187">
        <f>IF(N401="snížená",J401,0)</f>
        <v>0</v>
      </c>
      <c r="BG401" s="187">
        <f>IF(N401="zákl. přenesená",J401,0)</f>
        <v>0</v>
      </c>
      <c r="BH401" s="187">
        <f>IF(N401="sníž. přenesená",J401,0)</f>
        <v>0</v>
      </c>
      <c r="BI401" s="187">
        <f>IF(N401="nulová",J401,0)</f>
        <v>0</v>
      </c>
      <c r="BJ401" s="19" t="s">
        <v>79</v>
      </c>
      <c r="BK401" s="187">
        <f>ROUND(I401*H401,2)</f>
        <v>0</v>
      </c>
      <c r="BL401" s="19" t="s">
        <v>257</v>
      </c>
      <c r="BM401" s="186" t="s">
        <v>801</v>
      </c>
    </row>
    <row r="402" spans="2:51" s="13" customFormat="1" ht="22.5">
      <c r="B402" s="197"/>
      <c r="C402" s="198"/>
      <c r="D402" s="188" t="s">
        <v>166</v>
      </c>
      <c r="E402" s="199" t="s">
        <v>19</v>
      </c>
      <c r="F402" s="200" t="s">
        <v>802</v>
      </c>
      <c r="G402" s="198"/>
      <c r="H402" s="201">
        <v>43.392</v>
      </c>
      <c r="I402" s="202"/>
      <c r="J402" s="198"/>
      <c r="K402" s="198"/>
      <c r="L402" s="203"/>
      <c r="M402" s="204"/>
      <c r="N402" s="205"/>
      <c r="O402" s="205"/>
      <c r="P402" s="205"/>
      <c r="Q402" s="205"/>
      <c r="R402" s="205"/>
      <c r="S402" s="205"/>
      <c r="T402" s="206"/>
      <c r="AT402" s="207" t="s">
        <v>166</v>
      </c>
      <c r="AU402" s="207" t="s">
        <v>81</v>
      </c>
      <c r="AV402" s="13" t="s">
        <v>81</v>
      </c>
      <c r="AW402" s="13" t="s">
        <v>33</v>
      </c>
      <c r="AX402" s="13" t="s">
        <v>72</v>
      </c>
      <c r="AY402" s="207" t="s">
        <v>120</v>
      </c>
    </row>
    <row r="403" spans="2:51" s="13" customFormat="1" ht="22.5">
      <c r="B403" s="197"/>
      <c r="C403" s="198"/>
      <c r="D403" s="188" t="s">
        <v>166</v>
      </c>
      <c r="E403" s="199" t="s">
        <v>19</v>
      </c>
      <c r="F403" s="200" t="s">
        <v>803</v>
      </c>
      <c r="G403" s="198"/>
      <c r="H403" s="201">
        <v>37.92</v>
      </c>
      <c r="I403" s="202"/>
      <c r="J403" s="198"/>
      <c r="K403" s="198"/>
      <c r="L403" s="203"/>
      <c r="M403" s="204"/>
      <c r="N403" s="205"/>
      <c r="O403" s="205"/>
      <c r="P403" s="205"/>
      <c r="Q403" s="205"/>
      <c r="R403" s="205"/>
      <c r="S403" s="205"/>
      <c r="T403" s="206"/>
      <c r="AT403" s="207" t="s">
        <v>166</v>
      </c>
      <c r="AU403" s="207" t="s">
        <v>81</v>
      </c>
      <c r="AV403" s="13" t="s">
        <v>81</v>
      </c>
      <c r="AW403" s="13" t="s">
        <v>33</v>
      </c>
      <c r="AX403" s="13" t="s">
        <v>72</v>
      </c>
      <c r="AY403" s="207" t="s">
        <v>120</v>
      </c>
    </row>
    <row r="404" spans="2:51" s="13" customFormat="1" ht="11.25">
      <c r="B404" s="197"/>
      <c r="C404" s="198"/>
      <c r="D404" s="188" t="s">
        <v>166</v>
      </c>
      <c r="E404" s="199" t="s">
        <v>19</v>
      </c>
      <c r="F404" s="200" t="s">
        <v>804</v>
      </c>
      <c r="G404" s="198"/>
      <c r="H404" s="201">
        <v>0.195</v>
      </c>
      <c r="I404" s="202"/>
      <c r="J404" s="198"/>
      <c r="K404" s="198"/>
      <c r="L404" s="203"/>
      <c r="M404" s="204"/>
      <c r="N404" s="205"/>
      <c r="O404" s="205"/>
      <c r="P404" s="205"/>
      <c r="Q404" s="205"/>
      <c r="R404" s="205"/>
      <c r="S404" s="205"/>
      <c r="T404" s="206"/>
      <c r="AT404" s="207" t="s">
        <v>166</v>
      </c>
      <c r="AU404" s="207" t="s">
        <v>81</v>
      </c>
      <c r="AV404" s="13" t="s">
        <v>81</v>
      </c>
      <c r="AW404" s="13" t="s">
        <v>33</v>
      </c>
      <c r="AX404" s="13" t="s">
        <v>72</v>
      </c>
      <c r="AY404" s="207" t="s">
        <v>120</v>
      </c>
    </row>
    <row r="405" spans="2:51" s="13" customFormat="1" ht="11.25">
      <c r="B405" s="197"/>
      <c r="C405" s="198"/>
      <c r="D405" s="188" t="s">
        <v>166</v>
      </c>
      <c r="E405" s="199" t="s">
        <v>19</v>
      </c>
      <c r="F405" s="200" t="s">
        <v>805</v>
      </c>
      <c r="G405" s="198"/>
      <c r="H405" s="201">
        <v>1.155</v>
      </c>
      <c r="I405" s="202"/>
      <c r="J405" s="198"/>
      <c r="K405" s="198"/>
      <c r="L405" s="203"/>
      <c r="M405" s="204"/>
      <c r="N405" s="205"/>
      <c r="O405" s="205"/>
      <c r="P405" s="205"/>
      <c r="Q405" s="205"/>
      <c r="R405" s="205"/>
      <c r="S405" s="205"/>
      <c r="T405" s="206"/>
      <c r="AT405" s="207" t="s">
        <v>166</v>
      </c>
      <c r="AU405" s="207" t="s">
        <v>81</v>
      </c>
      <c r="AV405" s="13" t="s">
        <v>81</v>
      </c>
      <c r="AW405" s="13" t="s">
        <v>33</v>
      </c>
      <c r="AX405" s="13" t="s">
        <v>72</v>
      </c>
      <c r="AY405" s="207" t="s">
        <v>120</v>
      </c>
    </row>
    <row r="406" spans="2:51" s="13" customFormat="1" ht="11.25">
      <c r="B406" s="197"/>
      <c r="C406" s="198"/>
      <c r="D406" s="188" t="s">
        <v>166</v>
      </c>
      <c r="E406" s="199" t="s">
        <v>19</v>
      </c>
      <c r="F406" s="200" t="s">
        <v>806</v>
      </c>
      <c r="G406" s="198"/>
      <c r="H406" s="201">
        <v>-3.12</v>
      </c>
      <c r="I406" s="202"/>
      <c r="J406" s="198"/>
      <c r="K406" s="198"/>
      <c r="L406" s="203"/>
      <c r="M406" s="204"/>
      <c r="N406" s="205"/>
      <c r="O406" s="205"/>
      <c r="P406" s="205"/>
      <c r="Q406" s="205"/>
      <c r="R406" s="205"/>
      <c r="S406" s="205"/>
      <c r="T406" s="206"/>
      <c r="AT406" s="207" t="s">
        <v>166</v>
      </c>
      <c r="AU406" s="207" t="s">
        <v>81</v>
      </c>
      <c r="AV406" s="13" t="s">
        <v>81</v>
      </c>
      <c r="AW406" s="13" t="s">
        <v>33</v>
      </c>
      <c r="AX406" s="13" t="s">
        <v>72</v>
      </c>
      <c r="AY406" s="207" t="s">
        <v>120</v>
      </c>
    </row>
    <row r="407" spans="2:51" s="15" customFormat="1" ht="11.25">
      <c r="B407" s="218"/>
      <c r="C407" s="219"/>
      <c r="D407" s="188" t="s">
        <v>166</v>
      </c>
      <c r="E407" s="220" t="s">
        <v>19</v>
      </c>
      <c r="F407" s="221" t="s">
        <v>184</v>
      </c>
      <c r="G407" s="219"/>
      <c r="H407" s="222">
        <v>79.542</v>
      </c>
      <c r="I407" s="223"/>
      <c r="J407" s="219"/>
      <c r="K407" s="219"/>
      <c r="L407" s="224"/>
      <c r="M407" s="225"/>
      <c r="N407" s="226"/>
      <c r="O407" s="226"/>
      <c r="P407" s="226"/>
      <c r="Q407" s="226"/>
      <c r="R407" s="226"/>
      <c r="S407" s="226"/>
      <c r="T407" s="227"/>
      <c r="AT407" s="228" t="s">
        <v>166</v>
      </c>
      <c r="AU407" s="228" t="s">
        <v>81</v>
      </c>
      <c r="AV407" s="15" t="s">
        <v>163</v>
      </c>
      <c r="AW407" s="15" t="s">
        <v>33</v>
      </c>
      <c r="AX407" s="15" t="s">
        <v>79</v>
      </c>
      <c r="AY407" s="228" t="s">
        <v>120</v>
      </c>
    </row>
    <row r="408" spans="2:51" s="13" customFormat="1" ht="11.25">
      <c r="B408" s="197"/>
      <c r="C408" s="198"/>
      <c r="D408" s="188" t="s">
        <v>166</v>
      </c>
      <c r="E408" s="198"/>
      <c r="F408" s="200" t="s">
        <v>807</v>
      </c>
      <c r="G408" s="198"/>
      <c r="H408" s="201">
        <v>87.496</v>
      </c>
      <c r="I408" s="202"/>
      <c r="J408" s="198"/>
      <c r="K408" s="198"/>
      <c r="L408" s="203"/>
      <c r="M408" s="204"/>
      <c r="N408" s="205"/>
      <c r="O408" s="205"/>
      <c r="P408" s="205"/>
      <c r="Q408" s="205"/>
      <c r="R408" s="205"/>
      <c r="S408" s="205"/>
      <c r="T408" s="206"/>
      <c r="AT408" s="207" t="s">
        <v>166</v>
      </c>
      <c r="AU408" s="207" t="s">
        <v>81</v>
      </c>
      <c r="AV408" s="13" t="s">
        <v>81</v>
      </c>
      <c r="AW408" s="13" t="s">
        <v>4</v>
      </c>
      <c r="AX408" s="13" t="s">
        <v>79</v>
      </c>
      <c r="AY408" s="207" t="s">
        <v>120</v>
      </c>
    </row>
    <row r="409" spans="1:65" s="2" customFormat="1" ht="16.5" customHeight="1">
      <c r="A409" s="36"/>
      <c r="B409" s="37"/>
      <c r="C409" s="240" t="s">
        <v>540</v>
      </c>
      <c r="D409" s="240" t="s">
        <v>249</v>
      </c>
      <c r="E409" s="241" t="s">
        <v>482</v>
      </c>
      <c r="F409" s="242" t="s">
        <v>483</v>
      </c>
      <c r="G409" s="243" t="s">
        <v>162</v>
      </c>
      <c r="H409" s="244">
        <v>28.56</v>
      </c>
      <c r="I409" s="245"/>
      <c r="J409" s="246">
        <f>ROUND(I409*H409,2)</f>
        <v>0</v>
      </c>
      <c r="K409" s="242" t="s">
        <v>19</v>
      </c>
      <c r="L409" s="247"/>
      <c r="M409" s="248" t="s">
        <v>19</v>
      </c>
      <c r="N409" s="249" t="s">
        <v>43</v>
      </c>
      <c r="O409" s="66"/>
      <c r="P409" s="184">
        <f>O409*H409</f>
        <v>0</v>
      </c>
      <c r="Q409" s="184">
        <v>0.0129</v>
      </c>
      <c r="R409" s="184">
        <f>Q409*H409</f>
        <v>0.368424</v>
      </c>
      <c r="S409" s="184">
        <v>0</v>
      </c>
      <c r="T409" s="185">
        <f>S409*H409</f>
        <v>0</v>
      </c>
      <c r="U409" s="36"/>
      <c r="V409" s="36"/>
      <c r="W409" s="36"/>
      <c r="X409" s="36"/>
      <c r="Y409" s="36"/>
      <c r="Z409" s="36"/>
      <c r="AA409" s="36"/>
      <c r="AB409" s="36"/>
      <c r="AC409" s="36"/>
      <c r="AD409" s="36"/>
      <c r="AE409" s="36"/>
      <c r="AR409" s="186" t="s">
        <v>352</v>
      </c>
      <c r="AT409" s="186" t="s">
        <v>249</v>
      </c>
      <c r="AU409" s="186" t="s">
        <v>81</v>
      </c>
      <c r="AY409" s="19" t="s">
        <v>120</v>
      </c>
      <c r="BE409" s="187">
        <f>IF(N409="základní",J409,0)</f>
        <v>0</v>
      </c>
      <c r="BF409" s="187">
        <f>IF(N409="snížená",J409,0)</f>
        <v>0</v>
      </c>
      <c r="BG409" s="187">
        <f>IF(N409="zákl. přenesená",J409,0)</f>
        <v>0</v>
      </c>
      <c r="BH409" s="187">
        <f>IF(N409="sníž. přenesená",J409,0)</f>
        <v>0</v>
      </c>
      <c r="BI409" s="187">
        <f>IF(N409="nulová",J409,0)</f>
        <v>0</v>
      </c>
      <c r="BJ409" s="19" t="s">
        <v>79</v>
      </c>
      <c r="BK409" s="187">
        <f>ROUND(I409*H409,2)</f>
        <v>0</v>
      </c>
      <c r="BL409" s="19" t="s">
        <v>257</v>
      </c>
      <c r="BM409" s="186" t="s">
        <v>808</v>
      </c>
    </row>
    <row r="410" spans="2:51" s="13" customFormat="1" ht="22.5">
      <c r="B410" s="197"/>
      <c r="C410" s="198"/>
      <c r="D410" s="188" t="s">
        <v>166</v>
      </c>
      <c r="E410" s="199" t="s">
        <v>19</v>
      </c>
      <c r="F410" s="200" t="s">
        <v>809</v>
      </c>
      <c r="G410" s="198"/>
      <c r="H410" s="201">
        <v>14.464</v>
      </c>
      <c r="I410" s="202"/>
      <c r="J410" s="198"/>
      <c r="K410" s="198"/>
      <c r="L410" s="203"/>
      <c r="M410" s="204"/>
      <c r="N410" s="205"/>
      <c r="O410" s="205"/>
      <c r="P410" s="205"/>
      <c r="Q410" s="205"/>
      <c r="R410" s="205"/>
      <c r="S410" s="205"/>
      <c r="T410" s="206"/>
      <c r="AT410" s="207" t="s">
        <v>166</v>
      </c>
      <c r="AU410" s="207" t="s">
        <v>81</v>
      </c>
      <c r="AV410" s="13" t="s">
        <v>81</v>
      </c>
      <c r="AW410" s="13" t="s">
        <v>33</v>
      </c>
      <c r="AX410" s="13" t="s">
        <v>72</v>
      </c>
      <c r="AY410" s="207" t="s">
        <v>120</v>
      </c>
    </row>
    <row r="411" spans="2:51" s="13" customFormat="1" ht="22.5">
      <c r="B411" s="197"/>
      <c r="C411" s="198"/>
      <c r="D411" s="188" t="s">
        <v>166</v>
      </c>
      <c r="E411" s="199" t="s">
        <v>19</v>
      </c>
      <c r="F411" s="200" t="s">
        <v>810</v>
      </c>
      <c r="G411" s="198"/>
      <c r="H411" s="201">
        <v>12.64</v>
      </c>
      <c r="I411" s="202"/>
      <c r="J411" s="198"/>
      <c r="K411" s="198"/>
      <c r="L411" s="203"/>
      <c r="M411" s="204"/>
      <c r="N411" s="205"/>
      <c r="O411" s="205"/>
      <c r="P411" s="205"/>
      <c r="Q411" s="205"/>
      <c r="R411" s="205"/>
      <c r="S411" s="205"/>
      <c r="T411" s="206"/>
      <c r="AT411" s="207" t="s">
        <v>166</v>
      </c>
      <c r="AU411" s="207" t="s">
        <v>81</v>
      </c>
      <c r="AV411" s="13" t="s">
        <v>81</v>
      </c>
      <c r="AW411" s="13" t="s">
        <v>33</v>
      </c>
      <c r="AX411" s="13" t="s">
        <v>72</v>
      </c>
      <c r="AY411" s="207" t="s">
        <v>120</v>
      </c>
    </row>
    <row r="412" spans="2:51" s="13" customFormat="1" ht="11.25">
      <c r="B412" s="197"/>
      <c r="C412" s="198"/>
      <c r="D412" s="188" t="s">
        <v>166</v>
      </c>
      <c r="E412" s="199" t="s">
        <v>19</v>
      </c>
      <c r="F412" s="200" t="s">
        <v>811</v>
      </c>
      <c r="G412" s="198"/>
      <c r="H412" s="201">
        <v>0.78</v>
      </c>
      <c r="I412" s="202"/>
      <c r="J412" s="198"/>
      <c r="K412" s="198"/>
      <c r="L412" s="203"/>
      <c r="M412" s="204"/>
      <c r="N412" s="205"/>
      <c r="O412" s="205"/>
      <c r="P412" s="205"/>
      <c r="Q412" s="205"/>
      <c r="R412" s="205"/>
      <c r="S412" s="205"/>
      <c r="T412" s="206"/>
      <c r="AT412" s="207" t="s">
        <v>166</v>
      </c>
      <c r="AU412" s="207" t="s">
        <v>81</v>
      </c>
      <c r="AV412" s="13" t="s">
        <v>81</v>
      </c>
      <c r="AW412" s="13" t="s">
        <v>33</v>
      </c>
      <c r="AX412" s="13" t="s">
        <v>72</v>
      </c>
      <c r="AY412" s="207" t="s">
        <v>120</v>
      </c>
    </row>
    <row r="413" spans="2:51" s="13" customFormat="1" ht="11.25">
      <c r="B413" s="197"/>
      <c r="C413" s="198"/>
      <c r="D413" s="188" t="s">
        <v>166</v>
      </c>
      <c r="E413" s="199" t="s">
        <v>19</v>
      </c>
      <c r="F413" s="200" t="s">
        <v>812</v>
      </c>
      <c r="G413" s="198"/>
      <c r="H413" s="201">
        <v>-1.92</v>
      </c>
      <c r="I413" s="202"/>
      <c r="J413" s="198"/>
      <c r="K413" s="198"/>
      <c r="L413" s="203"/>
      <c r="M413" s="204"/>
      <c r="N413" s="205"/>
      <c r="O413" s="205"/>
      <c r="P413" s="205"/>
      <c r="Q413" s="205"/>
      <c r="R413" s="205"/>
      <c r="S413" s="205"/>
      <c r="T413" s="206"/>
      <c r="AT413" s="207" t="s">
        <v>166</v>
      </c>
      <c r="AU413" s="207" t="s">
        <v>81</v>
      </c>
      <c r="AV413" s="13" t="s">
        <v>81</v>
      </c>
      <c r="AW413" s="13" t="s">
        <v>33</v>
      </c>
      <c r="AX413" s="13" t="s">
        <v>72</v>
      </c>
      <c r="AY413" s="207" t="s">
        <v>120</v>
      </c>
    </row>
    <row r="414" spans="2:51" s="15" customFormat="1" ht="11.25">
      <c r="B414" s="218"/>
      <c r="C414" s="219"/>
      <c r="D414" s="188" t="s">
        <v>166</v>
      </c>
      <c r="E414" s="220" t="s">
        <v>19</v>
      </c>
      <c r="F414" s="221" t="s">
        <v>184</v>
      </c>
      <c r="G414" s="219"/>
      <c r="H414" s="222">
        <v>25.964</v>
      </c>
      <c r="I414" s="223"/>
      <c r="J414" s="219"/>
      <c r="K414" s="219"/>
      <c r="L414" s="224"/>
      <c r="M414" s="225"/>
      <c r="N414" s="226"/>
      <c r="O414" s="226"/>
      <c r="P414" s="226"/>
      <c r="Q414" s="226"/>
      <c r="R414" s="226"/>
      <c r="S414" s="226"/>
      <c r="T414" s="227"/>
      <c r="AT414" s="228" t="s">
        <v>166</v>
      </c>
      <c r="AU414" s="228" t="s">
        <v>81</v>
      </c>
      <c r="AV414" s="15" t="s">
        <v>163</v>
      </c>
      <c r="AW414" s="15" t="s">
        <v>33</v>
      </c>
      <c r="AX414" s="15" t="s">
        <v>79</v>
      </c>
      <c r="AY414" s="228" t="s">
        <v>120</v>
      </c>
    </row>
    <row r="415" spans="2:51" s="13" customFormat="1" ht="11.25">
      <c r="B415" s="197"/>
      <c r="C415" s="198"/>
      <c r="D415" s="188" t="s">
        <v>166</v>
      </c>
      <c r="E415" s="198"/>
      <c r="F415" s="200" t="s">
        <v>813</v>
      </c>
      <c r="G415" s="198"/>
      <c r="H415" s="201">
        <v>28.56</v>
      </c>
      <c r="I415" s="202"/>
      <c r="J415" s="198"/>
      <c r="K415" s="198"/>
      <c r="L415" s="203"/>
      <c r="M415" s="204"/>
      <c r="N415" s="205"/>
      <c r="O415" s="205"/>
      <c r="P415" s="205"/>
      <c r="Q415" s="205"/>
      <c r="R415" s="205"/>
      <c r="S415" s="205"/>
      <c r="T415" s="206"/>
      <c r="AT415" s="207" t="s">
        <v>166</v>
      </c>
      <c r="AU415" s="207" t="s">
        <v>81</v>
      </c>
      <c r="AV415" s="13" t="s">
        <v>81</v>
      </c>
      <c r="AW415" s="13" t="s">
        <v>4</v>
      </c>
      <c r="AX415" s="13" t="s">
        <v>79</v>
      </c>
      <c r="AY415" s="207" t="s">
        <v>120</v>
      </c>
    </row>
    <row r="416" spans="1:65" s="2" customFormat="1" ht="24">
      <c r="A416" s="36"/>
      <c r="B416" s="37"/>
      <c r="C416" s="175" t="s">
        <v>550</v>
      </c>
      <c r="D416" s="175" t="s">
        <v>123</v>
      </c>
      <c r="E416" s="176" t="s">
        <v>489</v>
      </c>
      <c r="F416" s="177" t="s">
        <v>490</v>
      </c>
      <c r="G416" s="178" t="s">
        <v>162</v>
      </c>
      <c r="H416" s="179">
        <v>25.994</v>
      </c>
      <c r="I416" s="180"/>
      <c r="J416" s="181">
        <f>ROUND(I416*H416,2)</f>
        <v>0</v>
      </c>
      <c r="K416" s="177" t="s">
        <v>127</v>
      </c>
      <c r="L416" s="41"/>
      <c r="M416" s="182" t="s">
        <v>19</v>
      </c>
      <c r="N416" s="183" t="s">
        <v>43</v>
      </c>
      <c r="O416" s="66"/>
      <c r="P416" s="184">
        <f>O416*H416</f>
        <v>0</v>
      </c>
      <c r="Q416" s="184">
        <v>0.0052</v>
      </c>
      <c r="R416" s="184">
        <f>Q416*H416</f>
        <v>0.1351688</v>
      </c>
      <c r="S416" s="184">
        <v>0</v>
      </c>
      <c r="T416" s="185">
        <f>S416*H416</f>
        <v>0</v>
      </c>
      <c r="U416" s="36"/>
      <c r="V416" s="36"/>
      <c r="W416" s="36"/>
      <c r="X416" s="36"/>
      <c r="Y416" s="36"/>
      <c r="Z416" s="36"/>
      <c r="AA416" s="36"/>
      <c r="AB416" s="36"/>
      <c r="AC416" s="36"/>
      <c r="AD416" s="36"/>
      <c r="AE416" s="36"/>
      <c r="AR416" s="186" t="s">
        <v>257</v>
      </c>
      <c r="AT416" s="186" t="s">
        <v>123</v>
      </c>
      <c r="AU416" s="186" t="s">
        <v>81</v>
      </c>
      <c r="AY416" s="19" t="s">
        <v>120</v>
      </c>
      <c r="BE416" s="187">
        <f>IF(N416="základní",J416,0)</f>
        <v>0</v>
      </c>
      <c r="BF416" s="187">
        <f>IF(N416="snížená",J416,0)</f>
        <v>0</v>
      </c>
      <c r="BG416" s="187">
        <f>IF(N416="zákl. přenesená",J416,0)</f>
        <v>0</v>
      </c>
      <c r="BH416" s="187">
        <f>IF(N416="sníž. přenesená",J416,0)</f>
        <v>0</v>
      </c>
      <c r="BI416" s="187">
        <f>IF(N416="nulová",J416,0)</f>
        <v>0</v>
      </c>
      <c r="BJ416" s="19" t="s">
        <v>79</v>
      </c>
      <c r="BK416" s="187">
        <f>ROUND(I416*H416,2)</f>
        <v>0</v>
      </c>
      <c r="BL416" s="19" t="s">
        <v>257</v>
      </c>
      <c r="BM416" s="186" t="s">
        <v>814</v>
      </c>
    </row>
    <row r="417" spans="1:47" s="2" customFormat="1" ht="29.25">
      <c r="A417" s="36"/>
      <c r="B417" s="37"/>
      <c r="C417" s="38"/>
      <c r="D417" s="188" t="s">
        <v>130</v>
      </c>
      <c r="E417" s="38"/>
      <c r="F417" s="189" t="s">
        <v>471</v>
      </c>
      <c r="G417" s="38"/>
      <c r="H417" s="38"/>
      <c r="I417" s="190"/>
      <c r="J417" s="38"/>
      <c r="K417" s="38"/>
      <c r="L417" s="41"/>
      <c r="M417" s="191"/>
      <c r="N417" s="192"/>
      <c r="O417" s="66"/>
      <c r="P417" s="66"/>
      <c r="Q417" s="66"/>
      <c r="R417" s="66"/>
      <c r="S417" s="66"/>
      <c r="T417" s="67"/>
      <c r="U417" s="36"/>
      <c r="V417" s="36"/>
      <c r="W417" s="36"/>
      <c r="X417" s="36"/>
      <c r="Y417" s="36"/>
      <c r="Z417" s="36"/>
      <c r="AA417" s="36"/>
      <c r="AB417" s="36"/>
      <c r="AC417" s="36"/>
      <c r="AD417" s="36"/>
      <c r="AE417" s="36"/>
      <c r="AT417" s="19" t="s">
        <v>130</v>
      </c>
      <c r="AU417" s="19" t="s">
        <v>81</v>
      </c>
    </row>
    <row r="418" spans="2:51" s="13" customFormat="1" ht="11.25">
      <c r="B418" s="197"/>
      <c r="C418" s="198"/>
      <c r="D418" s="188" t="s">
        <v>166</v>
      </c>
      <c r="E418" s="199" t="s">
        <v>19</v>
      </c>
      <c r="F418" s="200" t="s">
        <v>815</v>
      </c>
      <c r="G418" s="198"/>
      <c r="H418" s="201">
        <v>25.994</v>
      </c>
      <c r="I418" s="202"/>
      <c r="J418" s="198"/>
      <c r="K418" s="198"/>
      <c r="L418" s="203"/>
      <c r="M418" s="204"/>
      <c r="N418" s="205"/>
      <c r="O418" s="205"/>
      <c r="P418" s="205"/>
      <c r="Q418" s="205"/>
      <c r="R418" s="205"/>
      <c r="S418" s="205"/>
      <c r="T418" s="206"/>
      <c r="AT418" s="207" t="s">
        <v>166</v>
      </c>
      <c r="AU418" s="207" t="s">
        <v>81</v>
      </c>
      <c r="AV418" s="13" t="s">
        <v>81</v>
      </c>
      <c r="AW418" s="13" t="s">
        <v>33</v>
      </c>
      <c r="AX418" s="13" t="s">
        <v>79</v>
      </c>
      <c r="AY418" s="207" t="s">
        <v>120</v>
      </c>
    </row>
    <row r="419" spans="1:65" s="2" customFormat="1" ht="16.5" customHeight="1">
      <c r="A419" s="36"/>
      <c r="B419" s="37"/>
      <c r="C419" s="240" t="s">
        <v>561</v>
      </c>
      <c r="D419" s="240" t="s">
        <v>249</v>
      </c>
      <c r="E419" s="241" t="s">
        <v>494</v>
      </c>
      <c r="F419" s="242" t="s">
        <v>495</v>
      </c>
      <c r="G419" s="243" t="s">
        <v>162</v>
      </c>
      <c r="H419" s="244">
        <v>13.653</v>
      </c>
      <c r="I419" s="245"/>
      <c r="J419" s="246">
        <f>ROUND(I419*H419,2)</f>
        <v>0</v>
      </c>
      <c r="K419" s="242" t="s">
        <v>19</v>
      </c>
      <c r="L419" s="247"/>
      <c r="M419" s="248" t="s">
        <v>19</v>
      </c>
      <c r="N419" s="249" t="s">
        <v>43</v>
      </c>
      <c r="O419" s="66"/>
      <c r="P419" s="184">
        <f>O419*H419</f>
        <v>0</v>
      </c>
      <c r="Q419" s="184">
        <v>0.0126</v>
      </c>
      <c r="R419" s="184">
        <f>Q419*H419</f>
        <v>0.1720278</v>
      </c>
      <c r="S419" s="184">
        <v>0</v>
      </c>
      <c r="T419" s="185">
        <f>S419*H419</f>
        <v>0</v>
      </c>
      <c r="U419" s="36"/>
      <c r="V419" s="36"/>
      <c r="W419" s="36"/>
      <c r="X419" s="36"/>
      <c r="Y419" s="36"/>
      <c r="Z419" s="36"/>
      <c r="AA419" s="36"/>
      <c r="AB419" s="36"/>
      <c r="AC419" s="36"/>
      <c r="AD419" s="36"/>
      <c r="AE419" s="36"/>
      <c r="AR419" s="186" t="s">
        <v>352</v>
      </c>
      <c r="AT419" s="186" t="s">
        <v>249</v>
      </c>
      <c r="AU419" s="186" t="s">
        <v>81</v>
      </c>
      <c r="AY419" s="19" t="s">
        <v>120</v>
      </c>
      <c r="BE419" s="187">
        <f>IF(N419="základní",J419,0)</f>
        <v>0</v>
      </c>
      <c r="BF419" s="187">
        <f>IF(N419="snížená",J419,0)</f>
        <v>0</v>
      </c>
      <c r="BG419" s="187">
        <f>IF(N419="zákl. přenesená",J419,0)</f>
        <v>0</v>
      </c>
      <c r="BH419" s="187">
        <f>IF(N419="sníž. přenesená",J419,0)</f>
        <v>0</v>
      </c>
      <c r="BI419" s="187">
        <f>IF(N419="nulová",J419,0)</f>
        <v>0</v>
      </c>
      <c r="BJ419" s="19" t="s">
        <v>79</v>
      </c>
      <c r="BK419" s="187">
        <f>ROUND(I419*H419,2)</f>
        <v>0</v>
      </c>
      <c r="BL419" s="19" t="s">
        <v>257</v>
      </c>
      <c r="BM419" s="186" t="s">
        <v>816</v>
      </c>
    </row>
    <row r="420" spans="2:51" s="13" customFormat="1" ht="22.5">
      <c r="B420" s="197"/>
      <c r="C420" s="198"/>
      <c r="D420" s="188" t="s">
        <v>166</v>
      </c>
      <c r="E420" s="199" t="s">
        <v>19</v>
      </c>
      <c r="F420" s="200" t="s">
        <v>817</v>
      </c>
      <c r="G420" s="198"/>
      <c r="H420" s="201">
        <v>7.232</v>
      </c>
      <c r="I420" s="202"/>
      <c r="J420" s="198"/>
      <c r="K420" s="198"/>
      <c r="L420" s="203"/>
      <c r="M420" s="204"/>
      <c r="N420" s="205"/>
      <c r="O420" s="205"/>
      <c r="P420" s="205"/>
      <c r="Q420" s="205"/>
      <c r="R420" s="205"/>
      <c r="S420" s="205"/>
      <c r="T420" s="206"/>
      <c r="AT420" s="207" t="s">
        <v>166</v>
      </c>
      <c r="AU420" s="207" t="s">
        <v>81</v>
      </c>
      <c r="AV420" s="13" t="s">
        <v>81</v>
      </c>
      <c r="AW420" s="13" t="s">
        <v>33</v>
      </c>
      <c r="AX420" s="13" t="s">
        <v>72</v>
      </c>
      <c r="AY420" s="207" t="s">
        <v>120</v>
      </c>
    </row>
    <row r="421" spans="2:51" s="13" customFormat="1" ht="22.5">
      <c r="B421" s="197"/>
      <c r="C421" s="198"/>
      <c r="D421" s="188" t="s">
        <v>166</v>
      </c>
      <c r="E421" s="199" t="s">
        <v>19</v>
      </c>
      <c r="F421" s="200" t="s">
        <v>818</v>
      </c>
      <c r="G421" s="198"/>
      <c r="H421" s="201">
        <v>6.32</v>
      </c>
      <c r="I421" s="202"/>
      <c r="J421" s="198"/>
      <c r="K421" s="198"/>
      <c r="L421" s="203"/>
      <c r="M421" s="204"/>
      <c r="N421" s="205"/>
      <c r="O421" s="205"/>
      <c r="P421" s="205"/>
      <c r="Q421" s="205"/>
      <c r="R421" s="205"/>
      <c r="S421" s="205"/>
      <c r="T421" s="206"/>
      <c r="AT421" s="207" t="s">
        <v>166</v>
      </c>
      <c r="AU421" s="207" t="s">
        <v>81</v>
      </c>
      <c r="AV421" s="13" t="s">
        <v>81</v>
      </c>
      <c r="AW421" s="13" t="s">
        <v>33</v>
      </c>
      <c r="AX421" s="13" t="s">
        <v>72</v>
      </c>
      <c r="AY421" s="207" t="s">
        <v>120</v>
      </c>
    </row>
    <row r="422" spans="2:51" s="13" customFormat="1" ht="11.25">
      <c r="B422" s="197"/>
      <c r="C422" s="198"/>
      <c r="D422" s="188" t="s">
        <v>166</v>
      </c>
      <c r="E422" s="199" t="s">
        <v>19</v>
      </c>
      <c r="F422" s="200" t="s">
        <v>811</v>
      </c>
      <c r="G422" s="198"/>
      <c r="H422" s="201">
        <v>0.78</v>
      </c>
      <c r="I422" s="202"/>
      <c r="J422" s="198"/>
      <c r="K422" s="198"/>
      <c r="L422" s="203"/>
      <c r="M422" s="204"/>
      <c r="N422" s="205"/>
      <c r="O422" s="205"/>
      <c r="P422" s="205"/>
      <c r="Q422" s="205"/>
      <c r="R422" s="205"/>
      <c r="S422" s="205"/>
      <c r="T422" s="206"/>
      <c r="AT422" s="207" t="s">
        <v>166</v>
      </c>
      <c r="AU422" s="207" t="s">
        <v>81</v>
      </c>
      <c r="AV422" s="13" t="s">
        <v>81</v>
      </c>
      <c r="AW422" s="13" t="s">
        <v>33</v>
      </c>
      <c r="AX422" s="13" t="s">
        <v>72</v>
      </c>
      <c r="AY422" s="207" t="s">
        <v>120</v>
      </c>
    </row>
    <row r="423" spans="2:51" s="13" customFormat="1" ht="11.25">
      <c r="B423" s="197"/>
      <c r="C423" s="198"/>
      <c r="D423" s="188" t="s">
        <v>166</v>
      </c>
      <c r="E423" s="199" t="s">
        <v>19</v>
      </c>
      <c r="F423" s="200" t="s">
        <v>812</v>
      </c>
      <c r="G423" s="198"/>
      <c r="H423" s="201">
        <v>-1.92</v>
      </c>
      <c r="I423" s="202"/>
      <c r="J423" s="198"/>
      <c r="K423" s="198"/>
      <c r="L423" s="203"/>
      <c r="M423" s="204"/>
      <c r="N423" s="205"/>
      <c r="O423" s="205"/>
      <c r="P423" s="205"/>
      <c r="Q423" s="205"/>
      <c r="R423" s="205"/>
      <c r="S423" s="205"/>
      <c r="T423" s="206"/>
      <c r="AT423" s="207" t="s">
        <v>166</v>
      </c>
      <c r="AU423" s="207" t="s">
        <v>81</v>
      </c>
      <c r="AV423" s="13" t="s">
        <v>81</v>
      </c>
      <c r="AW423" s="13" t="s">
        <v>33</v>
      </c>
      <c r="AX423" s="13" t="s">
        <v>72</v>
      </c>
      <c r="AY423" s="207" t="s">
        <v>120</v>
      </c>
    </row>
    <row r="424" spans="2:51" s="15" customFormat="1" ht="11.25">
      <c r="B424" s="218"/>
      <c r="C424" s="219"/>
      <c r="D424" s="188" t="s">
        <v>166</v>
      </c>
      <c r="E424" s="220" t="s">
        <v>19</v>
      </c>
      <c r="F424" s="221" t="s">
        <v>184</v>
      </c>
      <c r="G424" s="219"/>
      <c r="H424" s="222">
        <v>12.411999999999999</v>
      </c>
      <c r="I424" s="223"/>
      <c r="J424" s="219"/>
      <c r="K424" s="219"/>
      <c r="L424" s="224"/>
      <c r="M424" s="225"/>
      <c r="N424" s="226"/>
      <c r="O424" s="226"/>
      <c r="P424" s="226"/>
      <c r="Q424" s="226"/>
      <c r="R424" s="226"/>
      <c r="S424" s="226"/>
      <c r="T424" s="227"/>
      <c r="AT424" s="228" t="s">
        <v>166</v>
      </c>
      <c r="AU424" s="228" t="s">
        <v>81</v>
      </c>
      <c r="AV424" s="15" t="s">
        <v>163</v>
      </c>
      <c r="AW424" s="15" t="s">
        <v>33</v>
      </c>
      <c r="AX424" s="15" t="s">
        <v>79</v>
      </c>
      <c r="AY424" s="228" t="s">
        <v>120</v>
      </c>
    </row>
    <row r="425" spans="2:51" s="13" customFormat="1" ht="11.25">
      <c r="B425" s="197"/>
      <c r="C425" s="198"/>
      <c r="D425" s="188" t="s">
        <v>166</v>
      </c>
      <c r="E425" s="198"/>
      <c r="F425" s="200" t="s">
        <v>819</v>
      </c>
      <c r="G425" s="198"/>
      <c r="H425" s="201">
        <v>13.653</v>
      </c>
      <c r="I425" s="202"/>
      <c r="J425" s="198"/>
      <c r="K425" s="198"/>
      <c r="L425" s="203"/>
      <c r="M425" s="204"/>
      <c r="N425" s="205"/>
      <c r="O425" s="205"/>
      <c r="P425" s="205"/>
      <c r="Q425" s="205"/>
      <c r="R425" s="205"/>
      <c r="S425" s="205"/>
      <c r="T425" s="206"/>
      <c r="AT425" s="207" t="s">
        <v>166</v>
      </c>
      <c r="AU425" s="207" t="s">
        <v>81</v>
      </c>
      <c r="AV425" s="13" t="s">
        <v>81</v>
      </c>
      <c r="AW425" s="13" t="s">
        <v>4</v>
      </c>
      <c r="AX425" s="13" t="s">
        <v>79</v>
      </c>
      <c r="AY425" s="207" t="s">
        <v>120</v>
      </c>
    </row>
    <row r="426" spans="1:65" s="2" customFormat="1" ht="16.5" customHeight="1">
      <c r="A426" s="36"/>
      <c r="B426" s="37"/>
      <c r="C426" s="240" t="s">
        <v>567</v>
      </c>
      <c r="D426" s="240" t="s">
        <v>249</v>
      </c>
      <c r="E426" s="241" t="s">
        <v>500</v>
      </c>
      <c r="F426" s="242" t="s">
        <v>501</v>
      </c>
      <c r="G426" s="243" t="s">
        <v>162</v>
      </c>
      <c r="H426" s="244">
        <v>14.94</v>
      </c>
      <c r="I426" s="245"/>
      <c r="J426" s="246">
        <f>ROUND(I426*H426,2)</f>
        <v>0</v>
      </c>
      <c r="K426" s="242" t="s">
        <v>19</v>
      </c>
      <c r="L426" s="247"/>
      <c r="M426" s="248" t="s">
        <v>19</v>
      </c>
      <c r="N426" s="249" t="s">
        <v>43</v>
      </c>
      <c r="O426" s="66"/>
      <c r="P426" s="184">
        <f>O426*H426</f>
        <v>0</v>
      </c>
      <c r="Q426" s="184">
        <v>0.0126</v>
      </c>
      <c r="R426" s="184">
        <f>Q426*H426</f>
        <v>0.188244</v>
      </c>
      <c r="S426" s="184">
        <v>0</v>
      </c>
      <c r="T426" s="185">
        <f>S426*H426</f>
        <v>0</v>
      </c>
      <c r="U426" s="36"/>
      <c r="V426" s="36"/>
      <c r="W426" s="36"/>
      <c r="X426" s="36"/>
      <c r="Y426" s="36"/>
      <c r="Z426" s="36"/>
      <c r="AA426" s="36"/>
      <c r="AB426" s="36"/>
      <c r="AC426" s="36"/>
      <c r="AD426" s="36"/>
      <c r="AE426" s="36"/>
      <c r="AR426" s="186" t="s">
        <v>352</v>
      </c>
      <c r="AT426" s="186" t="s">
        <v>249</v>
      </c>
      <c r="AU426" s="186" t="s">
        <v>81</v>
      </c>
      <c r="AY426" s="19" t="s">
        <v>120</v>
      </c>
      <c r="BE426" s="187">
        <f>IF(N426="základní",J426,0)</f>
        <v>0</v>
      </c>
      <c r="BF426" s="187">
        <f>IF(N426="snížená",J426,0)</f>
        <v>0</v>
      </c>
      <c r="BG426" s="187">
        <f>IF(N426="zákl. přenesená",J426,0)</f>
        <v>0</v>
      </c>
      <c r="BH426" s="187">
        <f>IF(N426="sníž. přenesená",J426,0)</f>
        <v>0</v>
      </c>
      <c r="BI426" s="187">
        <f>IF(N426="nulová",J426,0)</f>
        <v>0</v>
      </c>
      <c r="BJ426" s="19" t="s">
        <v>79</v>
      </c>
      <c r="BK426" s="187">
        <f>ROUND(I426*H426,2)</f>
        <v>0</v>
      </c>
      <c r="BL426" s="19" t="s">
        <v>257</v>
      </c>
      <c r="BM426" s="186" t="s">
        <v>820</v>
      </c>
    </row>
    <row r="427" spans="2:51" s="13" customFormat="1" ht="22.5">
      <c r="B427" s="197"/>
      <c r="C427" s="198"/>
      <c r="D427" s="188" t="s">
        <v>166</v>
      </c>
      <c r="E427" s="199" t="s">
        <v>19</v>
      </c>
      <c r="F427" s="200" t="s">
        <v>817</v>
      </c>
      <c r="G427" s="198"/>
      <c r="H427" s="201">
        <v>7.232</v>
      </c>
      <c r="I427" s="202"/>
      <c r="J427" s="198"/>
      <c r="K427" s="198"/>
      <c r="L427" s="203"/>
      <c r="M427" s="204"/>
      <c r="N427" s="205"/>
      <c r="O427" s="205"/>
      <c r="P427" s="205"/>
      <c r="Q427" s="205"/>
      <c r="R427" s="205"/>
      <c r="S427" s="205"/>
      <c r="T427" s="206"/>
      <c r="AT427" s="207" t="s">
        <v>166</v>
      </c>
      <c r="AU427" s="207" t="s">
        <v>81</v>
      </c>
      <c r="AV427" s="13" t="s">
        <v>81</v>
      </c>
      <c r="AW427" s="13" t="s">
        <v>33</v>
      </c>
      <c r="AX427" s="13" t="s">
        <v>72</v>
      </c>
      <c r="AY427" s="207" t="s">
        <v>120</v>
      </c>
    </row>
    <row r="428" spans="2:51" s="13" customFormat="1" ht="22.5">
      <c r="B428" s="197"/>
      <c r="C428" s="198"/>
      <c r="D428" s="188" t="s">
        <v>166</v>
      </c>
      <c r="E428" s="199" t="s">
        <v>19</v>
      </c>
      <c r="F428" s="200" t="s">
        <v>818</v>
      </c>
      <c r="G428" s="198"/>
      <c r="H428" s="201">
        <v>6.32</v>
      </c>
      <c r="I428" s="202"/>
      <c r="J428" s="198"/>
      <c r="K428" s="198"/>
      <c r="L428" s="203"/>
      <c r="M428" s="204"/>
      <c r="N428" s="205"/>
      <c r="O428" s="205"/>
      <c r="P428" s="205"/>
      <c r="Q428" s="205"/>
      <c r="R428" s="205"/>
      <c r="S428" s="205"/>
      <c r="T428" s="206"/>
      <c r="AT428" s="207" t="s">
        <v>166</v>
      </c>
      <c r="AU428" s="207" t="s">
        <v>81</v>
      </c>
      <c r="AV428" s="13" t="s">
        <v>81</v>
      </c>
      <c r="AW428" s="13" t="s">
        <v>33</v>
      </c>
      <c r="AX428" s="13" t="s">
        <v>72</v>
      </c>
      <c r="AY428" s="207" t="s">
        <v>120</v>
      </c>
    </row>
    <row r="429" spans="2:51" s="13" customFormat="1" ht="11.25">
      <c r="B429" s="197"/>
      <c r="C429" s="198"/>
      <c r="D429" s="188" t="s">
        <v>166</v>
      </c>
      <c r="E429" s="199" t="s">
        <v>19</v>
      </c>
      <c r="F429" s="200" t="s">
        <v>821</v>
      </c>
      <c r="G429" s="198"/>
      <c r="H429" s="201">
        <v>0.03</v>
      </c>
      <c r="I429" s="202"/>
      <c r="J429" s="198"/>
      <c r="K429" s="198"/>
      <c r="L429" s="203"/>
      <c r="M429" s="204"/>
      <c r="N429" s="205"/>
      <c r="O429" s="205"/>
      <c r="P429" s="205"/>
      <c r="Q429" s="205"/>
      <c r="R429" s="205"/>
      <c r="S429" s="205"/>
      <c r="T429" s="206"/>
      <c r="AT429" s="207" t="s">
        <v>166</v>
      </c>
      <c r="AU429" s="207" t="s">
        <v>81</v>
      </c>
      <c r="AV429" s="13" t="s">
        <v>81</v>
      </c>
      <c r="AW429" s="13" t="s">
        <v>33</v>
      </c>
      <c r="AX429" s="13" t="s">
        <v>72</v>
      </c>
      <c r="AY429" s="207" t="s">
        <v>120</v>
      </c>
    </row>
    <row r="430" spans="2:51" s="15" customFormat="1" ht="11.25">
      <c r="B430" s="218"/>
      <c r="C430" s="219"/>
      <c r="D430" s="188" t="s">
        <v>166</v>
      </c>
      <c r="E430" s="220" t="s">
        <v>19</v>
      </c>
      <c r="F430" s="221" t="s">
        <v>184</v>
      </c>
      <c r="G430" s="219"/>
      <c r="H430" s="222">
        <v>13.581999999999999</v>
      </c>
      <c r="I430" s="223"/>
      <c r="J430" s="219"/>
      <c r="K430" s="219"/>
      <c r="L430" s="224"/>
      <c r="M430" s="225"/>
      <c r="N430" s="226"/>
      <c r="O430" s="226"/>
      <c r="P430" s="226"/>
      <c r="Q430" s="226"/>
      <c r="R430" s="226"/>
      <c r="S430" s="226"/>
      <c r="T430" s="227"/>
      <c r="AT430" s="228" t="s">
        <v>166</v>
      </c>
      <c r="AU430" s="228" t="s">
        <v>81</v>
      </c>
      <c r="AV430" s="15" t="s">
        <v>163</v>
      </c>
      <c r="AW430" s="15" t="s">
        <v>33</v>
      </c>
      <c r="AX430" s="15" t="s">
        <v>79</v>
      </c>
      <c r="AY430" s="228" t="s">
        <v>120</v>
      </c>
    </row>
    <row r="431" spans="2:51" s="13" customFormat="1" ht="11.25">
      <c r="B431" s="197"/>
      <c r="C431" s="198"/>
      <c r="D431" s="188" t="s">
        <v>166</v>
      </c>
      <c r="E431" s="198"/>
      <c r="F431" s="200" t="s">
        <v>822</v>
      </c>
      <c r="G431" s="198"/>
      <c r="H431" s="201">
        <v>14.94</v>
      </c>
      <c r="I431" s="202"/>
      <c r="J431" s="198"/>
      <c r="K431" s="198"/>
      <c r="L431" s="203"/>
      <c r="M431" s="204"/>
      <c r="N431" s="205"/>
      <c r="O431" s="205"/>
      <c r="P431" s="205"/>
      <c r="Q431" s="205"/>
      <c r="R431" s="205"/>
      <c r="S431" s="205"/>
      <c r="T431" s="206"/>
      <c r="AT431" s="207" t="s">
        <v>166</v>
      </c>
      <c r="AU431" s="207" t="s">
        <v>81</v>
      </c>
      <c r="AV431" s="13" t="s">
        <v>81</v>
      </c>
      <c r="AW431" s="13" t="s">
        <v>4</v>
      </c>
      <c r="AX431" s="13" t="s">
        <v>79</v>
      </c>
      <c r="AY431" s="207" t="s">
        <v>120</v>
      </c>
    </row>
    <row r="432" spans="1:65" s="2" customFormat="1" ht="16.5" customHeight="1">
      <c r="A432" s="36"/>
      <c r="B432" s="37"/>
      <c r="C432" s="175" t="s">
        <v>823</v>
      </c>
      <c r="D432" s="175" t="s">
        <v>123</v>
      </c>
      <c r="E432" s="176" t="s">
        <v>504</v>
      </c>
      <c r="F432" s="177" t="s">
        <v>505</v>
      </c>
      <c r="G432" s="178" t="s">
        <v>202</v>
      </c>
      <c r="H432" s="179">
        <v>18.53</v>
      </c>
      <c r="I432" s="180"/>
      <c r="J432" s="181">
        <f>ROUND(I432*H432,2)</f>
        <v>0</v>
      </c>
      <c r="K432" s="177" t="s">
        <v>127</v>
      </c>
      <c r="L432" s="41"/>
      <c r="M432" s="182" t="s">
        <v>19</v>
      </c>
      <c r="N432" s="183" t="s">
        <v>43</v>
      </c>
      <c r="O432" s="66"/>
      <c r="P432" s="184">
        <f>O432*H432</f>
        <v>0</v>
      </c>
      <c r="Q432" s="184">
        <v>0.00055</v>
      </c>
      <c r="R432" s="184">
        <f>Q432*H432</f>
        <v>0.010191500000000001</v>
      </c>
      <c r="S432" s="184">
        <v>0</v>
      </c>
      <c r="T432" s="185">
        <f>S432*H432</f>
        <v>0</v>
      </c>
      <c r="U432" s="36"/>
      <c r="V432" s="36"/>
      <c r="W432" s="36"/>
      <c r="X432" s="36"/>
      <c r="Y432" s="36"/>
      <c r="Z432" s="36"/>
      <c r="AA432" s="36"/>
      <c r="AB432" s="36"/>
      <c r="AC432" s="36"/>
      <c r="AD432" s="36"/>
      <c r="AE432" s="36"/>
      <c r="AR432" s="186" t="s">
        <v>257</v>
      </c>
      <c r="AT432" s="186" t="s">
        <v>123</v>
      </c>
      <c r="AU432" s="186" t="s">
        <v>81</v>
      </c>
      <c r="AY432" s="19" t="s">
        <v>120</v>
      </c>
      <c r="BE432" s="187">
        <f>IF(N432="základní",J432,0)</f>
        <v>0</v>
      </c>
      <c r="BF432" s="187">
        <f>IF(N432="snížená",J432,0)</f>
        <v>0</v>
      </c>
      <c r="BG432" s="187">
        <f>IF(N432="zákl. přenesená",J432,0)</f>
        <v>0</v>
      </c>
      <c r="BH432" s="187">
        <f>IF(N432="sníž. přenesená",J432,0)</f>
        <v>0</v>
      </c>
      <c r="BI432" s="187">
        <f>IF(N432="nulová",J432,0)</f>
        <v>0</v>
      </c>
      <c r="BJ432" s="19" t="s">
        <v>79</v>
      </c>
      <c r="BK432" s="187">
        <f>ROUND(I432*H432,2)</f>
        <v>0</v>
      </c>
      <c r="BL432" s="19" t="s">
        <v>257</v>
      </c>
      <c r="BM432" s="186" t="s">
        <v>824</v>
      </c>
    </row>
    <row r="433" spans="1:47" s="2" customFormat="1" ht="39">
      <c r="A433" s="36"/>
      <c r="B433" s="37"/>
      <c r="C433" s="38"/>
      <c r="D433" s="188" t="s">
        <v>130</v>
      </c>
      <c r="E433" s="38"/>
      <c r="F433" s="189" t="s">
        <v>507</v>
      </c>
      <c r="G433" s="38"/>
      <c r="H433" s="38"/>
      <c r="I433" s="190"/>
      <c r="J433" s="38"/>
      <c r="K433" s="38"/>
      <c r="L433" s="41"/>
      <c r="M433" s="191"/>
      <c r="N433" s="192"/>
      <c r="O433" s="66"/>
      <c r="P433" s="66"/>
      <c r="Q433" s="66"/>
      <c r="R433" s="66"/>
      <c r="S433" s="66"/>
      <c r="T433" s="67"/>
      <c r="U433" s="36"/>
      <c r="V433" s="36"/>
      <c r="W433" s="36"/>
      <c r="X433" s="36"/>
      <c r="Y433" s="36"/>
      <c r="Z433" s="36"/>
      <c r="AA433" s="36"/>
      <c r="AB433" s="36"/>
      <c r="AC433" s="36"/>
      <c r="AD433" s="36"/>
      <c r="AE433" s="36"/>
      <c r="AT433" s="19" t="s">
        <v>130</v>
      </c>
      <c r="AU433" s="19" t="s">
        <v>81</v>
      </c>
    </row>
    <row r="434" spans="2:51" s="13" customFormat="1" ht="11.25">
      <c r="B434" s="197"/>
      <c r="C434" s="198"/>
      <c r="D434" s="188" t="s">
        <v>166</v>
      </c>
      <c r="E434" s="199" t="s">
        <v>19</v>
      </c>
      <c r="F434" s="200" t="s">
        <v>517</v>
      </c>
      <c r="G434" s="198"/>
      <c r="H434" s="201">
        <v>10.4</v>
      </c>
      <c r="I434" s="202"/>
      <c r="J434" s="198"/>
      <c r="K434" s="198"/>
      <c r="L434" s="203"/>
      <c r="M434" s="204"/>
      <c r="N434" s="205"/>
      <c r="O434" s="205"/>
      <c r="P434" s="205"/>
      <c r="Q434" s="205"/>
      <c r="R434" s="205"/>
      <c r="S434" s="205"/>
      <c r="T434" s="206"/>
      <c r="AT434" s="207" t="s">
        <v>166</v>
      </c>
      <c r="AU434" s="207" t="s">
        <v>81</v>
      </c>
      <c r="AV434" s="13" t="s">
        <v>81</v>
      </c>
      <c r="AW434" s="13" t="s">
        <v>33</v>
      </c>
      <c r="AX434" s="13" t="s">
        <v>72</v>
      </c>
      <c r="AY434" s="207" t="s">
        <v>120</v>
      </c>
    </row>
    <row r="435" spans="2:51" s="13" customFormat="1" ht="11.25">
      <c r="B435" s="197"/>
      <c r="C435" s="198"/>
      <c r="D435" s="188" t="s">
        <v>166</v>
      </c>
      <c r="E435" s="199" t="s">
        <v>19</v>
      </c>
      <c r="F435" s="200" t="s">
        <v>825</v>
      </c>
      <c r="G435" s="198"/>
      <c r="H435" s="201">
        <v>8.13</v>
      </c>
      <c r="I435" s="202"/>
      <c r="J435" s="198"/>
      <c r="K435" s="198"/>
      <c r="L435" s="203"/>
      <c r="M435" s="204"/>
      <c r="N435" s="205"/>
      <c r="O435" s="205"/>
      <c r="P435" s="205"/>
      <c r="Q435" s="205"/>
      <c r="R435" s="205"/>
      <c r="S435" s="205"/>
      <c r="T435" s="206"/>
      <c r="AT435" s="207" t="s">
        <v>166</v>
      </c>
      <c r="AU435" s="207" t="s">
        <v>81</v>
      </c>
      <c r="AV435" s="13" t="s">
        <v>81</v>
      </c>
      <c r="AW435" s="13" t="s">
        <v>33</v>
      </c>
      <c r="AX435" s="13" t="s">
        <v>72</v>
      </c>
      <c r="AY435" s="207" t="s">
        <v>120</v>
      </c>
    </row>
    <row r="436" spans="2:51" s="15" customFormat="1" ht="11.25">
      <c r="B436" s="218"/>
      <c r="C436" s="219"/>
      <c r="D436" s="188" t="s">
        <v>166</v>
      </c>
      <c r="E436" s="220" t="s">
        <v>19</v>
      </c>
      <c r="F436" s="221" t="s">
        <v>184</v>
      </c>
      <c r="G436" s="219"/>
      <c r="H436" s="222">
        <v>18.53</v>
      </c>
      <c r="I436" s="223"/>
      <c r="J436" s="219"/>
      <c r="K436" s="219"/>
      <c r="L436" s="224"/>
      <c r="M436" s="225"/>
      <c r="N436" s="226"/>
      <c r="O436" s="226"/>
      <c r="P436" s="226"/>
      <c r="Q436" s="226"/>
      <c r="R436" s="226"/>
      <c r="S436" s="226"/>
      <c r="T436" s="227"/>
      <c r="AT436" s="228" t="s">
        <v>166</v>
      </c>
      <c r="AU436" s="228" t="s">
        <v>81</v>
      </c>
      <c r="AV436" s="15" t="s">
        <v>163</v>
      </c>
      <c r="AW436" s="15" t="s">
        <v>33</v>
      </c>
      <c r="AX436" s="15" t="s">
        <v>79</v>
      </c>
      <c r="AY436" s="228" t="s">
        <v>120</v>
      </c>
    </row>
    <row r="437" spans="1:65" s="2" customFormat="1" ht="21.75" customHeight="1">
      <c r="A437" s="36"/>
      <c r="B437" s="37"/>
      <c r="C437" s="175" t="s">
        <v>826</v>
      </c>
      <c r="D437" s="175" t="s">
        <v>123</v>
      </c>
      <c r="E437" s="176" t="s">
        <v>509</v>
      </c>
      <c r="F437" s="177" t="s">
        <v>510</v>
      </c>
      <c r="G437" s="178" t="s">
        <v>202</v>
      </c>
      <c r="H437" s="179">
        <v>96.16</v>
      </c>
      <c r="I437" s="180"/>
      <c r="J437" s="181">
        <f>ROUND(I437*H437,2)</f>
        <v>0</v>
      </c>
      <c r="K437" s="177" t="s">
        <v>127</v>
      </c>
      <c r="L437" s="41"/>
      <c r="M437" s="182" t="s">
        <v>19</v>
      </c>
      <c r="N437" s="183" t="s">
        <v>43</v>
      </c>
      <c r="O437" s="66"/>
      <c r="P437" s="184">
        <f>O437*H437</f>
        <v>0</v>
      </c>
      <c r="Q437" s="184">
        <v>0.0005</v>
      </c>
      <c r="R437" s="184">
        <f>Q437*H437</f>
        <v>0.04808</v>
      </c>
      <c r="S437" s="184">
        <v>0</v>
      </c>
      <c r="T437" s="185">
        <f>S437*H437</f>
        <v>0</v>
      </c>
      <c r="U437" s="36"/>
      <c r="V437" s="36"/>
      <c r="W437" s="36"/>
      <c r="X437" s="36"/>
      <c r="Y437" s="36"/>
      <c r="Z437" s="36"/>
      <c r="AA437" s="36"/>
      <c r="AB437" s="36"/>
      <c r="AC437" s="36"/>
      <c r="AD437" s="36"/>
      <c r="AE437" s="36"/>
      <c r="AR437" s="186" t="s">
        <v>257</v>
      </c>
      <c r="AT437" s="186" t="s">
        <v>123</v>
      </c>
      <c r="AU437" s="186" t="s">
        <v>81</v>
      </c>
      <c r="AY437" s="19" t="s">
        <v>120</v>
      </c>
      <c r="BE437" s="187">
        <f>IF(N437="základní",J437,0)</f>
        <v>0</v>
      </c>
      <c r="BF437" s="187">
        <f>IF(N437="snížená",J437,0)</f>
        <v>0</v>
      </c>
      <c r="BG437" s="187">
        <f>IF(N437="zákl. přenesená",J437,0)</f>
        <v>0</v>
      </c>
      <c r="BH437" s="187">
        <f>IF(N437="sníž. přenesená",J437,0)</f>
        <v>0</v>
      </c>
      <c r="BI437" s="187">
        <f>IF(N437="nulová",J437,0)</f>
        <v>0</v>
      </c>
      <c r="BJ437" s="19" t="s">
        <v>79</v>
      </c>
      <c r="BK437" s="187">
        <f>ROUND(I437*H437,2)</f>
        <v>0</v>
      </c>
      <c r="BL437" s="19" t="s">
        <v>257</v>
      </c>
      <c r="BM437" s="186" t="s">
        <v>827</v>
      </c>
    </row>
    <row r="438" spans="1:47" s="2" customFormat="1" ht="39">
      <c r="A438" s="36"/>
      <c r="B438" s="37"/>
      <c r="C438" s="38"/>
      <c r="D438" s="188" t="s">
        <v>130</v>
      </c>
      <c r="E438" s="38"/>
      <c r="F438" s="189" t="s">
        <v>507</v>
      </c>
      <c r="G438" s="38"/>
      <c r="H438" s="38"/>
      <c r="I438" s="190"/>
      <c r="J438" s="38"/>
      <c r="K438" s="38"/>
      <c r="L438" s="41"/>
      <c r="M438" s="191"/>
      <c r="N438" s="192"/>
      <c r="O438" s="66"/>
      <c r="P438" s="66"/>
      <c r="Q438" s="66"/>
      <c r="R438" s="66"/>
      <c r="S438" s="66"/>
      <c r="T438" s="67"/>
      <c r="U438" s="36"/>
      <c r="V438" s="36"/>
      <c r="W438" s="36"/>
      <c r="X438" s="36"/>
      <c r="Y438" s="36"/>
      <c r="Z438" s="36"/>
      <c r="AA438" s="36"/>
      <c r="AB438" s="36"/>
      <c r="AC438" s="36"/>
      <c r="AD438" s="36"/>
      <c r="AE438" s="36"/>
      <c r="AT438" s="19" t="s">
        <v>130</v>
      </c>
      <c r="AU438" s="19" t="s">
        <v>81</v>
      </c>
    </row>
    <row r="439" spans="2:51" s="13" customFormat="1" ht="22.5">
      <c r="B439" s="197"/>
      <c r="C439" s="198"/>
      <c r="D439" s="188" t="s">
        <v>166</v>
      </c>
      <c r="E439" s="199" t="s">
        <v>19</v>
      </c>
      <c r="F439" s="200" t="s">
        <v>828</v>
      </c>
      <c r="G439" s="198"/>
      <c r="H439" s="201">
        <v>56.51</v>
      </c>
      <c r="I439" s="202"/>
      <c r="J439" s="198"/>
      <c r="K439" s="198"/>
      <c r="L439" s="203"/>
      <c r="M439" s="204"/>
      <c r="N439" s="205"/>
      <c r="O439" s="205"/>
      <c r="P439" s="205"/>
      <c r="Q439" s="205"/>
      <c r="R439" s="205"/>
      <c r="S439" s="205"/>
      <c r="T439" s="206"/>
      <c r="AT439" s="207" t="s">
        <v>166</v>
      </c>
      <c r="AU439" s="207" t="s">
        <v>81</v>
      </c>
      <c r="AV439" s="13" t="s">
        <v>81</v>
      </c>
      <c r="AW439" s="13" t="s">
        <v>33</v>
      </c>
      <c r="AX439" s="13" t="s">
        <v>72</v>
      </c>
      <c r="AY439" s="207" t="s">
        <v>120</v>
      </c>
    </row>
    <row r="440" spans="2:51" s="13" customFormat="1" ht="11.25">
      <c r="B440" s="197"/>
      <c r="C440" s="198"/>
      <c r="D440" s="188" t="s">
        <v>166</v>
      </c>
      <c r="E440" s="199" t="s">
        <v>19</v>
      </c>
      <c r="F440" s="200" t="s">
        <v>829</v>
      </c>
      <c r="G440" s="198"/>
      <c r="H440" s="201">
        <v>39.65</v>
      </c>
      <c r="I440" s="202"/>
      <c r="J440" s="198"/>
      <c r="K440" s="198"/>
      <c r="L440" s="203"/>
      <c r="M440" s="204"/>
      <c r="N440" s="205"/>
      <c r="O440" s="205"/>
      <c r="P440" s="205"/>
      <c r="Q440" s="205"/>
      <c r="R440" s="205"/>
      <c r="S440" s="205"/>
      <c r="T440" s="206"/>
      <c r="AT440" s="207" t="s">
        <v>166</v>
      </c>
      <c r="AU440" s="207" t="s">
        <v>81</v>
      </c>
      <c r="AV440" s="13" t="s">
        <v>81</v>
      </c>
      <c r="AW440" s="13" t="s">
        <v>33</v>
      </c>
      <c r="AX440" s="13" t="s">
        <v>72</v>
      </c>
      <c r="AY440" s="207" t="s">
        <v>120</v>
      </c>
    </row>
    <row r="441" spans="2:51" s="15" customFormat="1" ht="11.25">
      <c r="B441" s="218"/>
      <c r="C441" s="219"/>
      <c r="D441" s="188" t="s">
        <v>166</v>
      </c>
      <c r="E441" s="220" t="s">
        <v>19</v>
      </c>
      <c r="F441" s="221" t="s">
        <v>184</v>
      </c>
      <c r="G441" s="219"/>
      <c r="H441" s="222">
        <v>96.16</v>
      </c>
      <c r="I441" s="223"/>
      <c r="J441" s="219"/>
      <c r="K441" s="219"/>
      <c r="L441" s="224"/>
      <c r="M441" s="225"/>
      <c r="N441" s="226"/>
      <c r="O441" s="226"/>
      <c r="P441" s="226"/>
      <c r="Q441" s="226"/>
      <c r="R441" s="226"/>
      <c r="S441" s="226"/>
      <c r="T441" s="227"/>
      <c r="AT441" s="228" t="s">
        <v>166</v>
      </c>
      <c r="AU441" s="228" t="s">
        <v>81</v>
      </c>
      <c r="AV441" s="15" t="s">
        <v>163</v>
      </c>
      <c r="AW441" s="15" t="s">
        <v>33</v>
      </c>
      <c r="AX441" s="15" t="s">
        <v>79</v>
      </c>
      <c r="AY441" s="228" t="s">
        <v>120</v>
      </c>
    </row>
    <row r="442" spans="1:65" s="2" customFormat="1" ht="16.5" customHeight="1">
      <c r="A442" s="36"/>
      <c r="B442" s="37"/>
      <c r="C442" s="175" t="s">
        <v>830</v>
      </c>
      <c r="D442" s="175" t="s">
        <v>123</v>
      </c>
      <c r="E442" s="176" t="s">
        <v>514</v>
      </c>
      <c r="F442" s="177" t="s">
        <v>515</v>
      </c>
      <c r="G442" s="178" t="s">
        <v>202</v>
      </c>
      <c r="H442" s="179">
        <v>110.47</v>
      </c>
      <c r="I442" s="180"/>
      <c r="J442" s="181">
        <f>ROUND(I442*H442,2)</f>
        <v>0</v>
      </c>
      <c r="K442" s="177" t="s">
        <v>127</v>
      </c>
      <c r="L442" s="41"/>
      <c r="M442" s="182" t="s">
        <v>19</v>
      </c>
      <c r="N442" s="183" t="s">
        <v>43</v>
      </c>
      <c r="O442" s="66"/>
      <c r="P442" s="184">
        <f>O442*H442</f>
        <v>0</v>
      </c>
      <c r="Q442" s="184">
        <v>3E-05</v>
      </c>
      <c r="R442" s="184">
        <f>Q442*H442</f>
        <v>0.0033141</v>
      </c>
      <c r="S442" s="184">
        <v>0</v>
      </c>
      <c r="T442" s="185">
        <f>S442*H442</f>
        <v>0</v>
      </c>
      <c r="U442" s="36"/>
      <c r="V442" s="36"/>
      <c r="W442" s="36"/>
      <c r="X442" s="36"/>
      <c r="Y442" s="36"/>
      <c r="Z442" s="36"/>
      <c r="AA442" s="36"/>
      <c r="AB442" s="36"/>
      <c r="AC442" s="36"/>
      <c r="AD442" s="36"/>
      <c r="AE442" s="36"/>
      <c r="AR442" s="186" t="s">
        <v>257</v>
      </c>
      <c r="AT442" s="186" t="s">
        <v>123</v>
      </c>
      <c r="AU442" s="186" t="s">
        <v>81</v>
      </c>
      <c r="AY442" s="19" t="s">
        <v>120</v>
      </c>
      <c r="BE442" s="187">
        <f>IF(N442="základní",J442,0)</f>
        <v>0</v>
      </c>
      <c r="BF442" s="187">
        <f>IF(N442="snížená",J442,0)</f>
        <v>0</v>
      </c>
      <c r="BG442" s="187">
        <f>IF(N442="zákl. přenesená",J442,0)</f>
        <v>0</v>
      </c>
      <c r="BH442" s="187">
        <f>IF(N442="sníž. přenesená",J442,0)</f>
        <v>0</v>
      </c>
      <c r="BI442" s="187">
        <f>IF(N442="nulová",J442,0)</f>
        <v>0</v>
      </c>
      <c r="BJ442" s="19" t="s">
        <v>79</v>
      </c>
      <c r="BK442" s="187">
        <f>ROUND(I442*H442,2)</f>
        <v>0</v>
      </c>
      <c r="BL442" s="19" t="s">
        <v>257</v>
      </c>
      <c r="BM442" s="186" t="s">
        <v>831</v>
      </c>
    </row>
    <row r="443" spans="1:47" s="2" customFormat="1" ht="39">
      <c r="A443" s="36"/>
      <c r="B443" s="37"/>
      <c r="C443" s="38"/>
      <c r="D443" s="188" t="s">
        <v>130</v>
      </c>
      <c r="E443" s="38"/>
      <c r="F443" s="189" t="s">
        <v>507</v>
      </c>
      <c r="G443" s="38"/>
      <c r="H443" s="38"/>
      <c r="I443" s="190"/>
      <c r="J443" s="38"/>
      <c r="K443" s="38"/>
      <c r="L443" s="41"/>
      <c r="M443" s="191"/>
      <c r="N443" s="192"/>
      <c r="O443" s="66"/>
      <c r="P443" s="66"/>
      <c r="Q443" s="66"/>
      <c r="R443" s="66"/>
      <c r="S443" s="66"/>
      <c r="T443" s="67"/>
      <c r="U443" s="36"/>
      <c r="V443" s="36"/>
      <c r="W443" s="36"/>
      <c r="X443" s="36"/>
      <c r="Y443" s="36"/>
      <c r="Z443" s="36"/>
      <c r="AA443" s="36"/>
      <c r="AB443" s="36"/>
      <c r="AC443" s="36"/>
      <c r="AD443" s="36"/>
      <c r="AE443" s="36"/>
      <c r="AT443" s="19" t="s">
        <v>130</v>
      </c>
      <c r="AU443" s="19" t="s">
        <v>81</v>
      </c>
    </row>
    <row r="444" spans="2:51" s="13" customFormat="1" ht="11.25">
      <c r="B444" s="197"/>
      <c r="C444" s="198"/>
      <c r="D444" s="188" t="s">
        <v>166</v>
      </c>
      <c r="E444" s="199" t="s">
        <v>19</v>
      </c>
      <c r="F444" s="200" t="s">
        <v>832</v>
      </c>
      <c r="G444" s="198"/>
      <c r="H444" s="201">
        <v>101.92</v>
      </c>
      <c r="I444" s="202"/>
      <c r="J444" s="198"/>
      <c r="K444" s="198"/>
      <c r="L444" s="203"/>
      <c r="M444" s="204"/>
      <c r="N444" s="205"/>
      <c r="O444" s="205"/>
      <c r="P444" s="205"/>
      <c r="Q444" s="205"/>
      <c r="R444" s="205"/>
      <c r="S444" s="205"/>
      <c r="T444" s="206"/>
      <c r="AT444" s="207" t="s">
        <v>166</v>
      </c>
      <c r="AU444" s="207" t="s">
        <v>81</v>
      </c>
      <c r="AV444" s="13" t="s">
        <v>81</v>
      </c>
      <c r="AW444" s="13" t="s">
        <v>33</v>
      </c>
      <c r="AX444" s="13" t="s">
        <v>72</v>
      </c>
      <c r="AY444" s="207" t="s">
        <v>120</v>
      </c>
    </row>
    <row r="445" spans="2:51" s="13" customFormat="1" ht="11.25">
      <c r="B445" s="197"/>
      <c r="C445" s="198"/>
      <c r="D445" s="188" t="s">
        <v>166</v>
      </c>
      <c r="E445" s="199" t="s">
        <v>19</v>
      </c>
      <c r="F445" s="200" t="s">
        <v>833</v>
      </c>
      <c r="G445" s="198"/>
      <c r="H445" s="201">
        <v>8.55</v>
      </c>
      <c r="I445" s="202"/>
      <c r="J445" s="198"/>
      <c r="K445" s="198"/>
      <c r="L445" s="203"/>
      <c r="M445" s="204"/>
      <c r="N445" s="205"/>
      <c r="O445" s="205"/>
      <c r="P445" s="205"/>
      <c r="Q445" s="205"/>
      <c r="R445" s="205"/>
      <c r="S445" s="205"/>
      <c r="T445" s="206"/>
      <c r="AT445" s="207" t="s">
        <v>166</v>
      </c>
      <c r="AU445" s="207" t="s">
        <v>81</v>
      </c>
      <c r="AV445" s="13" t="s">
        <v>81</v>
      </c>
      <c r="AW445" s="13" t="s">
        <v>33</v>
      </c>
      <c r="AX445" s="13" t="s">
        <v>72</v>
      </c>
      <c r="AY445" s="207" t="s">
        <v>120</v>
      </c>
    </row>
    <row r="446" spans="2:51" s="15" customFormat="1" ht="11.25">
      <c r="B446" s="218"/>
      <c r="C446" s="219"/>
      <c r="D446" s="188" t="s">
        <v>166</v>
      </c>
      <c r="E446" s="220" t="s">
        <v>19</v>
      </c>
      <c r="F446" s="221" t="s">
        <v>184</v>
      </c>
      <c r="G446" s="219"/>
      <c r="H446" s="222">
        <v>110.47</v>
      </c>
      <c r="I446" s="223"/>
      <c r="J446" s="219"/>
      <c r="K446" s="219"/>
      <c r="L446" s="224"/>
      <c r="M446" s="225"/>
      <c r="N446" s="226"/>
      <c r="O446" s="226"/>
      <c r="P446" s="226"/>
      <c r="Q446" s="226"/>
      <c r="R446" s="226"/>
      <c r="S446" s="226"/>
      <c r="T446" s="227"/>
      <c r="AT446" s="228" t="s">
        <v>166</v>
      </c>
      <c r="AU446" s="228" t="s">
        <v>81</v>
      </c>
      <c r="AV446" s="15" t="s">
        <v>163</v>
      </c>
      <c r="AW446" s="15" t="s">
        <v>33</v>
      </c>
      <c r="AX446" s="15" t="s">
        <v>79</v>
      </c>
      <c r="AY446" s="228" t="s">
        <v>120</v>
      </c>
    </row>
    <row r="447" spans="1:65" s="2" customFormat="1" ht="24">
      <c r="A447" s="36"/>
      <c r="B447" s="37"/>
      <c r="C447" s="175" t="s">
        <v>834</v>
      </c>
      <c r="D447" s="175" t="s">
        <v>123</v>
      </c>
      <c r="E447" s="176" t="s">
        <v>835</v>
      </c>
      <c r="F447" s="177" t="s">
        <v>836</v>
      </c>
      <c r="G447" s="178" t="s">
        <v>418</v>
      </c>
      <c r="H447" s="250"/>
      <c r="I447" s="180"/>
      <c r="J447" s="181">
        <f>ROUND(I447*H447,2)</f>
        <v>0</v>
      </c>
      <c r="K447" s="177" t="s">
        <v>127</v>
      </c>
      <c r="L447" s="41"/>
      <c r="M447" s="182" t="s">
        <v>19</v>
      </c>
      <c r="N447" s="183" t="s">
        <v>43</v>
      </c>
      <c r="O447" s="66"/>
      <c r="P447" s="184">
        <f>O447*H447</f>
        <v>0</v>
      </c>
      <c r="Q447" s="184">
        <v>0</v>
      </c>
      <c r="R447" s="184">
        <f>Q447*H447</f>
        <v>0</v>
      </c>
      <c r="S447" s="184">
        <v>0</v>
      </c>
      <c r="T447" s="185">
        <f>S447*H447</f>
        <v>0</v>
      </c>
      <c r="U447" s="36"/>
      <c r="V447" s="36"/>
      <c r="W447" s="36"/>
      <c r="X447" s="36"/>
      <c r="Y447" s="36"/>
      <c r="Z447" s="36"/>
      <c r="AA447" s="36"/>
      <c r="AB447" s="36"/>
      <c r="AC447" s="36"/>
      <c r="AD447" s="36"/>
      <c r="AE447" s="36"/>
      <c r="AR447" s="186" t="s">
        <v>257</v>
      </c>
      <c r="AT447" s="186" t="s">
        <v>123</v>
      </c>
      <c r="AU447" s="186" t="s">
        <v>81</v>
      </c>
      <c r="AY447" s="19" t="s">
        <v>120</v>
      </c>
      <c r="BE447" s="187">
        <f>IF(N447="základní",J447,0)</f>
        <v>0</v>
      </c>
      <c r="BF447" s="187">
        <f>IF(N447="snížená",J447,0)</f>
        <v>0</v>
      </c>
      <c r="BG447" s="187">
        <f>IF(N447="zákl. přenesená",J447,0)</f>
        <v>0</v>
      </c>
      <c r="BH447" s="187">
        <f>IF(N447="sníž. přenesená",J447,0)</f>
        <v>0</v>
      </c>
      <c r="BI447" s="187">
        <f>IF(N447="nulová",J447,0)</f>
        <v>0</v>
      </c>
      <c r="BJ447" s="19" t="s">
        <v>79</v>
      </c>
      <c r="BK447" s="187">
        <f>ROUND(I447*H447,2)</f>
        <v>0</v>
      </c>
      <c r="BL447" s="19" t="s">
        <v>257</v>
      </c>
      <c r="BM447" s="186" t="s">
        <v>837</v>
      </c>
    </row>
    <row r="448" spans="1:47" s="2" customFormat="1" ht="78">
      <c r="A448" s="36"/>
      <c r="B448" s="37"/>
      <c r="C448" s="38"/>
      <c r="D448" s="188" t="s">
        <v>130</v>
      </c>
      <c r="E448" s="38"/>
      <c r="F448" s="189" t="s">
        <v>458</v>
      </c>
      <c r="G448" s="38"/>
      <c r="H448" s="38"/>
      <c r="I448" s="190"/>
      <c r="J448" s="38"/>
      <c r="K448" s="38"/>
      <c r="L448" s="41"/>
      <c r="M448" s="191"/>
      <c r="N448" s="192"/>
      <c r="O448" s="66"/>
      <c r="P448" s="66"/>
      <c r="Q448" s="66"/>
      <c r="R448" s="66"/>
      <c r="S448" s="66"/>
      <c r="T448" s="67"/>
      <c r="U448" s="36"/>
      <c r="V448" s="36"/>
      <c r="W448" s="36"/>
      <c r="X448" s="36"/>
      <c r="Y448" s="36"/>
      <c r="Z448" s="36"/>
      <c r="AA448" s="36"/>
      <c r="AB448" s="36"/>
      <c r="AC448" s="36"/>
      <c r="AD448" s="36"/>
      <c r="AE448" s="36"/>
      <c r="AT448" s="19" t="s">
        <v>130</v>
      </c>
      <c r="AU448" s="19" t="s">
        <v>81</v>
      </c>
    </row>
    <row r="449" spans="2:63" s="12" customFormat="1" ht="22.9" customHeight="1">
      <c r="B449" s="159"/>
      <c r="C449" s="160"/>
      <c r="D449" s="161" t="s">
        <v>71</v>
      </c>
      <c r="E449" s="173" t="s">
        <v>522</v>
      </c>
      <c r="F449" s="173" t="s">
        <v>523</v>
      </c>
      <c r="G449" s="160"/>
      <c r="H449" s="160"/>
      <c r="I449" s="163"/>
      <c r="J449" s="174">
        <f>BK449</f>
        <v>0</v>
      </c>
      <c r="K449" s="160"/>
      <c r="L449" s="165"/>
      <c r="M449" s="166"/>
      <c r="N449" s="167"/>
      <c r="O449" s="167"/>
      <c r="P449" s="168">
        <f>SUM(P450:P457)</f>
        <v>0</v>
      </c>
      <c r="Q449" s="167"/>
      <c r="R449" s="168">
        <f>SUM(R450:R457)</f>
        <v>0.0030864</v>
      </c>
      <c r="S449" s="167"/>
      <c r="T449" s="169">
        <f>SUM(T450:T457)</f>
        <v>0</v>
      </c>
      <c r="AR449" s="170" t="s">
        <v>81</v>
      </c>
      <c r="AT449" s="171" t="s">
        <v>71</v>
      </c>
      <c r="AU449" s="171" t="s">
        <v>79</v>
      </c>
      <c r="AY449" s="170" t="s">
        <v>120</v>
      </c>
      <c r="BK449" s="172">
        <f>SUM(BK450:BK457)</f>
        <v>0</v>
      </c>
    </row>
    <row r="450" spans="1:65" s="2" customFormat="1" ht="16.5" customHeight="1">
      <c r="A450" s="36"/>
      <c r="B450" s="37"/>
      <c r="C450" s="175" t="s">
        <v>838</v>
      </c>
      <c r="D450" s="175" t="s">
        <v>123</v>
      </c>
      <c r="E450" s="176" t="s">
        <v>525</v>
      </c>
      <c r="F450" s="177" t="s">
        <v>526</v>
      </c>
      <c r="G450" s="178" t="s">
        <v>162</v>
      </c>
      <c r="H450" s="179">
        <v>15.888</v>
      </c>
      <c r="I450" s="180"/>
      <c r="J450" s="181">
        <f>ROUND(I450*H450,2)</f>
        <v>0</v>
      </c>
      <c r="K450" s="177" t="s">
        <v>127</v>
      </c>
      <c r="L450" s="41"/>
      <c r="M450" s="182" t="s">
        <v>19</v>
      </c>
      <c r="N450" s="183" t="s">
        <v>43</v>
      </c>
      <c r="O450" s="66"/>
      <c r="P450" s="184">
        <f>O450*H450</f>
        <v>0</v>
      </c>
      <c r="Q450" s="184">
        <v>0</v>
      </c>
      <c r="R450" s="184">
        <f>Q450*H450</f>
        <v>0</v>
      </c>
      <c r="S450" s="184">
        <v>0</v>
      </c>
      <c r="T450" s="185">
        <f>S450*H450</f>
        <v>0</v>
      </c>
      <c r="U450" s="36"/>
      <c r="V450" s="36"/>
      <c r="W450" s="36"/>
      <c r="X450" s="36"/>
      <c r="Y450" s="36"/>
      <c r="Z450" s="36"/>
      <c r="AA450" s="36"/>
      <c r="AB450" s="36"/>
      <c r="AC450" s="36"/>
      <c r="AD450" s="36"/>
      <c r="AE450" s="36"/>
      <c r="AR450" s="186" t="s">
        <v>257</v>
      </c>
      <c r="AT450" s="186" t="s">
        <v>123</v>
      </c>
      <c r="AU450" s="186" t="s">
        <v>81</v>
      </c>
      <c r="AY450" s="19" t="s">
        <v>120</v>
      </c>
      <c r="BE450" s="187">
        <f>IF(N450="základní",J450,0)</f>
        <v>0</v>
      </c>
      <c r="BF450" s="187">
        <f>IF(N450="snížená",J450,0)</f>
        <v>0</v>
      </c>
      <c r="BG450" s="187">
        <f>IF(N450="zákl. přenesená",J450,0)</f>
        <v>0</v>
      </c>
      <c r="BH450" s="187">
        <f>IF(N450="sníž. přenesená",J450,0)</f>
        <v>0</v>
      </c>
      <c r="BI450" s="187">
        <f>IF(N450="nulová",J450,0)</f>
        <v>0</v>
      </c>
      <c r="BJ450" s="19" t="s">
        <v>79</v>
      </c>
      <c r="BK450" s="187">
        <f>ROUND(I450*H450,2)</f>
        <v>0</v>
      </c>
      <c r="BL450" s="19" t="s">
        <v>257</v>
      </c>
      <c r="BM450" s="186" t="s">
        <v>839</v>
      </c>
    </row>
    <row r="451" spans="2:51" s="13" customFormat="1" ht="11.25">
      <c r="B451" s="197"/>
      <c r="C451" s="198"/>
      <c r="D451" s="188" t="s">
        <v>166</v>
      </c>
      <c r="E451" s="199" t="s">
        <v>19</v>
      </c>
      <c r="F451" s="200" t="s">
        <v>840</v>
      </c>
      <c r="G451" s="198"/>
      <c r="H451" s="201">
        <v>15.888</v>
      </c>
      <c r="I451" s="202"/>
      <c r="J451" s="198"/>
      <c r="K451" s="198"/>
      <c r="L451" s="203"/>
      <c r="M451" s="204"/>
      <c r="N451" s="205"/>
      <c r="O451" s="205"/>
      <c r="P451" s="205"/>
      <c r="Q451" s="205"/>
      <c r="R451" s="205"/>
      <c r="S451" s="205"/>
      <c r="T451" s="206"/>
      <c r="AT451" s="207" t="s">
        <v>166</v>
      </c>
      <c r="AU451" s="207" t="s">
        <v>81</v>
      </c>
      <c r="AV451" s="13" t="s">
        <v>81</v>
      </c>
      <c r="AW451" s="13" t="s">
        <v>33</v>
      </c>
      <c r="AX451" s="13" t="s">
        <v>79</v>
      </c>
      <c r="AY451" s="207" t="s">
        <v>120</v>
      </c>
    </row>
    <row r="452" spans="1:65" s="2" customFormat="1" ht="16.5" customHeight="1">
      <c r="A452" s="36"/>
      <c r="B452" s="37"/>
      <c r="C452" s="175" t="s">
        <v>841</v>
      </c>
      <c r="D452" s="175" t="s">
        <v>123</v>
      </c>
      <c r="E452" s="176" t="s">
        <v>530</v>
      </c>
      <c r="F452" s="177" t="s">
        <v>531</v>
      </c>
      <c r="G452" s="178" t="s">
        <v>162</v>
      </c>
      <c r="H452" s="179">
        <v>12.86</v>
      </c>
      <c r="I452" s="180"/>
      <c r="J452" s="181">
        <f>ROUND(I452*H452,2)</f>
        <v>0</v>
      </c>
      <c r="K452" s="177" t="s">
        <v>127</v>
      </c>
      <c r="L452" s="41"/>
      <c r="M452" s="182" t="s">
        <v>19</v>
      </c>
      <c r="N452" s="183" t="s">
        <v>43</v>
      </c>
      <c r="O452" s="66"/>
      <c r="P452" s="184">
        <f>O452*H452</f>
        <v>0</v>
      </c>
      <c r="Q452" s="184">
        <v>0.00012</v>
      </c>
      <c r="R452" s="184">
        <f>Q452*H452</f>
        <v>0.0015432</v>
      </c>
      <c r="S452" s="184">
        <v>0</v>
      </c>
      <c r="T452" s="185">
        <f>S452*H452</f>
        <v>0</v>
      </c>
      <c r="U452" s="36"/>
      <c r="V452" s="36"/>
      <c r="W452" s="36"/>
      <c r="X452" s="36"/>
      <c r="Y452" s="36"/>
      <c r="Z452" s="36"/>
      <c r="AA452" s="36"/>
      <c r="AB452" s="36"/>
      <c r="AC452" s="36"/>
      <c r="AD452" s="36"/>
      <c r="AE452" s="36"/>
      <c r="AR452" s="186" t="s">
        <v>257</v>
      </c>
      <c r="AT452" s="186" t="s">
        <v>123</v>
      </c>
      <c r="AU452" s="186" t="s">
        <v>81</v>
      </c>
      <c r="AY452" s="19" t="s">
        <v>120</v>
      </c>
      <c r="BE452" s="187">
        <f>IF(N452="základní",J452,0)</f>
        <v>0</v>
      </c>
      <c r="BF452" s="187">
        <f>IF(N452="snížená",J452,0)</f>
        <v>0</v>
      </c>
      <c r="BG452" s="187">
        <f>IF(N452="zákl. přenesená",J452,0)</f>
        <v>0</v>
      </c>
      <c r="BH452" s="187">
        <f>IF(N452="sníž. přenesená",J452,0)</f>
        <v>0</v>
      </c>
      <c r="BI452" s="187">
        <f>IF(N452="nulová",J452,0)</f>
        <v>0</v>
      </c>
      <c r="BJ452" s="19" t="s">
        <v>79</v>
      </c>
      <c r="BK452" s="187">
        <f>ROUND(I452*H452,2)</f>
        <v>0</v>
      </c>
      <c r="BL452" s="19" t="s">
        <v>257</v>
      </c>
      <c r="BM452" s="186" t="s">
        <v>842</v>
      </c>
    </row>
    <row r="453" spans="2:51" s="14" customFormat="1" ht="11.25">
      <c r="B453" s="208"/>
      <c r="C453" s="209"/>
      <c r="D453" s="188" t="s">
        <v>166</v>
      </c>
      <c r="E453" s="210" t="s">
        <v>19</v>
      </c>
      <c r="F453" s="211" t="s">
        <v>533</v>
      </c>
      <c r="G453" s="209"/>
      <c r="H453" s="210" t="s">
        <v>19</v>
      </c>
      <c r="I453" s="212"/>
      <c r="J453" s="209"/>
      <c r="K453" s="209"/>
      <c r="L453" s="213"/>
      <c r="M453" s="214"/>
      <c r="N453" s="215"/>
      <c r="O453" s="215"/>
      <c r="P453" s="215"/>
      <c r="Q453" s="215"/>
      <c r="R453" s="215"/>
      <c r="S453" s="215"/>
      <c r="T453" s="216"/>
      <c r="AT453" s="217" t="s">
        <v>166</v>
      </c>
      <c r="AU453" s="217" t="s">
        <v>81</v>
      </c>
      <c r="AV453" s="14" t="s">
        <v>79</v>
      </c>
      <c r="AW453" s="14" t="s">
        <v>33</v>
      </c>
      <c r="AX453" s="14" t="s">
        <v>72</v>
      </c>
      <c r="AY453" s="217" t="s">
        <v>120</v>
      </c>
    </row>
    <row r="454" spans="2:51" s="13" customFormat="1" ht="11.25">
      <c r="B454" s="197"/>
      <c r="C454" s="198"/>
      <c r="D454" s="188" t="s">
        <v>166</v>
      </c>
      <c r="E454" s="199" t="s">
        <v>19</v>
      </c>
      <c r="F454" s="200" t="s">
        <v>843</v>
      </c>
      <c r="G454" s="198"/>
      <c r="H454" s="201">
        <v>8.12</v>
      </c>
      <c r="I454" s="202"/>
      <c r="J454" s="198"/>
      <c r="K454" s="198"/>
      <c r="L454" s="203"/>
      <c r="M454" s="204"/>
      <c r="N454" s="205"/>
      <c r="O454" s="205"/>
      <c r="P454" s="205"/>
      <c r="Q454" s="205"/>
      <c r="R454" s="205"/>
      <c r="S454" s="205"/>
      <c r="T454" s="206"/>
      <c r="AT454" s="207" t="s">
        <v>166</v>
      </c>
      <c r="AU454" s="207" t="s">
        <v>81</v>
      </c>
      <c r="AV454" s="13" t="s">
        <v>81</v>
      </c>
      <c r="AW454" s="13" t="s">
        <v>33</v>
      </c>
      <c r="AX454" s="13" t="s">
        <v>72</v>
      </c>
      <c r="AY454" s="207" t="s">
        <v>120</v>
      </c>
    </row>
    <row r="455" spans="2:51" s="13" customFormat="1" ht="11.25">
      <c r="B455" s="197"/>
      <c r="C455" s="198"/>
      <c r="D455" s="188" t="s">
        <v>166</v>
      </c>
      <c r="E455" s="199" t="s">
        <v>19</v>
      </c>
      <c r="F455" s="200" t="s">
        <v>844</v>
      </c>
      <c r="G455" s="198"/>
      <c r="H455" s="201">
        <v>4.74</v>
      </c>
      <c r="I455" s="202"/>
      <c r="J455" s="198"/>
      <c r="K455" s="198"/>
      <c r="L455" s="203"/>
      <c r="M455" s="204"/>
      <c r="N455" s="205"/>
      <c r="O455" s="205"/>
      <c r="P455" s="205"/>
      <c r="Q455" s="205"/>
      <c r="R455" s="205"/>
      <c r="S455" s="205"/>
      <c r="T455" s="206"/>
      <c r="AT455" s="207" t="s">
        <v>166</v>
      </c>
      <c r="AU455" s="207" t="s">
        <v>81</v>
      </c>
      <c r="AV455" s="13" t="s">
        <v>81</v>
      </c>
      <c r="AW455" s="13" t="s">
        <v>33</v>
      </c>
      <c r="AX455" s="13" t="s">
        <v>72</v>
      </c>
      <c r="AY455" s="207" t="s">
        <v>120</v>
      </c>
    </row>
    <row r="456" spans="2:51" s="15" customFormat="1" ht="11.25">
      <c r="B456" s="218"/>
      <c r="C456" s="219"/>
      <c r="D456" s="188" t="s">
        <v>166</v>
      </c>
      <c r="E456" s="220" t="s">
        <v>19</v>
      </c>
      <c r="F456" s="221" t="s">
        <v>184</v>
      </c>
      <c r="G456" s="219"/>
      <c r="H456" s="222">
        <v>12.86</v>
      </c>
      <c r="I456" s="223"/>
      <c r="J456" s="219"/>
      <c r="K456" s="219"/>
      <c r="L456" s="224"/>
      <c r="M456" s="225"/>
      <c r="N456" s="226"/>
      <c r="O456" s="226"/>
      <c r="P456" s="226"/>
      <c r="Q456" s="226"/>
      <c r="R456" s="226"/>
      <c r="S456" s="226"/>
      <c r="T456" s="227"/>
      <c r="AT456" s="228" t="s">
        <v>166</v>
      </c>
      <c r="AU456" s="228" t="s">
        <v>81</v>
      </c>
      <c r="AV456" s="15" t="s">
        <v>163</v>
      </c>
      <c r="AW456" s="15" t="s">
        <v>33</v>
      </c>
      <c r="AX456" s="15" t="s">
        <v>79</v>
      </c>
      <c r="AY456" s="228" t="s">
        <v>120</v>
      </c>
    </row>
    <row r="457" spans="1:65" s="2" customFormat="1" ht="16.5" customHeight="1">
      <c r="A457" s="36"/>
      <c r="B457" s="37"/>
      <c r="C457" s="175" t="s">
        <v>845</v>
      </c>
      <c r="D457" s="175" t="s">
        <v>123</v>
      </c>
      <c r="E457" s="176" t="s">
        <v>537</v>
      </c>
      <c r="F457" s="177" t="s">
        <v>538</v>
      </c>
      <c r="G457" s="178" t="s">
        <v>162</v>
      </c>
      <c r="H457" s="179">
        <v>12.86</v>
      </c>
      <c r="I457" s="180"/>
      <c r="J457" s="181">
        <f>ROUND(I457*H457,2)</f>
        <v>0</v>
      </c>
      <c r="K457" s="177" t="s">
        <v>127</v>
      </c>
      <c r="L457" s="41"/>
      <c r="M457" s="182" t="s">
        <v>19</v>
      </c>
      <c r="N457" s="183" t="s">
        <v>43</v>
      </c>
      <c r="O457" s="66"/>
      <c r="P457" s="184">
        <f>O457*H457</f>
        <v>0</v>
      </c>
      <c r="Q457" s="184">
        <v>0.00012</v>
      </c>
      <c r="R457" s="184">
        <f>Q457*H457</f>
        <v>0.0015432</v>
      </c>
      <c r="S457" s="184">
        <v>0</v>
      </c>
      <c r="T457" s="185">
        <f>S457*H457</f>
        <v>0</v>
      </c>
      <c r="U457" s="36"/>
      <c r="V457" s="36"/>
      <c r="W457" s="36"/>
      <c r="X457" s="36"/>
      <c r="Y457" s="36"/>
      <c r="Z457" s="36"/>
      <c r="AA457" s="36"/>
      <c r="AB457" s="36"/>
      <c r="AC457" s="36"/>
      <c r="AD457" s="36"/>
      <c r="AE457" s="36"/>
      <c r="AR457" s="186" t="s">
        <v>257</v>
      </c>
      <c r="AT457" s="186" t="s">
        <v>123</v>
      </c>
      <c r="AU457" s="186" t="s">
        <v>81</v>
      </c>
      <c r="AY457" s="19" t="s">
        <v>120</v>
      </c>
      <c r="BE457" s="187">
        <f>IF(N457="základní",J457,0)</f>
        <v>0</v>
      </c>
      <c r="BF457" s="187">
        <f>IF(N457="snížená",J457,0)</f>
        <v>0</v>
      </c>
      <c r="BG457" s="187">
        <f>IF(N457="zákl. přenesená",J457,0)</f>
        <v>0</v>
      </c>
      <c r="BH457" s="187">
        <f>IF(N457="sníž. přenesená",J457,0)</f>
        <v>0</v>
      </c>
      <c r="BI457" s="187">
        <f>IF(N457="nulová",J457,0)</f>
        <v>0</v>
      </c>
      <c r="BJ457" s="19" t="s">
        <v>79</v>
      </c>
      <c r="BK457" s="187">
        <f>ROUND(I457*H457,2)</f>
        <v>0</v>
      </c>
      <c r="BL457" s="19" t="s">
        <v>257</v>
      </c>
      <c r="BM457" s="186" t="s">
        <v>846</v>
      </c>
    </row>
    <row r="458" spans="2:63" s="12" customFormat="1" ht="22.9" customHeight="1">
      <c r="B458" s="159"/>
      <c r="C458" s="160"/>
      <c r="D458" s="161" t="s">
        <v>71</v>
      </c>
      <c r="E458" s="173" t="s">
        <v>548</v>
      </c>
      <c r="F458" s="173" t="s">
        <v>549</v>
      </c>
      <c r="G458" s="160"/>
      <c r="H458" s="160"/>
      <c r="I458" s="163"/>
      <c r="J458" s="174">
        <f>BK458</f>
        <v>0</v>
      </c>
      <c r="K458" s="160"/>
      <c r="L458" s="165"/>
      <c r="M458" s="166"/>
      <c r="N458" s="167"/>
      <c r="O458" s="167"/>
      <c r="P458" s="168">
        <f>SUM(P459:P490)</f>
        <v>0</v>
      </c>
      <c r="Q458" s="167"/>
      <c r="R458" s="168">
        <f>SUM(R459:R490)</f>
        <v>0.20228276000000003</v>
      </c>
      <c r="S458" s="167"/>
      <c r="T458" s="169">
        <f>SUM(T459:T490)</f>
        <v>0.04150931</v>
      </c>
      <c r="AR458" s="170" t="s">
        <v>81</v>
      </c>
      <c r="AT458" s="171" t="s">
        <v>71</v>
      </c>
      <c r="AU458" s="171" t="s">
        <v>79</v>
      </c>
      <c r="AY458" s="170" t="s">
        <v>120</v>
      </c>
      <c r="BK458" s="172">
        <f>SUM(BK459:BK490)</f>
        <v>0</v>
      </c>
    </row>
    <row r="459" spans="1:65" s="2" customFormat="1" ht="16.5" customHeight="1">
      <c r="A459" s="36"/>
      <c r="B459" s="37"/>
      <c r="C459" s="175" t="s">
        <v>847</v>
      </c>
      <c r="D459" s="175" t="s">
        <v>123</v>
      </c>
      <c r="E459" s="176" t="s">
        <v>551</v>
      </c>
      <c r="F459" s="177" t="s">
        <v>552</v>
      </c>
      <c r="G459" s="178" t="s">
        <v>162</v>
      </c>
      <c r="H459" s="179">
        <v>133.901</v>
      </c>
      <c r="I459" s="180"/>
      <c r="J459" s="181">
        <f>ROUND(I459*H459,2)</f>
        <v>0</v>
      </c>
      <c r="K459" s="177" t="s">
        <v>127</v>
      </c>
      <c r="L459" s="41"/>
      <c r="M459" s="182" t="s">
        <v>19</v>
      </c>
      <c r="N459" s="183" t="s">
        <v>43</v>
      </c>
      <c r="O459" s="66"/>
      <c r="P459" s="184">
        <f>O459*H459</f>
        <v>0</v>
      </c>
      <c r="Q459" s="184">
        <v>0.001</v>
      </c>
      <c r="R459" s="184">
        <f>Q459*H459</f>
        <v>0.13390100000000002</v>
      </c>
      <c r="S459" s="184">
        <v>0.00031</v>
      </c>
      <c r="T459" s="185">
        <f>S459*H459</f>
        <v>0.04150931</v>
      </c>
      <c r="U459" s="36"/>
      <c r="V459" s="36"/>
      <c r="W459" s="36"/>
      <c r="X459" s="36"/>
      <c r="Y459" s="36"/>
      <c r="Z459" s="36"/>
      <c r="AA459" s="36"/>
      <c r="AB459" s="36"/>
      <c r="AC459" s="36"/>
      <c r="AD459" s="36"/>
      <c r="AE459" s="36"/>
      <c r="AR459" s="186" t="s">
        <v>257</v>
      </c>
      <c r="AT459" s="186" t="s">
        <v>123</v>
      </c>
      <c r="AU459" s="186" t="s">
        <v>81</v>
      </c>
      <c r="AY459" s="19" t="s">
        <v>120</v>
      </c>
      <c r="BE459" s="187">
        <f>IF(N459="základní",J459,0)</f>
        <v>0</v>
      </c>
      <c r="BF459" s="187">
        <f>IF(N459="snížená",J459,0)</f>
        <v>0</v>
      </c>
      <c r="BG459" s="187">
        <f>IF(N459="zákl. přenesená",J459,0)</f>
        <v>0</v>
      </c>
      <c r="BH459" s="187">
        <f>IF(N459="sníž. přenesená",J459,0)</f>
        <v>0</v>
      </c>
      <c r="BI459" s="187">
        <f>IF(N459="nulová",J459,0)</f>
        <v>0</v>
      </c>
      <c r="BJ459" s="19" t="s">
        <v>79</v>
      </c>
      <c r="BK459" s="187">
        <f>ROUND(I459*H459,2)</f>
        <v>0</v>
      </c>
      <c r="BL459" s="19" t="s">
        <v>257</v>
      </c>
      <c r="BM459" s="186" t="s">
        <v>848</v>
      </c>
    </row>
    <row r="460" spans="1:47" s="2" customFormat="1" ht="29.25">
      <c r="A460" s="36"/>
      <c r="B460" s="37"/>
      <c r="C460" s="38"/>
      <c r="D460" s="188" t="s">
        <v>130</v>
      </c>
      <c r="E460" s="38"/>
      <c r="F460" s="189" t="s">
        <v>554</v>
      </c>
      <c r="G460" s="38"/>
      <c r="H460" s="38"/>
      <c r="I460" s="190"/>
      <c r="J460" s="38"/>
      <c r="K460" s="38"/>
      <c r="L460" s="41"/>
      <c r="M460" s="191"/>
      <c r="N460" s="192"/>
      <c r="O460" s="66"/>
      <c r="P460" s="66"/>
      <c r="Q460" s="66"/>
      <c r="R460" s="66"/>
      <c r="S460" s="66"/>
      <c r="T460" s="67"/>
      <c r="U460" s="36"/>
      <c r="V460" s="36"/>
      <c r="W460" s="36"/>
      <c r="X460" s="36"/>
      <c r="Y460" s="36"/>
      <c r="Z460" s="36"/>
      <c r="AA460" s="36"/>
      <c r="AB460" s="36"/>
      <c r="AC460" s="36"/>
      <c r="AD460" s="36"/>
      <c r="AE460" s="36"/>
      <c r="AT460" s="19" t="s">
        <v>130</v>
      </c>
      <c r="AU460" s="19" t="s">
        <v>81</v>
      </c>
    </row>
    <row r="461" spans="2:51" s="14" customFormat="1" ht="11.25">
      <c r="B461" s="208"/>
      <c r="C461" s="209"/>
      <c r="D461" s="188" t="s">
        <v>166</v>
      </c>
      <c r="E461" s="210" t="s">
        <v>19</v>
      </c>
      <c r="F461" s="211" t="s">
        <v>555</v>
      </c>
      <c r="G461" s="209"/>
      <c r="H461" s="210" t="s">
        <v>19</v>
      </c>
      <c r="I461" s="212"/>
      <c r="J461" s="209"/>
      <c r="K461" s="209"/>
      <c r="L461" s="213"/>
      <c r="M461" s="214"/>
      <c r="N461" s="215"/>
      <c r="O461" s="215"/>
      <c r="P461" s="215"/>
      <c r="Q461" s="215"/>
      <c r="R461" s="215"/>
      <c r="S461" s="215"/>
      <c r="T461" s="216"/>
      <c r="AT461" s="217" t="s">
        <v>166</v>
      </c>
      <c r="AU461" s="217" t="s">
        <v>81</v>
      </c>
      <c r="AV461" s="14" t="s">
        <v>79</v>
      </c>
      <c r="AW461" s="14" t="s">
        <v>33</v>
      </c>
      <c r="AX461" s="14" t="s">
        <v>72</v>
      </c>
      <c r="AY461" s="217" t="s">
        <v>120</v>
      </c>
    </row>
    <row r="462" spans="2:51" s="13" customFormat="1" ht="11.25">
      <c r="B462" s="197"/>
      <c r="C462" s="198"/>
      <c r="D462" s="188" t="s">
        <v>166</v>
      </c>
      <c r="E462" s="199" t="s">
        <v>19</v>
      </c>
      <c r="F462" s="200" t="s">
        <v>695</v>
      </c>
      <c r="G462" s="198"/>
      <c r="H462" s="201">
        <v>0.291</v>
      </c>
      <c r="I462" s="202"/>
      <c r="J462" s="198"/>
      <c r="K462" s="198"/>
      <c r="L462" s="203"/>
      <c r="M462" s="204"/>
      <c r="N462" s="205"/>
      <c r="O462" s="205"/>
      <c r="P462" s="205"/>
      <c r="Q462" s="205"/>
      <c r="R462" s="205"/>
      <c r="S462" s="205"/>
      <c r="T462" s="206"/>
      <c r="AT462" s="207" t="s">
        <v>166</v>
      </c>
      <c r="AU462" s="207" t="s">
        <v>81</v>
      </c>
      <c r="AV462" s="13" t="s">
        <v>81</v>
      </c>
      <c r="AW462" s="13" t="s">
        <v>33</v>
      </c>
      <c r="AX462" s="13" t="s">
        <v>72</v>
      </c>
      <c r="AY462" s="207" t="s">
        <v>120</v>
      </c>
    </row>
    <row r="463" spans="2:51" s="13" customFormat="1" ht="11.25">
      <c r="B463" s="197"/>
      <c r="C463" s="198"/>
      <c r="D463" s="188" t="s">
        <v>166</v>
      </c>
      <c r="E463" s="199" t="s">
        <v>19</v>
      </c>
      <c r="F463" s="200" t="s">
        <v>849</v>
      </c>
      <c r="G463" s="198"/>
      <c r="H463" s="201">
        <v>4.596</v>
      </c>
      <c r="I463" s="202"/>
      <c r="J463" s="198"/>
      <c r="K463" s="198"/>
      <c r="L463" s="203"/>
      <c r="M463" s="204"/>
      <c r="N463" s="205"/>
      <c r="O463" s="205"/>
      <c r="P463" s="205"/>
      <c r="Q463" s="205"/>
      <c r="R463" s="205"/>
      <c r="S463" s="205"/>
      <c r="T463" s="206"/>
      <c r="AT463" s="207" t="s">
        <v>166</v>
      </c>
      <c r="AU463" s="207" t="s">
        <v>81</v>
      </c>
      <c r="AV463" s="13" t="s">
        <v>81</v>
      </c>
      <c r="AW463" s="13" t="s">
        <v>33</v>
      </c>
      <c r="AX463" s="13" t="s">
        <v>72</v>
      </c>
      <c r="AY463" s="207" t="s">
        <v>120</v>
      </c>
    </row>
    <row r="464" spans="2:51" s="13" customFormat="1" ht="11.25">
      <c r="B464" s="197"/>
      <c r="C464" s="198"/>
      <c r="D464" s="188" t="s">
        <v>166</v>
      </c>
      <c r="E464" s="199" t="s">
        <v>19</v>
      </c>
      <c r="F464" s="200" t="s">
        <v>717</v>
      </c>
      <c r="G464" s="198"/>
      <c r="H464" s="201">
        <v>8.797</v>
      </c>
      <c r="I464" s="202"/>
      <c r="J464" s="198"/>
      <c r="K464" s="198"/>
      <c r="L464" s="203"/>
      <c r="M464" s="204"/>
      <c r="N464" s="205"/>
      <c r="O464" s="205"/>
      <c r="P464" s="205"/>
      <c r="Q464" s="205"/>
      <c r="R464" s="205"/>
      <c r="S464" s="205"/>
      <c r="T464" s="206"/>
      <c r="AT464" s="207" t="s">
        <v>166</v>
      </c>
      <c r="AU464" s="207" t="s">
        <v>81</v>
      </c>
      <c r="AV464" s="13" t="s">
        <v>81</v>
      </c>
      <c r="AW464" s="13" t="s">
        <v>33</v>
      </c>
      <c r="AX464" s="13" t="s">
        <v>72</v>
      </c>
      <c r="AY464" s="207" t="s">
        <v>120</v>
      </c>
    </row>
    <row r="465" spans="2:51" s="13" customFormat="1" ht="11.25">
      <c r="B465" s="197"/>
      <c r="C465" s="198"/>
      <c r="D465" s="188" t="s">
        <v>166</v>
      </c>
      <c r="E465" s="199" t="s">
        <v>19</v>
      </c>
      <c r="F465" s="200" t="s">
        <v>850</v>
      </c>
      <c r="G465" s="198"/>
      <c r="H465" s="201">
        <v>1.439</v>
      </c>
      <c r="I465" s="202"/>
      <c r="J465" s="198"/>
      <c r="K465" s="198"/>
      <c r="L465" s="203"/>
      <c r="M465" s="204"/>
      <c r="N465" s="205"/>
      <c r="O465" s="205"/>
      <c r="P465" s="205"/>
      <c r="Q465" s="205"/>
      <c r="R465" s="205"/>
      <c r="S465" s="205"/>
      <c r="T465" s="206"/>
      <c r="AT465" s="207" t="s">
        <v>166</v>
      </c>
      <c r="AU465" s="207" t="s">
        <v>81</v>
      </c>
      <c r="AV465" s="13" t="s">
        <v>81</v>
      </c>
      <c r="AW465" s="13" t="s">
        <v>33</v>
      </c>
      <c r="AX465" s="13" t="s">
        <v>72</v>
      </c>
      <c r="AY465" s="207" t="s">
        <v>120</v>
      </c>
    </row>
    <row r="466" spans="2:51" s="13" customFormat="1" ht="11.25">
      <c r="B466" s="197"/>
      <c r="C466" s="198"/>
      <c r="D466" s="188" t="s">
        <v>166</v>
      </c>
      <c r="E466" s="199" t="s">
        <v>19</v>
      </c>
      <c r="F466" s="200" t="s">
        <v>851</v>
      </c>
      <c r="G466" s="198"/>
      <c r="H466" s="201">
        <v>6.75</v>
      </c>
      <c r="I466" s="202"/>
      <c r="J466" s="198"/>
      <c r="K466" s="198"/>
      <c r="L466" s="203"/>
      <c r="M466" s="204"/>
      <c r="N466" s="205"/>
      <c r="O466" s="205"/>
      <c r="P466" s="205"/>
      <c r="Q466" s="205"/>
      <c r="R466" s="205"/>
      <c r="S466" s="205"/>
      <c r="T466" s="206"/>
      <c r="AT466" s="207" t="s">
        <v>166</v>
      </c>
      <c r="AU466" s="207" t="s">
        <v>81</v>
      </c>
      <c r="AV466" s="13" t="s">
        <v>81</v>
      </c>
      <c r="AW466" s="13" t="s">
        <v>33</v>
      </c>
      <c r="AX466" s="13" t="s">
        <v>72</v>
      </c>
      <c r="AY466" s="207" t="s">
        <v>120</v>
      </c>
    </row>
    <row r="467" spans="2:51" s="13" customFormat="1" ht="11.25">
      <c r="B467" s="197"/>
      <c r="C467" s="198"/>
      <c r="D467" s="188" t="s">
        <v>166</v>
      </c>
      <c r="E467" s="199" t="s">
        <v>19</v>
      </c>
      <c r="F467" s="200" t="s">
        <v>852</v>
      </c>
      <c r="G467" s="198"/>
      <c r="H467" s="201">
        <v>3.542</v>
      </c>
      <c r="I467" s="202"/>
      <c r="J467" s="198"/>
      <c r="K467" s="198"/>
      <c r="L467" s="203"/>
      <c r="M467" s="204"/>
      <c r="N467" s="205"/>
      <c r="O467" s="205"/>
      <c r="P467" s="205"/>
      <c r="Q467" s="205"/>
      <c r="R467" s="205"/>
      <c r="S467" s="205"/>
      <c r="T467" s="206"/>
      <c r="AT467" s="207" t="s">
        <v>166</v>
      </c>
      <c r="AU467" s="207" t="s">
        <v>81</v>
      </c>
      <c r="AV467" s="13" t="s">
        <v>81</v>
      </c>
      <c r="AW467" s="13" t="s">
        <v>33</v>
      </c>
      <c r="AX467" s="13" t="s">
        <v>72</v>
      </c>
      <c r="AY467" s="207" t="s">
        <v>120</v>
      </c>
    </row>
    <row r="468" spans="2:51" s="13" customFormat="1" ht="11.25">
      <c r="B468" s="197"/>
      <c r="C468" s="198"/>
      <c r="D468" s="188" t="s">
        <v>166</v>
      </c>
      <c r="E468" s="199" t="s">
        <v>19</v>
      </c>
      <c r="F468" s="200" t="s">
        <v>853</v>
      </c>
      <c r="G468" s="198"/>
      <c r="H468" s="201">
        <v>-0.05</v>
      </c>
      <c r="I468" s="202"/>
      <c r="J468" s="198"/>
      <c r="K468" s="198"/>
      <c r="L468" s="203"/>
      <c r="M468" s="204"/>
      <c r="N468" s="205"/>
      <c r="O468" s="205"/>
      <c r="P468" s="205"/>
      <c r="Q468" s="205"/>
      <c r="R468" s="205"/>
      <c r="S468" s="205"/>
      <c r="T468" s="206"/>
      <c r="AT468" s="207" t="s">
        <v>166</v>
      </c>
      <c r="AU468" s="207" t="s">
        <v>81</v>
      </c>
      <c r="AV468" s="13" t="s">
        <v>81</v>
      </c>
      <c r="AW468" s="13" t="s">
        <v>33</v>
      </c>
      <c r="AX468" s="13" t="s">
        <v>72</v>
      </c>
      <c r="AY468" s="207" t="s">
        <v>120</v>
      </c>
    </row>
    <row r="469" spans="2:51" s="13" customFormat="1" ht="11.25">
      <c r="B469" s="197"/>
      <c r="C469" s="198"/>
      <c r="D469" s="188" t="s">
        <v>166</v>
      </c>
      <c r="E469" s="199" t="s">
        <v>19</v>
      </c>
      <c r="F469" s="200" t="s">
        <v>854</v>
      </c>
      <c r="G469" s="198"/>
      <c r="H469" s="201">
        <v>-0.07</v>
      </c>
      <c r="I469" s="202"/>
      <c r="J469" s="198"/>
      <c r="K469" s="198"/>
      <c r="L469" s="203"/>
      <c r="M469" s="204"/>
      <c r="N469" s="205"/>
      <c r="O469" s="205"/>
      <c r="P469" s="205"/>
      <c r="Q469" s="205"/>
      <c r="R469" s="205"/>
      <c r="S469" s="205"/>
      <c r="T469" s="206"/>
      <c r="AT469" s="207" t="s">
        <v>166</v>
      </c>
      <c r="AU469" s="207" t="s">
        <v>81</v>
      </c>
      <c r="AV469" s="13" t="s">
        <v>81</v>
      </c>
      <c r="AW469" s="13" t="s">
        <v>33</v>
      </c>
      <c r="AX469" s="13" t="s">
        <v>72</v>
      </c>
      <c r="AY469" s="207" t="s">
        <v>120</v>
      </c>
    </row>
    <row r="470" spans="2:51" s="13" customFormat="1" ht="11.25">
      <c r="B470" s="197"/>
      <c r="C470" s="198"/>
      <c r="D470" s="188" t="s">
        <v>166</v>
      </c>
      <c r="E470" s="199" t="s">
        <v>19</v>
      </c>
      <c r="F470" s="200" t="s">
        <v>855</v>
      </c>
      <c r="G470" s="198"/>
      <c r="H470" s="201">
        <v>-0.05</v>
      </c>
      <c r="I470" s="202"/>
      <c r="J470" s="198"/>
      <c r="K470" s="198"/>
      <c r="L470" s="203"/>
      <c r="M470" s="204"/>
      <c r="N470" s="205"/>
      <c r="O470" s="205"/>
      <c r="P470" s="205"/>
      <c r="Q470" s="205"/>
      <c r="R470" s="205"/>
      <c r="S470" s="205"/>
      <c r="T470" s="206"/>
      <c r="AT470" s="207" t="s">
        <v>166</v>
      </c>
      <c r="AU470" s="207" t="s">
        <v>81</v>
      </c>
      <c r="AV470" s="13" t="s">
        <v>81</v>
      </c>
      <c r="AW470" s="13" t="s">
        <v>33</v>
      </c>
      <c r="AX470" s="13" t="s">
        <v>72</v>
      </c>
      <c r="AY470" s="207" t="s">
        <v>120</v>
      </c>
    </row>
    <row r="471" spans="2:51" s="13" customFormat="1" ht="11.25">
      <c r="B471" s="197"/>
      <c r="C471" s="198"/>
      <c r="D471" s="188" t="s">
        <v>166</v>
      </c>
      <c r="E471" s="199" t="s">
        <v>19</v>
      </c>
      <c r="F471" s="200" t="s">
        <v>856</v>
      </c>
      <c r="G471" s="198"/>
      <c r="H471" s="201">
        <v>6.098</v>
      </c>
      <c r="I471" s="202"/>
      <c r="J471" s="198"/>
      <c r="K471" s="198"/>
      <c r="L471" s="203"/>
      <c r="M471" s="204"/>
      <c r="N471" s="205"/>
      <c r="O471" s="205"/>
      <c r="P471" s="205"/>
      <c r="Q471" s="205"/>
      <c r="R471" s="205"/>
      <c r="S471" s="205"/>
      <c r="T471" s="206"/>
      <c r="AT471" s="207" t="s">
        <v>166</v>
      </c>
      <c r="AU471" s="207" t="s">
        <v>81</v>
      </c>
      <c r="AV471" s="13" t="s">
        <v>81</v>
      </c>
      <c r="AW471" s="13" t="s">
        <v>33</v>
      </c>
      <c r="AX471" s="13" t="s">
        <v>72</v>
      </c>
      <c r="AY471" s="207" t="s">
        <v>120</v>
      </c>
    </row>
    <row r="472" spans="2:51" s="13" customFormat="1" ht="11.25">
      <c r="B472" s="197"/>
      <c r="C472" s="198"/>
      <c r="D472" s="188" t="s">
        <v>166</v>
      </c>
      <c r="E472" s="199" t="s">
        <v>19</v>
      </c>
      <c r="F472" s="200" t="s">
        <v>857</v>
      </c>
      <c r="G472" s="198"/>
      <c r="H472" s="201">
        <v>7.832</v>
      </c>
      <c r="I472" s="202"/>
      <c r="J472" s="198"/>
      <c r="K472" s="198"/>
      <c r="L472" s="203"/>
      <c r="M472" s="204"/>
      <c r="N472" s="205"/>
      <c r="O472" s="205"/>
      <c r="P472" s="205"/>
      <c r="Q472" s="205"/>
      <c r="R472" s="205"/>
      <c r="S472" s="205"/>
      <c r="T472" s="206"/>
      <c r="AT472" s="207" t="s">
        <v>166</v>
      </c>
      <c r="AU472" s="207" t="s">
        <v>81</v>
      </c>
      <c r="AV472" s="13" t="s">
        <v>81</v>
      </c>
      <c r="AW472" s="13" t="s">
        <v>33</v>
      </c>
      <c r="AX472" s="13" t="s">
        <v>72</v>
      </c>
      <c r="AY472" s="207" t="s">
        <v>120</v>
      </c>
    </row>
    <row r="473" spans="2:51" s="13" customFormat="1" ht="11.25">
      <c r="B473" s="197"/>
      <c r="C473" s="198"/>
      <c r="D473" s="188" t="s">
        <v>166</v>
      </c>
      <c r="E473" s="199" t="s">
        <v>19</v>
      </c>
      <c r="F473" s="200" t="s">
        <v>858</v>
      </c>
      <c r="G473" s="198"/>
      <c r="H473" s="201">
        <v>-0.28</v>
      </c>
      <c r="I473" s="202"/>
      <c r="J473" s="198"/>
      <c r="K473" s="198"/>
      <c r="L473" s="203"/>
      <c r="M473" s="204"/>
      <c r="N473" s="205"/>
      <c r="O473" s="205"/>
      <c r="P473" s="205"/>
      <c r="Q473" s="205"/>
      <c r="R473" s="205"/>
      <c r="S473" s="205"/>
      <c r="T473" s="206"/>
      <c r="AT473" s="207" t="s">
        <v>166</v>
      </c>
      <c r="AU473" s="207" t="s">
        <v>81</v>
      </c>
      <c r="AV473" s="13" t="s">
        <v>81</v>
      </c>
      <c r="AW473" s="13" t="s">
        <v>33</v>
      </c>
      <c r="AX473" s="13" t="s">
        <v>72</v>
      </c>
      <c r="AY473" s="207" t="s">
        <v>120</v>
      </c>
    </row>
    <row r="474" spans="2:51" s="13" customFormat="1" ht="11.25">
      <c r="B474" s="197"/>
      <c r="C474" s="198"/>
      <c r="D474" s="188" t="s">
        <v>166</v>
      </c>
      <c r="E474" s="199" t="s">
        <v>19</v>
      </c>
      <c r="F474" s="200" t="s">
        <v>859</v>
      </c>
      <c r="G474" s="198"/>
      <c r="H474" s="201">
        <v>7.085</v>
      </c>
      <c r="I474" s="202"/>
      <c r="J474" s="198"/>
      <c r="K474" s="198"/>
      <c r="L474" s="203"/>
      <c r="M474" s="204"/>
      <c r="N474" s="205"/>
      <c r="O474" s="205"/>
      <c r="P474" s="205"/>
      <c r="Q474" s="205"/>
      <c r="R474" s="205"/>
      <c r="S474" s="205"/>
      <c r="T474" s="206"/>
      <c r="AT474" s="207" t="s">
        <v>166</v>
      </c>
      <c r="AU474" s="207" t="s">
        <v>81</v>
      </c>
      <c r="AV474" s="13" t="s">
        <v>81</v>
      </c>
      <c r="AW474" s="13" t="s">
        <v>33</v>
      </c>
      <c r="AX474" s="13" t="s">
        <v>72</v>
      </c>
      <c r="AY474" s="207" t="s">
        <v>120</v>
      </c>
    </row>
    <row r="475" spans="2:51" s="13" customFormat="1" ht="11.25">
      <c r="B475" s="197"/>
      <c r="C475" s="198"/>
      <c r="D475" s="188" t="s">
        <v>166</v>
      </c>
      <c r="E475" s="199" t="s">
        <v>19</v>
      </c>
      <c r="F475" s="200" t="s">
        <v>624</v>
      </c>
      <c r="G475" s="198"/>
      <c r="H475" s="201">
        <v>-0.218</v>
      </c>
      <c r="I475" s="202"/>
      <c r="J475" s="198"/>
      <c r="K475" s="198"/>
      <c r="L475" s="203"/>
      <c r="M475" s="204"/>
      <c r="N475" s="205"/>
      <c r="O475" s="205"/>
      <c r="P475" s="205"/>
      <c r="Q475" s="205"/>
      <c r="R475" s="205"/>
      <c r="S475" s="205"/>
      <c r="T475" s="206"/>
      <c r="AT475" s="207" t="s">
        <v>166</v>
      </c>
      <c r="AU475" s="207" t="s">
        <v>81</v>
      </c>
      <c r="AV475" s="13" t="s">
        <v>81</v>
      </c>
      <c r="AW475" s="13" t="s">
        <v>33</v>
      </c>
      <c r="AX475" s="13" t="s">
        <v>72</v>
      </c>
      <c r="AY475" s="207" t="s">
        <v>120</v>
      </c>
    </row>
    <row r="476" spans="2:51" s="16" customFormat="1" ht="11.25">
      <c r="B476" s="229"/>
      <c r="C476" s="230"/>
      <c r="D476" s="188" t="s">
        <v>166</v>
      </c>
      <c r="E476" s="231" t="s">
        <v>19</v>
      </c>
      <c r="F476" s="232" t="s">
        <v>189</v>
      </c>
      <c r="G476" s="230"/>
      <c r="H476" s="233">
        <v>45.76199999999999</v>
      </c>
      <c r="I476" s="234"/>
      <c r="J476" s="230"/>
      <c r="K476" s="230"/>
      <c r="L476" s="235"/>
      <c r="M476" s="236"/>
      <c r="N476" s="237"/>
      <c r="O476" s="237"/>
      <c r="P476" s="237"/>
      <c r="Q476" s="237"/>
      <c r="R476" s="237"/>
      <c r="S476" s="237"/>
      <c r="T476" s="238"/>
      <c r="AT476" s="239" t="s">
        <v>166</v>
      </c>
      <c r="AU476" s="239" t="s">
        <v>81</v>
      </c>
      <c r="AV476" s="16" t="s">
        <v>140</v>
      </c>
      <c r="AW476" s="16" t="s">
        <v>33</v>
      </c>
      <c r="AX476" s="16" t="s">
        <v>72</v>
      </c>
      <c r="AY476" s="239" t="s">
        <v>120</v>
      </c>
    </row>
    <row r="477" spans="2:51" s="14" customFormat="1" ht="11.25">
      <c r="B477" s="208"/>
      <c r="C477" s="209"/>
      <c r="D477" s="188" t="s">
        <v>166</v>
      </c>
      <c r="E477" s="210" t="s">
        <v>19</v>
      </c>
      <c r="F477" s="211" t="s">
        <v>860</v>
      </c>
      <c r="G477" s="209"/>
      <c r="H477" s="210" t="s">
        <v>19</v>
      </c>
      <c r="I477" s="212"/>
      <c r="J477" s="209"/>
      <c r="K477" s="209"/>
      <c r="L477" s="213"/>
      <c r="M477" s="214"/>
      <c r="N477" s="215"/>
      <c r="O477" s="215"/>
      <c r="P477" s="215"/>
      <c r="Q477" s="215"/>
      <c r="R477" s="215"/>
      <c r="S477" s="215"/>
      <c r="T477" s="216"/>
      <c r="AT477" s="217" t="s">
        <v>166</v>
      </c>
      <c r="AU477" s="217" t="s">
        <v>81</v>
      </c>
      <c r="AV477" s="14" t="s">
        <v>79</v>
      </c>
      <c r="AW477" s="14" t="s">
        <v>33</v>
      </c>
      <c r="AX477" s="14" t="s">
        <v>72</v>
      </c>
      <c r="AY477" s="217" t="s">
        <v>120</v>
      </c>
    </row>
    <row r="478" spans="2:51" s="13" customFormat="1" ht="22.5">
      <c r="B478" s="197"/>
      <c r="C478" s="198"/>
      <c r="D478" s="188" t="s">
        <v>166</v>
      </c>
      <c r="E478" s="199" t="s">
        <v>19</v>
      </c>
      <c r="F478" s="200" t="s">
        <v>861</v>
      </c>
      <c r="G478" s="198"/>
      <c r="H478" s="201">
        <v>68.157</v>
      </c>
      <c r="I478" s="202"/>
      <c r="J478" s="198"/>
      <c r="K478" s="198"/>
      <c r="L478" s="203"/>
      <c r="M478" s="204"/>
      <c r="N478" s="205"/>
      <c r="O478" s="205"/>
      <c r="P478" s="205"/>
      <c r="Q478" s="205"/>
      <c r="R478" s="205"/>
      <c r="S478" s="205"/>
      <c r="T478" s="206"/>
      <c r="AT478" s="207" t="s">
        <v>166</v>
      </c>
      <c r="AU478" s="207" t="s">
        <v>81</v>
      </c>
      <c r="AV478" s="13" t="s">
        <v>81</v>
      </c>
      <c r="AW478" s="13" t="s">
        <v>33</v>
      </c>
      <c r="AX478" s="13" t="s">
        <v>72</v>
      </c>
      <c r="AY478" s="207" t="s">
        <v>120</v>
      </c>
    </row>
    <row r="479" spans="2:51" s="13" customFormat="1" ht="11.25">
      <c r="B479" s="197"/>
      <c r="C479" s="198"/>
      <c r="D479" s="188" t="s">
        <v>166</v>
      </c>
      <c r="E479" s="199" t="s">
        <v>19</v>
      </c>
      <c r="F479" s="200" t="s">
        <v>862</v>
      </c>
      <c r="G479" s="198"/>
      <c r="H479" s="201">
        <v>20.262</v>
      </c>
      <c r="I479" s="202"/>
      <c r="J479" s="198"/>
      <c r="K479" s="198"/>
      <c r="L479" s="203"/>
      <c r="M479" s="204"/>
      <c r="N479" s="205"/>
      <c r="O479" s="205"/>
      <c r="P479" s="205"/>
      <c r="Q479" s="205"/>
      <c r="R479" s="205"/>
      <c r="S479" s="205"/>
      <c r="T479" s="206"/>
      <c r="AT479" s="207" t="s">
        <v>166</v>
      </c>
      <c r="AU479" s="207" t="s">
        <v>81</v>
      </c>
      <c r="AV479" s="13" t="s">
        <v>81</v>
      </c>
      <c r="AW479" s="13" t="s">
        <v>33</v>
      </c>
      <c r="AX479" s="13" t="s">
        <v>72</v>
      </c>
      <c r="AY479" s="207" t="s">
        <v>120</v>
      </c>
    </row>
    <row r="480" spans="2:51" s="13" customFormat="1" ht="11.25">
      <c r="B480" s="197"/>
      <c r="C480" s="198"/>
      <c r="D480" s="188" t="s">
        <v>166</v>
      </c>
      <c r="E480" s="199" t="s">
        <v>19</v>
      </c>
      <c r="F480" s="200" t="s">
        <v>863</v>
      </c>
      <c r="G480" s="198"/>
      <c r="H480" s="201">
        <v>7.527</v>
      </c>
      <c r="I480" s="202"/>
      <c r="J480" s="198"/>
      <c r="K480" s="198"/>
      <c r="L480" s="203"/>
      <c r="M480" s="204"/>
      <c r="N480" s="205"/>
      <c r="O480" s="205"/>
      <c r="P480" s="205"/>
      <c r="Q480" s="205"/>
      <c r="R480" s="205"/>
      <c r="S480" s="205"/>
      <c r="T480" s="206"/>
      <c r="AT480" s="207" t="s">
        <v>166</v>
      </c>
      <c r="AU480" s="207" t="s">
        <v>81</v>
      </c>
      <c r="AV480" s="13" t="s">
        <v>81</v>
      </c>
      <c r="AW480" s="13" t="s">
        <v>33</v>
      </c>
      <c r="AX480" s="13" t="s">
        <v>72</v>
      </c>
      <c r="AY480" s="207" t="s">
        <v>120</v>
      </c>
    </row>
    <row r="481" spans="2:51" s="13" customFormat="1" ht="11.25">
      <c r="B481" s="197"/>
      <c r="C481" s="198"/>
      <c r="D481" s="188" t="s">
        <v>166</v>
      </c>
      <c r="E481" s="199" t="s">
        <v>19</v>
      </c>
      <c r="F481" s="200" t="s">
        <v>864</v>
      </c>
      <c r="G481" s="198"/>
      <c r="H481" s="201">
        <v>-7.44</v>
      </c>
      <c r="I481" s="202"/>
      <c r="J481" s="198"/>
      <c r="K481" s="198"/>
      <c r="L481" s="203"/>
      <c r="M481" s="204"/>
      <c r="N481" s="205"/>
      <c r="O481" s="205"/>
      <c r="P481" s="205"/>
      <c r="Q481" s="205"/>
      <c r="R481" s="205"/>
      <c r="S481" s="205"/>
      <c r="T481" s="206"/>
      <c r="AT481" s="207" t="s">
        <v>166</v>
      </c>
      <c r="AU481" s="207" t="s">
        <v>81</v>
      </c>
      <c r="AV481" s="13" t="s">
        <v>81</v>
      </c>
      <c r="AW481" s="13" t="s">
        <v>33</v>
      </c>
      <c r="AX481" s="13" t="s">
        <v>72</v>
      </c>
      <c r="AY481" s="207" t="s">
        <v>120</v>
      </c>
    </row>
    <row r="482" spans="2:51" s="13" customFormat="1" ht="11.25">
      <c r="B482" s="197"/>
      <c r="C482" s="198"/>
      <c r="D482" s="188" t="s">
        <v>166</v>
      </c>
      <c r="E482" s="199" t="s">
        <v>19</v>
      </c>
      <c r="F482" s="200" t="s">
        <v>673</v>
      </c>
      <c r="G482" s="198"/>
      <c r="H482" s="201">
        <v>2.4</v>
      </c>
      <c r="I482" s="202"/>
      <c r="J482" s="198"/>
      <c r="K482" s="198"/>
      <c r="L482" s="203"/>
      <c r="M482" s="204"/>
      <c r="N482" s="205"/>
      <c r="O482" s="205"/>
      <c r="P482" s="205"/>
      <c r="Q482" s="205"/>
      <c r="R482" s="205"/>
      <c r="S482" s="205"/>
      <c r="T482" s="206"/>
      <c r="AT482" s="207" t="s">
        <v>166</v>
      </c>
      <c r="AU482" s="207" t="s">
        <v>81</v>
      </c>
      <c r="AV482" s="13" t="s">
        <v>81</v>
      </c>
      <c r="AW482" s="13" t="s">
        <v>33</v>
      </c>
      <c r="AX482" s="13" t="s">
        <v>72</v>
      </c>
      <c r="AY482" s="207" t="s">
        <v>120</v>
      </c>
    </row>
    <row r="483" spans="2:51" s="13" customFormat="1" ht="11.25">
      <c r="B483" s="197"/>
      <c r="C483" s="198"/>
      <c r="D483" s="188" t="s">
        <v>166</v>
      </c>
      <c r="E483" s="199" t="s">
        <v>19</v>
      </c>
      <c r="F483" s="200" t="s">
        <v>865</v>
      </c>
      <c r="G483" s="198"/>
      <c r="H483" s="201">
        <v>1.265</v>
      </c>
      <c r="I483" s="202"/>
      <c r="J483" s="198"/>
      <c r="K483" s="198"/>
      <c r="L483" s="203"/>
      <c r="M483" s="204"/>
      <c r="N483" s="205"/>
      <c r="O483" s="205"/>
      <c r="P483" s="205"/>
      <c r="Q483" s="205"/>
      <c r="R483" s="205"/>
      <c r="S483" s="205"/>
      <c r="T483" s="206"/>
      <c r="AT483" s="207" t="s">
        <v>166</v>
      </c>
      <c r="AU483" s="207" t="s">
        <v>81</v>
      </c>
      <c r="AV483" s="13" t="s">
        <v>81</v>
      </c>
      <c r="AW483" s="13" t="s">
        <v>33</v>
      </c>
      <c r="AX483" s="13" t="s">
        <v>72</v>
      </c>
      <c r="AY483" s="207" t="s">
        <v>120</v>
      </c>
    </row>
    <row r="484" spans="2:51" s="13" customFormat="1" ht="11.25">
      <c r="B484" s="197"/>
      <c r="C484" s="198"/>
      <c r="D484" s="188" t="s">
        <v>166</v>
      </c>
      <c r="E484" s="199" t="s">
        <v>19</v>
      </c>
      <c r="F484" s="200" t="s">
        <v>866</v>
      </c>
      <c r="G484" s="198"/>
      <c r="H484" s="201">
        <v>-2.268</v>
      </c>
      <c r="I484" s="202"/>
      <c r="J484" s="198"/>
      <c r="K484" s="198"/>
      <c r="L484" s="203"/>
      <c r="M484" s="204"/>
      <c r="N484" s="205"/>
      <c r="O484" s="205"/>
      <c r="P484" s="205"/>
      <c r="Q484" s="205"/>
      <c r="R484" s="205"/>
      <c r="S484" s="205"/>
      <c r="T484" s="206"/>
      <c r="AT484" s="207" t="s">
        <v>166</v>
      </c>
      <c r="AU484" s="207" t="s">
        <v>81</v>
      </c>
      <c r="AV484" s="13" t="s">
        <v>81</v>
      </c>
      <c r="AW484" s="13" t="s">
        <v>33</v>
      </c>
      <c r="AX484" s="13" t="s">
        <v>72</v>
      </c>
      <c r="AY484" s="207" t="s">
        <v>120</v>
      </c>
    </row>
    <row r="485" spans="2:51" s="13" customFormat="1" ht="11.25">
      <c r="B485" s="197"/>
      <c r="C485" s="198"/>
      <c r="D485" s="188" t="s">
        <v>166</v>
      </c>
      <c r="E485" s="199" t="s">
        <v>19</v>
      </c>
      <c r="F485" s="200" t="s">
        <v>867</v>
      </c>
      <c r="G485" s="198"/>
      <c r="H485" s="201">
        <v>-1.764</v>
      </c>
      <c r="I485" s="202"/>
      <c r="J485" s="198"/>
      <c r="K485" s="198"/>
      <c r="L485" s="203"/>
      <c r="M485" s="204"/>
      <c r="N485" s="205"/>
      <c r="O485" s="205"/>
      <c r="P485" s="205"/>
      <c r="Q485" s="205"/>
      <c r="R485" s="205"/>
      <c r="S485" s="205"/>
      <c r="T485" s="206"/>
      <c r="AT485" s="207" t="s">
        <v>166</v>
      </c>
      <c r="AU485" s="207" t="s">
        <v>81</v>
      </c>
      <c r="AV485" s="13" t="s">
        <v>81</v>
      </c>
      <c r="AW485" s="13" t="s">
        <v>33</v>
      </c>
      <c r="AX485" s="13" t="s">
        <v>72</v>
      </c>
      <c r="AY485" s="207" t="s">
        <v>120</v>
      </c>
    </row>
    <row r="486" spans="2:51" s="16" customFormat="1" ht="11.25">
      <c r="B486" s="229"/>
      <c r="C486" s="230"/>
      <c r="D486" s="188" t="s">
        <v>166</v>
      </c>
      <c r="E486" s="231" t="s">
        <v>19</v>
      </c>
      <c r="F486" s="232" t="s">
        <v>189</v>
      </c>
      <c r="G486" s="230"/>
      <c r="H486" s="233">
        <v>88.13900000000001</v>
      </c>
      <c r="I486" s="234"/>
      <c r="J486" s="230"/>
      <c r="K486" s="230"/>
      <c r="L486" s="235"/>
      <c r="M486" s="236"/>
      <c r="N486" s="237"/>
      <c r="O486" s="237"/>
      <c r="P486" s="237"/>
      <c r="Q486" s="237"/>
      <c r="R486" s="237"/>
      <c r="S486" s="237"/>
      <c r="T486" s="238"/>
      <c r="AT486" s="239" t="s">
        <v>166</v>
      </c>
      <c r="AU486" s="239" t="s">
        <v>81</v>
      </c>
      <c r="AV486" s="16" t="s">
        <v>140</v>
      </c>
      <c r="AW486" s="16" t="s">
        <v>33</v>
      </c>
      <c r="AX486" s="16" t="s">
        <v>72</v>
      </c>
      <c r="AY486" s="239" t="s">
        <v>120</v>
      </c>
    </row>
    <row r="487" spans="2:51" s="15" customFormat="1" ht="11.25">
      <c r="B487" s="218"/>
      <c r="C487" s="219"/>
      <c r="D487" s="188" t="s">
        <v>166</v>
      </c>
      <c r="E487" s="220" t="s">
        <v>19</v>
      </c>
      <c r="F487" s="221" t="s">
        <v>184</v>
      </c>
      <c r="G487" s="219"/>
      <c r="H487" s="222">
        <v>133.90099999999995</v>
      </c>
      <c r="I487" s="223"/>
      <c r="J487" s="219"/>
      <c r="K487" s="219"/>
      <c r="L487" s="224"/>
      <c r="M487" s="225"/>
      <c r="N487" s="226"/>
      <c r="O487" s="226"/>
      <c r="P487" s="226"/>
      <c r="Q487" s="226"/>
      <c r="R487" s="226"/>
      <c r="S487" s="226"/>
      <c r="T487" s="227"/>
      <c r="AT487" s="228" t="s">
        <v>166</v>
      </c>
      <c r="AU487" s="228" t="s">
        <v>81</v>
      </c>
      <c r="AV487" s="15" t="s">
        <v>163</v>
      </c>
      <c r="AW487" s="15" t="s">
        <v>33</v>
      </c>
      <c r="AX487" s="15" t="s">
        <v>79</v>
      </c>
      <c r="AY487" s="228" t="s">
        <v>120</v>
      </c>
    </row>
    <row r="488" spans="1:65" s="2" customFormat="1" ht="16.5" customHeight="1">
      <c r="A488" s="36"/>
      <c r="B488" s="37"/>
      <c r="C488" s="175" t="s">
        <v>868</v>
      </c>
      <c r="D488" s="175" t="s">
        <v>123</v>
      </c>
      <c r="E488" s="176" t="s">
        <v>562</v>
      </c>
      <c r="F488" s="177" t="s">
        <v>563</v>
      </c>
      <c r="G488" s="178" t="s">
        <v>162</v>
      </c>
      <c r="H488" s="179">
        <v>148.656</v>
      </c>
      <c r="I488" s="180"/>
      <c r="J488" s="181">
        <f>ROUND(I488*H488,2)</f>
        <v>0</v>
      </c>
      <c r="K488" s="177" t="s">
        <v>127</v>
      </c>
      <c r="L488" s="41"/>
      <c r="M488" s="182" t="s">
        <v>19</v>
      </c>
      <c r="N488" s="183" t="s">
        <v>43</v>
      </c>
      <c r="O488" s="66"/>
      <c r="P488" s="184">
        <f>O488*H488</f>
        <v>0</v>
      </c>
      <c r="Q488" s="184">
        <v>0.0002</v>
      </c>
      <c r="R488" s="184">
        <f>Q488*H488</f>
        <v>0.029731200000000003</v>
      </c>
      <c r="S488" s="184">
        <v>0</v>
      </c>
      <c r="T488" s="185">
        <f>S488*H488</f>
        <v>0</v>
      </c>
      <c r="U488" s="36"/>
      <c r="V488" s="36"/>
      <c r="W488" s="36"/>
      <c r="X488" s="36"/>
      <c r="Y488" s="36"/>
      <c r="Z488" s="36"/>
      <c r="AA488" s="36"/>
      <c r="AB488" s="36"/>
      <c r="AC488" s="36"/>
      <c r="AD488" s="36"/>
      <c r="AE488" s="36"/>
      <c r="AR488" s="186" t="s">
        <v>257</v>
      </c>
      <c r="AT488" s="186" t="s">
        <v>123</v>
      </c>
      <c r="AU488" s="186" t="s">
        <v>81</v>
      </c>
      <c r="AY488" s="19" t="s">
        <v>120</v>
      </c>
      <c r="BE488" s="187">
        <f>IF(N488="základní",J488,0)</f>
        <v>0</v>
      </c>
      <c r="BF488" s="187">
        <f>IF(N488="snížená",J488,0)</f>
        <v>0</v>
      </c>
      <c r="BG488" s="187">
        <f>IF(N488="zákl. přenesená",J488,0)</f>
        <v>0</v>
      </c>
      <c r="BH488" s="187">
        <f>IF(N488="sníž. přenesená",J488,0)</f>
        <v>0</v>
      </c>
      <c r="BI488" s="187">
        <f>IF(N488="nulová",J488,0)</f>
        <v>0</v>
      </c>
      <c r="BJ488" s="19" t="s">
        <v>79</v>
      </c>
      <c r="BK488" s="187">
        <f>ROUND(I488*H488,2)</f>
        <v>0</v>
      </c>
      <c r="BL488" s="19" t="s">
        <v>257</v>
      </c>
      <c r="BM488" s="186" t="s">
        <v>869</v>
      </c>
    </row>
    <row r="489" spans="2:51" s="13" customFormat="1" ht="11.25">
      <c r="B489" s="197"/>
      <c r="C489" s="198"/>
      <c r="D489" s="188" t="s">
        <v>166</v>
      </c>
      <c r="E489" s="199" t="s">
        <v>19</v>
      </c>
      <c r="F489" s="200" t="s">
        <v>870</v>
      </c>
      <c r="G489" s="198"/>
      <c r="H489" s="201">
        <v>148.656</v>
      </c>
      <c r="I489" s="202"/>
      <c r="J489" s="198"/>
      <c r="K489" s="198"/>
      <c r="L489" s="203"/>
      <c r="M489" s="204"/>
      <c r="N489" s="205"/>
      <c r="O489" s="205"/>
      <c r="P489" s="205"/>
      <c r="Q489" s="205"/>
      <c r="R489" s="205"/>
      <c r="S489" s="205"/>
      <c r="T489" s="206"/>
      <c r="AT489" s="207" t="s">
        <v>166</v>
      </c>
      <c r="AU489" s="207" t="s">
        <v>81</v>
      </c>
      <c r="AV489" s="13" t="s">
        <v>81</v>
      </c>
      <c r="AW489" s="13" t="s">
        <v>33</v>
      </c>
      <c r="AX489" s="13" t="s">
        <v>79</v>
      </c>
      <c r="AY489" s="207" t="s">
        <v>120</v>
      </c>
    </row>
    <row r="490" spans="1:65" s="2" customFormat="1" ht="24">
      <c r="A490" s="36"/>
      <c r="B490" s="37"/>
      <c r="C490" s="175" t="s">
        <v>871</v>
      </c>
      <c r="D490" s="175" t="s">
        <v>123</v>
      </c>
      <c r="E490" s="176" t="s">
        <v>568</v>
      </c>
      <c r="F490" s="177" t="s">
        <v>569</v>
      </c>
      <c r="G490" s="178" t="s">
        <v>162</v>
      </c>
      <c r="H490" s="179">
        <v>148.656</v>
      </c>
      <c r="I490" s="180"/>
      <c r="J490" s="181">
        <f>ROUND(I490*H490,2)</f>
        <v>0</v>
      </c>
      <c r="K490" s="177" t="s">
        <v>127</v>
      </c>
      <c r="L490" s="41"/>
      <c r="M490" s="251" t="s">
        <v>19</v>
      </c>
      <c r="N490" s="252" t="s">
        <v>43</v>
      </c>
      <c r="O490" s="195"/>
      <c r="P490" s="253">
        <f>O490*H490</f>
        <v>0</v>
      </c>
      <c r="Q490" s="253">
        <v>0.00026</v>
      </c>
      <c r="R490" s="253">
        <f>Q490*H490</f>
        <v>0.03865056</v>
      </c>
      <c r="S490" s="253">
        <v>0</v>
      </c>
      <c r="T490" s="254">
        <f>S490*H490</f>
        <v>0</v>
      </c>
      <c r="U490" s="36"/>
      <c r="V490" s="36"/>
      <c r="W490" s="36"/>
      <c r="X490" s="36"/>
      <c r="Y490" s="36"/>
      <c r="Z490" s="36"/>
      <c r="AA490" s="36"/>
      <c r="AB490" s="36"/>
      <c r="AC490" s="36"/>
      <c r="AD490" s="36"/>
      <c r="AE490" s="36"/>
      <c r="AR490" s="186" t="s">
        <v>257</v>
      </c>
      <c r="AT490" s="186" t="s">
        <v>123</v>
      </c>
      <c r="AU490" s="186" t="s">
        <v>81</v>
      </c>
      <c r="AY490" s="19" t="s">
        <v>120</v>
      </c>
      <c r="BE490" s="187">
        <f>IF(N490="základní",J490,0)</f>
        <v>0</v>
      </c>
      <c r="BF490" s="187">
        <f>IF(N490="snížená",J490,0)</f>
        <v>0</v>
      </c>
      <c r="BG490" s="187">
        <f>IF(N490="zákl. přenesená",J490,0)</f>
        <v>0</v>
      </c>
      <c r="BH490" s="187">
        <f>IF(N490="sníž. přenesená",J490,0)</f>
        <v>0</v>
      </c>
      <c r="BI490" s="187">
        <f>IF(N490="nulová",J490,0)</f>
        <v>0</v>
      </c>
      <c r="BJ490" s="19" t="s">
        <v>79</v>
      </c>
      <c r="BK490" s="187">
        <f>ROUND(I490*H490,2)</f>
        <v>0</v>
      </c>
      <c r="BL490" s="19" t="s">
        <v>257</v>
      </c>
      <c r="BM490" s="186" t="s">
        <v>872</v>
      </c>
    </row>
    <row r="491" spans="1:31" s="2" customFormat="1" ht="6.95" customHeight="1">
      <c r="A491" s="36"/>
      <c r="B491" s="49"/>
      <c r="C491" s="50"/>
      <c r="D491" s="50"/>
      <c r="E491" s="50"/>
      <c r="F491" s="50"/>
      <c r="G491" s="50"/>
      <c r="H491" s="50"/>
      <c r="I491" s="50"/>
      <c r="J491" s="50"/>
      <c r="K491" s="50"/>
      <c r="L491" s="41"/>
      <c r="M491" s="36"/>
      <c r="O491" s="36"/>
      <c r="P491" s="36"/>
      <c r="Q491" s="36"/>
      <c r="R491" s="36"/>
      <c r="S491" s="36"/>
      <c r="T491" s="36"/>
      <c r="U491" s="36"/>
      <c r="V491" s="36"/>
      <c r="W491" s="36"/>
      <c r="X491" s="36"/>
      <c r="Y491" s="36"/>
      <c r="Z491" s="36"/>
      <c r="AA491" s="36"/>
      <c r="AB491" s="36"/>
      <c r="AC491" s="36"/>
      <c r="AD491" s="36"/>
      <c r="AE491" s="36"/>
    </row>
  </sheetData>
  <sheetProtection algorithmName="SHA-512" hashValue="dJbd+a6H3ZIubtz5iqNSouU0vMP3UObKRGHP91Vfa7ALHdyFjpnN5uuTuRVihjiXTi3S/zby0ztW0+s0FrZhaw==" saltValue="BYj0F/cbrKwBKod+yIqK+r7Ffi6wLKr6GnSxUNd+mKcoSnBoFzhPJuSfI4NNxaYcJMs5FchrTkR3tuRTE1eCWA==" spinCount="100000" sheet="1" objects="1" scenarios="1" formatColumns="0" formatRows="0" autoFilter="0"/>
  <autoFilter ref="C90:K490"/>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4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5"/>
      <c r="M2" s="375"/>
      <c r="N2" s="375"/>
      <c r="O2" s="375"/>
      <c r="P2" s="375"/>
      <c r="Q2" s="375"/>
      <c r="R2" s="375"/>
      <c r="S2" s="375"/>
      <c r="T2" s="375"/>
      <c r="U2" s="375"/>
      <c r="V2" s="375"/>
      <c r="AT2" s="19" t="s">
        <v>90</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94</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6" t="str">
        <f>'Rekapitulace stavby'!K6</f>
        <v>Stavební úpravy WC - II. stupeň - ZŠ Horní Slavkov, Školní 786</v>
      </c>
      <c r="F7" s="377"/>
      <c r="G7" s="377"/>
      <c r="H7" s="377"/>
      <c r="L7" s="22"/>
    </row>
    <row r="8" spans="1:31" s="2" customFormat="1" ht="12" customHeight="1">
      <c r="A8" s="36"/>
      <c r="B8" s="41"/>
      <c r="C8" s="36"/>
      <c r="D8" s="107" t="s">
        <v>95</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8" t="s">
        <v>873</v>
      </c>
      <c r="F9" s="379"/>
      <c r="G9" s="379"/>
      <c r="H9" s="379"/>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2. 3. 2021</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ROUND(J91,2)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ROUND((SUM(BE91:BE490)),2)</f>
        <v>0</v>
      </c>
      <c r="G33" s="36"/>
      <c r="H33" s="36"/>
      <c r="I33" s="120">
        <v>0.21</v>
      </c>
      <c r="J33" s="119">
        <f>ROUND(((SUM(BE91:BE490))*I33),2)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ROUND((SUM(BF91:BF490)),2)</f>
        <v>0</v>
      </c>
      <c r="G34" s="36"/>
      <c r="H34" s="36"/>
      <c r="I34" s="120">
        <v>0.15</v>
      </c>
      <c r="J34" s="119">
        <f>ROUND(((SUM(BF91:BF490))*I34),2)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ROUND((SUM(BG91:BG490)),2)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ROUND((SUM(BH91:BH490)),2)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ROUND((SUM(BI91:BI490)),2)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97</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Stavební úpravy WC - II. stupeň - ZŠ Horní Slavkov, Školní 786</v>
      </c>
      <c r="F48" s="384"/>
      <c r="G48" s="384"/>
      <c r="H48" s="384"/>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95</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6" t="str">
        <f>E9</f>
        <v>03 - 3.NP</v>
      </c>
      <c r="F50" s="385"/>
      <c r="G50" s="385"/>
      <c r="H50" s="385"/>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ZŠ Horní Slavkov, Školní 786</v>
      </c>
      <c r="G52" s="38"/>
      <c r="H52" s="38"/>
      <c r="I52" s="31" t="s">
        <v>23</v>
      </c>
      <c r="J52" s="61" t="str">
        <f>IF(J12="","",J12)</f>
        <v>2. 3. 2021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Horní Slavkov</v>
      </c>
      <c r="G54" s="38"/>
      <c r="H54" s="38"/>
      <c r="I54" s="31" t="s">
        <v>31</v>
      </c>
      <c r="J54" s="34" t="str">
        <f>E21</f>
        <v>CENTRA STAV s.r.o.</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98</v>
      </c>
      <c r="D57" s="133"/>
      <c r="E57" s="133"/>
      <c r="F57" s="133"/>
      <c r="G57" s="133"/>
      <c r="H57" s="133"/>
      <c r="I57" s="133"/>
      <c r="J57" s="134" t="s">
        <v>99</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J91</f>
        <v>0</v>
      </c>
      <c r="K59" s="38"/>
      <c r="L59" s="108"/>
      <c r="S59" s="36"/>
      <c r="T59" s="36"/>
      <c r="U59" s="36"/>
      <c r="V59" s="36"/>
      <c r="W59" s="36"/>
      <c r="X59" s="36"/>
      <c r="Y59" s="36"/>
      <c r="Z59" s="36"/>
      <c r="AA59" s="36"/>
      <c r="AB59" s="36"/>
      <c r="AC59" s="36"/>
      <c r="AD59" s="36"/>
      <c r="AE59" s="36"/>
      <c r="AU59" s="19" t="s">
        <v>100</v>
      </c>
    </row>
    <row r="60" spans="2:12" s="9" customFormat="1" ht="24.95" customHeight="1">
      <c r="B60" s="136"/>
      <c r="C60" s="137"/>
      <c r="D60" s="138" t="s">
        <v>145</v>
      </c>
      <c r="E60" s="139"/>
      <c r="F60" s="139"/>
      <c r="G60" s="139"/>
      <c r="H60" s="139"/>
      <c r="I60" s="139"/>
      <c r="J60" s="140">
        <f>J92</f>
        <v>0</v>
      </c>
      <c r="K60" s="137"/>
      <c r="L60" s="141"/>
    </row>
    <row r="61" spans="2:12" s="10" customFormat="1" ht="19.9" customHeight="1">
      <c r="B61" s="142"/>
      <c r="C61" s="143"/>
      <c r="D61" s="144" t="s">
        <v>572</v>
      </c>
      <c r="E61" s="145"/>
      <c r="F61" s="145"/>
      <c r="G61" s="145"/>
      <c r="H61" s="145"/>
      <c r="I61" s="145"/>
      <c r="J61" s="146">
        <f>J93</f>
        <v>0</v>
      </c>
      <c r="K61" s="143"/>
      <c r="L61" s="147"/>
    </row>
    <row r="62" spans="2:12" s="10" customFormat="1" ht="19.9" customHeight="1">
      <c r="B62" s="142"/>
      <c r="C62" s="143"/>
      <c r="D62" s="144" t="s">
        <v>146</v>
      </c>
      <c r="E62" s="145"/>
      <c r="F62" s="145"/>
      <c r="G62" s="145"/>
      <c r="H62" s="145"/>
      <c r="I62" s="145"/>
      <c r="J62" s="146">
        <f>J116</f>
        <v>0</v>
      </c>
      <c r="K62" s="143"/>
      <c r="L62" s="147"/>
    </row>
    <row r="63" spans="2:12" s="10" customFormat="1" ht="19.9" customHeight="1">
      <c r="B63" s="142"/>
      <c r="C63" s="143"/>
      <c r="D63" s="144" t="s">
        <v>147</v>
      </c>
      <c r="E63" s="145"/>
      <c r="F63" s="145"/>
      <c r="G63" s="145"/>
      <c r="H63" s="145"/>
      <c r="I63" s="145"/>
      <c r="J63" s="146">
        <f>J270</f>
        <v>0</v>
      </c>
      <c r="K63" s="143"/>
      <c r="L63" s="147"/>
    </row>
    <row r="64" spans="2:12" s="10" customFormat="1" ht="19.9" customHeight="1">
      <c r="B64" s="142"/>
      <c r="C64" s="143"/>
      <c r="D64" s="144" t="s">
        <v>148</v>
      </c>
      <c r="E64" s="145"/>
      <c r="F64" s="145"/>
      <c r="G64" s="145"/>
      <c r="H64" s="145"/>
      <c r="I64" s="145"/>
      <c r="J64" s="146">
        <f>J323</f>
        <v>0</v>
      </c>
      <c r="K64" s="143"/>
      <c r="L64" s="147"/>
    </row>
    <row r="65" spans="2:12" s="10" customFormat="1" ht="19.9" customHeight="1">
      <c r="B65" s="142"/>
      <c r="C65" s="143"/>
      <c r="D65" s="144" t="s">
        <v>149</v>
      </c>
      <c r="E65" s="145"/>
      <c r="F65" s="145"/>
      <c r="G65" s="145"/>
      <c r="H65" s="145"/>
      <c r="I65" s="145"/>
      <c r="J65" s="146">
        <f>J335</f>
        <v>0</v>
      </c>
      <c r="K65" s="143"/>
      <c r="L65" s="147"/>
    </row>
    <row r="66" spans="2:12" s="9" customFormat="1" ht="24.95" customHeight="1">
      <c r="B66" s="136"/>
      <c r="C66" s="137"/>
      <c r="D66" s="138" t="s">
        <v>150</v>
      </c>
      <c r="E66" s="139"/>
      <c r="F66" s="139"/>
      <c r="G66" s="139"/>
      <c r="H66" s="139"/>
      <c r="I66" s="139"/>
      <c r="J66" s="140">
        <f>J338</f>
        <v>0</v>
      </c>
      <c r="K66" s="137"/>
      <c r="L66" s="141"/>
    </row>
    <row r="67" spans="2:12" s="10" customFormat="1" ht="19.9" customHeight="1">
      <c r="B67" s="142"/>
      <c r="C67" s="143"/>
      <c r="D67" s="144" t="s">
        <v>151</v>
      </c>
      <c r="E67" s="145"/>
      <c r="F67" s="145"/>
      <c r="G67" s="145"/>
      <c r="H67" s="145"/>
      <c r="I67" s="145"/>
      <c r="J67" s="146">
        <f>J339</f>
        <v>0</v>
      </c>
      <c r="K67" s="143"/>
      <c r="L67" s="147"/>
    </row>
    <row r="68" spans="2:12" s="10" customFormat="1" ht="19.9" customHeight="1">
      <c r="B68" s="142"/>
      <c r="C68" s="143"/>
      <c r="D68" s="144" t="s">
        <v>152</v>
      </c>
      <c r="E68" s="145"/>
      <c r="F68" s="145"/>
      <c r="G68" s="145"/>
      <c r="H68" s="145"/>
      <c r="I68" s="145"/>
      <c r="J68" s="146">
        <f>J356</f>
        <v>0</v>
      </c>
      <c r="K68" s="143"/>
      <c r="L68" s="147"/>
    </row>
    <row r="69" spans="2:12" s="10" customFormat="1" ht="19.9" customHeight="1">
      <c r="B69" s="142"/>
      <c r="C69" s="143"/>
      <c r="D69" s="144" t="s">
        <v>153</v>
      </c>
      <c r="E69" s="145"/>
      <c r="F69" s="145"/>
      <c r="G69" s="145"/>
      <c r="H69" s="145"/>
      <c r="I69" s="145"/>
      <c r="J69" s="146">
        <f>J394</f>
        <v>0</v>
      </c>
      <c r="K69" s="143"/>
      <c r="L69" s="147"/>
    </row>
    <row r="70" spans="2:12" s="10" customFormat="1" ht="19.9" customHeight="1">
      <c r="B70" s="142"/>
      <c r="C70" s="143"/>
      <c r="D70" s="144" t="s">
        <v>154</v>
      </c>
      <c r="E70" s="145"/>
      <c r="F70" s="145"/>
      <c r="G70" s="145"/>
      <c r="H70" s="145"/>
      <c r="I70" s="145"/>
      <c r="J70" s="146">
        <f>J449</f>
        <v>0</v>
      </c>
      <c r="K70" s="143"/>
      <c r="L70" s="147"/>
    </row>
    <row r="71" spans="2:12" s="10" customFormat="1" ht="19.9" customHeight="1">
      <c r="B71" s="142"/>
      <c r="C71" s="143"/>
      <c r="D71" s="144" t="s">
        <v>155</v>
      </c>
      <c r="E71" s="145"/>
      <c r="F71" s="145"/>
      <c r="G71" s="145"/>
      <c r="H71" s="145"/>
      <c r="I71" s="145"/>
      <c r="J71" s="146">
        <f>J458</f>
        <v>0</v>
      </c>
      <c r="K71" s="143"/>
      <c r="L71" s="147"/>
    </row>
    <row r="72" spans="1:31" s="2" customFormat="1" ht="21.75"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08"/>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08"/>
      <c r="S77" s="36"/>
      <c r="T77" s="36"/>
      <c r="U77" s="36"/>
      <c r="V77" s="36"/>
      <c r="W77" s="36"/>
      <c r="X77" s="36"/>
      <c r="Y77" s="36"/>
      <c r="Z77" s="36"/>
      <c r="AA77" s="36"/>
      <c r="AB77" s="36"/>
      <c r="AC77" s="36"/>
      <c r="AD77" s="36"/>
      <c r="AE77" s="36"/>
    </row>
    <row r="78" spans="1:31" s="2" customFormat="1" ht="24.95" customHeight="1">
      <c r="A78" s="36"/>
      <c r="B78" s="37"/>
      <c r="C78" s="25" t="s">
        <v>105</v>
      </c>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6.5" customHeight="1">
      <c r="A81" s="36"/>
      <c r="B81" s="37"/>
      <c r="C81" s="38"/>
      <c r="D81" s="38"/>
      <c r="E81" s="383" t="str">
        <f>E7</f>
        <v>Stavební úpravy WC - II. stupeň - ZŠ Horní Slavkov, Školní 786</v>
      </c>
      <c r="F81" s="384"/>
      <c r="G81" s="384"/>
      <c r="H81" s="384"/>
      <c r="I81" s="38"/>
      <c r="J81" s="38"/>
      <c r="K81" s="38"/>
      <c r="L81" s="108"/>
      <c r="S81" s="36"/>
      <c r="T81" s="36"/>
      <c r="U81" s="36"/>
      <c r="V81" s="36"/>
      <c r="W81" s="36"/>
      <c r="X81" s="36"/>
      <c r="Y81" s="36"/>
      <c r="Z81" s="36"/>
      <c r="AA81" s="36"/>
      <c r="AB81" s="36"/>
      <c r="AC81" s="36"/>
      <c r="AD81" s="36"/>
      <c r="AE81" s="36"/>
    </row>
    <row r="82" spans="1:31" s="2" customFormat="1" ht="12" customHeight="1">
      <c r="A82" s="36"/>
      <c r="B82" s="37"/>
      <c r="C82" s="31" t="s">
        <v>95</v>
      </c>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6.5" customHeight="1">
      <c r="A83" s="36"/>
      <c r="B83" s="37"/>
      <c r="C83" s="38"/>
      <c r="D83" s="38"/>
      <c r="E83" s="336" t="str">
        <f>E9</f>
        <v>03 - 3.NP</v>
      </c>
      <c r="F83" s="385"/>
      <c r="G83" s="385"/>
      <c r="H83" s="385"/>
      <c r="I83" s="38"/>
      <c r="J83" s="38"/>
      <c r="K83" s="38"/>
      <c r="L83" s="108"/>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12" customHeight="1">
      <c r="A85" s="36"/>
      <c r="B85" s="37"/>
      <c r="C85" s="31" t="s">
        <v>21</v>
      </c>
      <c r="D85" s="38"/>
      <c r="E85" s="38"/>
      <c r="F85" s="29" t="str">
        <f>F12</f>
        <v>ZŠ Horní Slavkov, Školní 786</v>
      </c>
      <c r="G85" s="38"/>
      <c r="H85" s="38"/>
      <c r="I85" s="31" t="s">
        <v>23</v>
      </c>
      <c r="J85" s="61" t="str">
        <f>IF(J12="","",J12)</f>
        <v>2. 3. 2021</v>
      </c>
      <c r="K85" s="38"/>
      <c r="L85" s="108"/>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31" s="2" customFormat="1" ht="15.2" customHeight="1">
      <c r="A87" s="36"/>
      <c r="B87" s="37"/>
      <c r="C87" s="31" t="s">
        <v>25</v>
      </c>
      <c r="D87" s="38"/>
      <c r="E87" s="38"/>
      <c r="F87" s="29" t="str">
        <f>E15</f>
        <v>Město Horní Slavkov</v>
      </c>
      <c r="G87" s="38"/>
      <c r="H87" s="38"/>
      <c r="I87" s="31" t="s">
        <v>31</v>
      </c>
      <c r="J87" s="34" t="str">
        <f>E21</f>
        <v>CENTRA STAV s.r.o.</v>
      </c>
      <c r="K87" s="38"/>
      <c r="L87" s="108"/>
      <c r="S87" s="36"/>
      <c r="T87" s="36"/>
      <c r="U87" s="36"/>
      <c r="V87" s="36"/>
      <c r="W87" s="36"/>
      <c r="X87" s="36"/>
      <c r="Y87" s="36"/>
      <c r="Z87" s="36"/>
      <c r="AA87" s="36"/>
      <c r="AB87" s="36"/>
      <c r="AC87" s="36"/>
      <c r="AD87" s="36"/>
      <c r="AE87" s="36"/>
    </row>
    <row r="88" spans="1:31" s="2" customFormat="1" ht="15.2" customHeight="1">
      <c r="A88" s="36"/>
      <c r="B88" s="37"/>
      <c r="C88" s="31" t="s">
        <v>29</v>
      </c>
      <c r="D88" s="38"/>
      <c r="E88" s="38"/>
      <c r="F88" s="29" t="str">
        <f>IF(E18="","",E18)</f>
        <v>Vyplň údaj</v>
      </c>
      <c r="G88" s="38"/>
      <c r="H88" s="38"/>
      <c r="I88" s="31" t="s">
        <v>34</v>
      </c>
      <c r="J88" s="34" t="str">
        <f>E24</f>
        <v>Michal Kubelka</v>
      </c>
      <c r="K88" s="38"/>
      <c r="L88" s="108"/>
      <c r="S88" s="36"/>
      <c r="T88" s="36"/>
      <c r="U88" s="36"/>
      <c r="V88" s="36"/>
      <c r="W88" s="36"/>
      <c r="X88" s="36"/>
      <c r="Y88" s="36"/>
      <c r="Z88" s="36"/>
      <c r="AA88" s="36"/>
      <c r="AB88" s="36"/>
      <c r="AC88" s="36"/>
      <c r="AD88" s="36"/>
      <c r="AE88" s="36"/>
    </row>
    <row r="89" spans="1:31" s="2" customFormat="1" ht="10.3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31" s="11" customFormat="1" ht="29.25" customHeight="1">
      <c r="A90" s="148"/>
      <c r="B90" s="149"/>
      <c r="C90" s="150" t="s">
        <v>106</v>
      </c>
      <c r="D90" s="151" t="s">
        <v>57</v>
      </c>
      <c r="E90" s="151" t="s">
        <v>53</v>
      </c>
      <c r="F90" s="151" t="s">
        <v>54</v>
      </c>
      <c r="G90" s="151" t="s">
        <v>107</v>
      </c>
      <c r="H90" s="151" t="s">
        <v>108</v>
      </c>
      <c r="I90" s="151" t="s">
        <v>109</v>
      </c>
      <c r="J90" s="151" t="s">
        <v>99</v>
      </c>
      <c r="K90" s="152" t="s">
        <v>110</v>
      </c>
      <c r="L90" s="153"/>
      <c r="M90" s="70" t="s">
        <v>19</v>
      </c>
      <c r="N90" s="71" t="s">
        <v>42</v>
      </c>
      <c r="O90" s="71" t="s">
        <v>111</v>
      </c>
      <c r="P90" s="71" t="s">
        <v>112</v>
      </c>
      <c r="Q90" s="71" t="s">
        <v>113</v>
      </c>
      <c r="R90" s="71" t="s">
        <v>114</v>
      </c>
      <c r="S90" s="71" t="s">
        <v>115</v>
      </c>
      <c r="T90" s="72" t="s">
        <v>116</v>
      </c>
      <c r="U90" s="148"/>
      <c r="V90" s="148"/>
      <c r="W90" s="148"/>
      <c r="X90" s="148"/>
      <c r="Y90" s="148"/>
      <c r="Z90" s="148"/>
      <c r="AA90" s="148"/>
      <c r="AB90" s="148"/>
      <c r="AC90" s="148"/>
      <c r="AD90" s="148"/>
      <c r="AE90" s="148"/>
    </row>
    <row r="91" spans="1:63" s="2" customFormat="1" ht="22.9" customHeight="1">
      <c r="A91" s="36"/>
      <c r="B91" s="37"/>
      <c r="C91" s="77" t="s">
        <v>117</v>
      </c>
      <c r="D91" s="38"/>
      <c r="E91" s="38"/>
      <c r="F91" s="38"/>
      <c r="G91" s="38"/>
      <c r="H91" s="38"/>
      <c r="I91" s="38"/>
      <c r="J91" s="154">
        <f>BK91</f>
        <v>0</v>
      </c>
      <c r="K91" s="38"/>
      <c r="L91" s="41"/>
      <c r="M91" s="73"/>
      <c r="N91" s="155"/>
      <c r="O91" s="74"/>
      <c r="P91" s="156">
        <f>P92+P338</f>
        <v>0</v>
      </c>
      <c r="Q91" s="74"/>
      <c r="R91" s="156">
        <f>R92+R338</f>
        <v>16.904731650000002</v>
      </c>
      <c r="S91" s="74"/>
      <c r="T91" s="157">
        <f>T92+T338</f>
        <v>14.916451310000001</v>
      </c>
      <c r="U91" s="36"/>
      <c r="V91" s="36"/>
      <c r="W91" s="36"/>
      <c r="X91" s="36"/>
      <c r="Y91" s="36"/>
      <c r="Z91" s="36"/>
      <c r="AA91" s="36"/>
      <c r="AB91" s="36"/>
      <c r="AC91" s="36"/>
      <c r="AD91" s="36"/>
      <c r="AE91" s="36"/>
      <c r="AT91" s="19" t="s">
        <v>71</v>
      </c>
      <c r="AU91" s="19" t="s">
        <v>100</v>
      </c>
      <c r="BK91" s="158">
        <f>BK92+BK338</f>
        <v>0</v>
      </c>
    </row>
    <row r="92" spans="2:63" s="12" customFormat="1" ht="25.9" customHeight="1">
      <c r="B92" s="159"/>
      <c r="C92" s="160"/>
      <c r="D92" s="161" t="s">
        <v>71</v>
      </c>
      <c r="E92" s="162" t="s">
        <v>156</v>
      </c>
      <c r="F92" s="162" t="s">
        <v>157</v>
      </c>
      <c r="G92" s="160"/>
      <c r="H92" s="160"/>
      <c r="I92" s="163"/>
      <c r="J92" s="164">
        <f>BK92</f>
        <v>0</v>
      </c>
      <c r="K92" s="160"/>
      <c r="L92" s="165"/>
      <c r="M92" s="166"/>
      <c r="N92" s="167"/>
      <c r="O92" s="167"/>
      <c r="P92" s="168">
        <f>P93+P116+P270+P323+P335</f>
        <v>0</v>
      </c>
      <c r="Q92" s="167"/>
      <c r="R92" s="168">
        <f>R93+R116+R270+R323+R335</f>
        <v>12.403174190000001</v>
      </c>
      <c r="S92" s="167"/>
      <c r="T92" s="169">
        <f>T93+T116+T270+T323+T335</f>
        <v>14.539542</v>
      </c>
      <c r="AR92" s="170" t="s">
        <v>79</v>
      </c>
      <c r="AT92" s="171" t="s">
        <v>71</v>
      </c>
      <c r="AU92" s="171" t="s">
        <v>72</v>
      </c>
      <c r="AY92" s="170" t="s">
        <v>120</v>
      </c>
      <c r="BK92" s="172">
        <f>BK93+BK116+BK270+BK323+BK335</f>
        <v>0</v>
      </c>
    </row>
    <row r="93" spans="2:63" s="12" customFormat="1" ht="22.9" customHeight="1">
      <c r="B93" s="159"/>
      <c r="C93" s="160"/>
      <c r="D93" s="161" t="s">
        <v>71</v>
      </c>
      <c r="E93" s="173" t="s">
        <v>140</v>
      </c>
      <c r="F93" s="173" t="s">
        <v>573</v>
      </c>
      <c r="G93" s="160"/>
      <c r="H93" s="160"/>
      <c r="I93" s="163"/>
      <c r="J93" s="174">
        <f>BK93</f>
        <v>0</v>
      </c>
      <c r="K93" s="160"/>
      <c r="L93" s="165"/>
      <c r="M93" s="166"/>
      <c r="N93" s="167"/>
      <c r="O93" s="167"/>
      <c r="P93" s="168">
        <f>SUM(P94:P115)</f>
        <v>0</v>
      </c>
      <c r="Q93" s="167"/>
      <c r="R93" s="168">
        <f>SUM(R94:R115)</f>
        <v>2.13745548</v>
      </c>
      <c r="S93" s="167"/>
      <c r="T93" s="169">
        <f>SUM(T94:T115)</f>
        <v>0</v>
      </c>
      <c r="AR93" s="170" t="s">
        <v>79</v>
      </c>
      <c r="AT93" s="171" t="s">
        <v>71</v>
      </c>
      <c r="AU93" s="171" t="s">
        <v>79</v>
      </c>
      <c r="AY93" s="170" t="s">
        <v>120</v>
      </c>
      <c r="BK93" s="172">
        <f>SUM(BK94:BK115)</f>
        <v>0</v>
      </c>
    </row>
    <row r="94" spans="1:65" s="2" customFormat="1" ht="24">
      <c r="A94" s="36"/>
      <c r="B94" s="37"/>
      <c r="C94" s="175" t="s">
        <v>79</v>
      </c>
      <c r="D94" s="175" t="s">
        <v>123</v>
      </c>
      <c r="E94" s="176" t="s">
        <v>574</v>
      </c>
      <c r="F94" s="177" t="s">
        <v>575</v>
      </c>
      <c r="G94" s="178" t="s">
        <v>162</v>
      </c>
      <c r="H94" s="179">
        <v>16.911</v>
      </c>
      <c r="I94" s="180"/>
      <c r="J94" s="181">
        <f>ROUND(I94*H94,2)</f>
        <v>0</v>
      </c>
      <c r="K94" s="177" t="s">
        <v>127</v>
      </c>
      <c r="L94" s="41"/>
      <c r="M94" s="182" t="s">
        <v>19</v>
      </c>
      <c r="N94" s="183" t="s">
        <v>43</v>
      </c>
      <c r="O94" s="66"/>
      <c r="P94" s="184">
        <f>O94*H94</f>
        <v>0</v>
      </c>
      <c r="Q94" s="184">
        <v>0.05897</v>
      </c>
      <c r="R94" s="184">
        <f>Q94*H94</f>
        <v>0.9972416700000001</v>
      </c>
      <c r="S94" s="184">
        <v>0</v>
      </c>
      <c r="T94" s="185">
        <f>S94*H94</f>
        <v>0</v>
      </c>
      <c r="U94" s="36"/>
      <c r="V94" s="36"/>
      <c r="W94" s="36"/>
      <c r="X94" s="36"/>
      <c r="Y94" s="36"/>
      <c r="Z94" s="36"/>
      <c r="AA94" s="36"/>
      <c r="AB94" s="36"/>
      <c r="AC94" s="36"/>
      <c r="AD94" s="36"/>
      <c r="AE94" s="36"/>
      <c r="AR94" s="186" t="s">
        <v>163</v>
      </c>
      <c r="AT94" s="186" t="s">
        <v>123</v>
      </c>
      <c r="AU94" s="186" t="s">
        <v>81</v>
      </c>
      <c r="AY94" s="19" t="s">
        <v>120</v>
      </c>
      <c r="BE94" s="187">
        <f>IF(N94="základní",J94,0)</f>
        <v>0</v>
      </c>
      <c r="BF94" s="187">
        <f>IF(N94="snížená",J94,0)</f>
        <v>0</v>
      </c>
      <c r="BG94" s="187">
        <f>IF(N94="zákl. přenesená",J94,0)</f>
        <v>0</v>
      </c>
      <c r="BH94" s="187">
        <f>IF(N94="sníž. přenesená",J94,0)</f>
        <v>0</v>
      </c>
      <c r="BI94" s="187">
        <f>IF(N94="nulová",J94,0)</f>
        <v>0</v>
      </c>
      <c r="BJ94" s="19" t="s">
        <v>79</v>
      </c>
      <c r="BK94" s="187">
        <f>ROUND(I94*H94,2)</f>
        <v>0</v>
      </c>
      <c r="BL94" s="19" t="s">
        <v>163</v>
      </c>
      <c r="BM94" s="186" t="s">
        <v>874</v>
      </c>
    </row>
    <row r="95" spans="2:51" s="14" customFormat="1" ht="11.25">
      <c r="B95" s="208"/>
      <c r="C95" s="209"/>
      <c r="D95" s="188" t="s">
        <v>166</v>
      </c>
      <c r="E95" s="210" t="s">
        <v>19</v>
      </c>
      <c r="F95" s="211" t="s">
        <v>577</v>
      </c>
      <c r="G95" s="209"/>
      <c r="H95" s="210" t="s">
        <v>19</v>
      </c>
      <c r="I95" s="212"/>
      <c r="J95" s="209"/>
      <c r="K95" s="209"/>
      <c r="L95" s="213"/>
      <c r="M95" s="214"/>
      <c r="N95" s="215"/>
      <c r="O95" s="215"/>
      <c r="P95" s="215"/>
      <c r="Q95" s="215"/>
      <c r="R95" s="215"/>
      <c r="S95" s="215"/>
      <c r="T95" s="216"/>
      <c r="AT95" s="217" t="s">
        <v>166</v>
      </c>
      <c r="AU95" s="217" t="s">
        <v>81</v>
      </c>
      <c r="AV95" s="14" t="s">
        <v>79</v>
      </c>
      <c r="AW95" s="14" t="s">
        <v>33</v>
      </c>
      <c r="AX95" s="14" t="s">
        <v>72</v>
      </c>
      <c r="AY95" s="217" t="s">
        <v>120</v>
      </c>
    </row>
    <row r="96" spans="2:51" s="13" customFormat="1" ht="11.25">
      <c r="B96" s="197"/>
      <c r="C96" s="198"/>
      <c r="D96" s="188" t="s">
        <v>166</v>
      </c>
      <c r="E96" s="199" t="s">
        <v>19</v>
      </c>
      <c r="F96" s="200" t="s">
        <v>578</v>
      </c>
      <c r="G96" s="198"/>
      <c r="H96" s="201">
        <v>13.163</v>
      </c>
      <c r="I96" s="202"/>
      <c r="J96" s="198"/>
      <c r="K96" s="198"/>
      <c r="L96" s="203"/>
      <c r="M96" s="204"/>
      <c r="N96" s="205"/>
      <c r="O96" s="205"/>
      <c r="P96" s="205"/>
      <c r="Q96" s="205"/>
      <c r="R96" s="205"/>
      <c r="S96" s="205"/>
      <c r="T96" s="206"/>
      <c r="AT96" s="207" t="s">
        <v>166</v>
      </c>
      <c r="AU96" s="207" t="s">
        <v>81</v>
      </c>
      <c r="AV96" s="13" t="s">
        <v>81</v>
      </c>
      <c r="AW96" s="13" t="s">
        <v>33</v>
      </c>
      <c r="AX96" s="13" t="s">
        <v>72</v>
      </c>
      <c r="AY96" s="207" t="s">
        <v>120</v>
      </c>
    </row>
    <row r="97" spans="2:51" s="13" customFormat="1" ht="11.25">
      <c r="B97" s="197"/>
      <c r="C97" s="198"/>
      <c r="D97" s="188" t="s">
        <v>166</v>
      </c>
      <c r="E97" s="199" t="s">
        <v>19</v>
      </c>
      <c r="F97" s="200" t="s">
        <v>579</v>
      </c>
      <c r="G97" s="198"/>
      <c r="H97" s="201">
        <v>10.212</v>
      </c>
      <c r="I97" s="202"/>
      <c r="J97" s="198"/>
      <c r="K97" s="198"/>
      <c r="L97" s="203"/>
      <c r="M97" s="204"/>
      <c r="N97" s="205"/>
      <c r="O97" s="205"/>
      <c r="P97" s="205"/>
      <c r="Q97" s="205"/>
      <c r="R97" s="205"/>
      <c r="S97" s="205"/>
      <c r="T97" s="206"/>
      <c r="AT97" s="207" t="s">
        <v>166</v>
      </c>
      <c r="AU97" s="207" t="s">
        <v>81</v>
      </c>
      <c r="AV97" s="13" t="s">
        <v>81</v>
      </c>
      <c r="AW97" s="13" t="s">
        <v>33</v>
      </c>
      <c r="AX97" s="13" t="s">
        <v>72</v>
      </c>
      <c r="AY97" s="207" t="s">
        <v>120</v>
      </c>
    </row>
    <row r="98" spans="2:51" s="13" customFormat="1" ht="11.25">
      <c r="B98" s="197"/>
      <c r="C98" s="198"/>
      <c r="D98" s="188" t="s">
        <v>166</v>
      </c>
      <c r="E98" s="199" t="s">
        <v>19</v>
      </c>
      <c r="F98" s="200" t="s">
        <v>580</v>
      </c>
      <c r="G98" s="198"/>
      <c r="H98" s="201">
        <v>-6.464</v>
      </c>
      <c r="I98" s="202"/>
      <c r="J98" s="198"/>
      <c r="K98" s="198"/>
      <c r="L98" s="203"/>
      <c r="M98" s="204"/>
      <c r="N98" s="205"/>
      <c r="O98" s="205"/>
      <c r="P98" s="205"/>
      <c r="Q98" s="205"/>
      <c r="R98" s="205"/>
      <c r="S98" s="205"/>
      <c r="T98" s="206"/>
      <c r="AT98" s="207" t="s">
        <v>166</v>
      </c>
      <c r="AU98" s="207" t="s">
        <v>81</v>
      </c>
      <c r="AV98" s="13" t="s">
        <v>81</v>
      </c>
      <c r="AW98" s="13" t="s">
        <v>33</v>
      </c>
      <c r="AX98" s="13" t="s">
        <v>72</v>
      </c>
      <c r="AY98" s="207" t="s">
        <v>120</v>
      </c>
    </row>
    <row r="99" spans="2:51" s="15" customFormat="1" ht="11.25">
      <c r="B99" s="218"/>
      <c r="C99" s="219"/>
      <c r="D99" s="188" t="s">
        <v>166</v>
      </c>
      <c r="E99" s="220" t="s">
        <v>19</v>
      </c>
      <c r="F99" s="221" t="s">
        <v>184</v>
      </c>
      <c r="G99" s="219"/>
      <c r="H99" s="222">
        <v>16.911</v>
      </c>
      <c r="I99" s="223"/>
      <c r="J99" s="219"/>
      <c r="K99" s="219"/>
      <c r="L99" s="224"/>
      <c r="M99" s="225"/>
      <c r="N99" s="226"/>
      <c r="O99" s="226"/>
      <c r="P99" s="226"/>
      <c r="Q99" s="226"/>
      <c r="R99" s="226"/>
      <c r="S99" s="226"/>
      <c r="T99" s="227"/>
      <c r="AT99" s="228" t="s">
        <v>166</v>
      </c>
      <c r="AU99" s="228" t="s">
        <v>81</v>
      </c>
      <c r="AV99" s="15" t="s">
        <v>163</v>
      </c>
      <c r="AW99" s="15" t="s">
        <v>33</v>
      </c>
      <c r="AX99" s="15" t="s">
        <v>79</v>
      </c>
      <c r="AY99" s="228" t="s">
        <v>120</v>
      </c>
    </row>
    <row r="100" spans="1:65" s="2" customFormat="1" ht="24">
      <c r="A100" s="36"/>
      <c r="B100" s="37"/>
      <c r="C100" s="175" t="s">
        <v>81</v>
      </c>
      <c r="D100" s="175" t="s">
        <v>123</v>
      </c>
      <c r="E100" s="176" t="s">
        <v>581</v>
      </c>
      <c r="F100" s="177" t="s">
        <v>582</v>
      </c>
      <c r="G100" s="178" t="s">
        <v>162</v>
      </c>
      <c r="H100" s="179">
        <v>7.836</v>
      </c>
      <c r="I100" s="180"/>
      <c r="J100" s="181">
        <f>ROUND(I100*H100,2)</f>
        <v>0</v>
      </c>
      <c r="K100" s="177" t="s">
        <v>127</v>
      </c>
      <c r="L100" s="41"/>
      <c r="M100" s="182" t="s">
        <v>19</v>
      </c>
      <c r="N100" s="183" t="s">
        <v>43</v>
      </c>
      <c r="O100" s="66"/>
      <c r="P100" s="184">
        <f>O100*H100</f>
        <v>0</v>
      </c>
      <c r="Q100" s="184">
        <v>0.07571</v>
      </c>
      <c r="R100" s="184">
        <f>Q100*H100</f>
        <v>0.59326356</v>
      </c>
      <c r="S100" s="184">
        <v>0</v>
      </c>
      <c r="T100" s="185">
        <f>S100*H100</f>
        <v>0</v>
      </c>
      <c r="U100" s="36"/>
      <c r="V100" s="36"/>
      <c r="W100" s="36"/>
      <c r="X100" s="36"/>
      <c r="Y100" s="36"/>
      <c r="Z100" s="36"/>
      <c r="AA100" s="36"/>
      <c r="AB100" s="36"/>
      <c r="AC100" s="36"/>
      <c r="AD100" s="36"/>
      <c r="AE100" s="36"/>
      <c r="AR100" s="186" t="s">
        <v>163</v>
      </c>
      <c r="AT100" s="186" t="s">
        <v>123</v>
      </c>
      <c r="AU100" s="186" t="s">
        <v>81</v>
      </c>
      <c r="AY100" s="19" t="s">
        <v>120</v>
      </c>
      <c r="BE100" s="187">
        <f>IF(N100="základní",J100,0)</f>
        <v>0</v>
      </c>
      <c r="BF100" s="187">
        <f>IF(N100="snížená",J100,0)</f>
        <v>0</v>
      </c>
      <c r="BG100" s="187">
        <f>IF(N100="zákl. přenesená",J100,0)</f>
        <v>0</v>
      </c>
      <c r="BH100" s="187">
        <f>IF(N100="sníž. přenesená",J100,0)</f>
        <v>0</v>
      </c>
      <c r="BI100" s="187">
        <f>IF(N100="nulová",J100,0)</f>
        <v>0</v>
      </c>
      <c r="BJ100" s="19" t="s">
        <v>79</v>
      </c>
      <c r="BK100" s="187">
        <f>ROUND(I100*H100,2)</f>
        <v>0</v>
      </c>
      <c r="BL100" s="19" t="s">
        <v>163</v>
      </c>
      <c r="BM100" s="186" t="s">
        <v>875</v>
      </c>
    </row>
    <row r="101" spans="2:51" s="13" customFormat="1" ht="11.25">
      <c r="B101" s="197"/>
      <c r="C101" s="198"/>
      <c r="D101" s="188" t="s">
        <v>166</v>
      </c>
      <c r="E101" s="199" t="s">
        <v>19</v>
      </c>
      <c r="F101" s="200" t="s">
        <v>584</v>
      </c>
      <c r="G101" s="198"/>
      <c r="H101" s="201">
        <v>14.3</v>
      </c>
      <c r="I101" s="202"/>
      <c r="J101" s="198"/>
      <c r="K101" s="198"/>
      <c r="L101" s="203"/>
      <c r="M101" s="204"/>
      <c r="N101" s="205"/>
      <c r="O101" s="205"/>
      <c r="P101" s="205"/>
      <c r="Q101" s="205"/>
      <c r="R101" s="205"/>
      <c r="S101" s="205"/>
      <c r="T101" s="206"/>
      <c r="AT101" s="207" t="s">
        <v>166</v>
      </c>
      <c r="AU101" s="207" t="s">
        <v>81</v>
      </c>
      <c r="AV101" s="13" t="s">
        <v>81</v>
      </c>
      <c r="AW101" s="13" t="s">
        <v>33</v>
      </c>
      <c r="AX101" s="13" t="s">
        <v>72</v>
      </c>
      <c r="AY101" s="207" t="s">
        <v>120</v>
      </c>
    </row>
    <row r="102" spans="2:51" s="13" customFormat="1" ht="11.25">
      <c r="B102" s="197"/>
      <c r="C102" s="198"/>
      <c r="D102" s="188" t="s">
        <v>166</v>
      </c>
      <c r="E102" s="199" t="s">
        <v>19</v>
      </c>
      <c r="F102" s="200" t="s">
        <v>580</v>
      </c>
      <c r="G102" s="198"/>
      <c r="H102" s="201">
        <v>-6.464</v>
      </c>
      <c r="I102" s="202"/>
      <c r="J102" s="198"/>
      <c r="K102" s="198"/>
      <c r="L102" s="203"/>
      <c r="M102" s="204"/>
      <c r="N102" s="205"/>
      <c r="O102" s="205"/>
      <c r="P102" s="205"/>
      <c r="Q102" s="205"/>
      <c r="R102" s="205"/>
      <c r="S102" s="205"/>
      <c r="T102" s="206"/>
      <c r="AT102" s="207" t="s">
        <v>166</v>
      </c>
      <c r="AU102" s="207" t="s">
        <v>81</v>
      </c>
      <c r="AV102" s="13" t="s">
        <v>81</v>
      </c>
      <c r="AW102" s="13" t="s">
        <v>33</v>
      </c>
      <c r="AX102" s="13" t="s">
        <v>72</v>
      </c>
      <c r="AY102" s="207" t="s">
        <v>120</v>
      </c>
    </row>
    <row r="103" spans="2:51" s="15" customFormat="1" ht="11.25">
      <c r="B103" s="218"/>
      <c r="C103" s="219"/>
      <c r="D103" s="188" t="s">
        <v>166</v>
      </c>
      <c r="E103" s="220" t="s">
        <v>19</v>
      </c>
      <c r="F103" s="221" t="s">
        <v>184</v>
      </c>
      <c r="G103" s="219"/>
      <c r="H103" s="222">
        <v>7.836</v>
      </c>
      <c r="I103" s="223"/>
      <c r="J103" s="219"/>
      <c r="K103" s="219"/>
      <c r="L103" s="224"/>
      <c r="M103" s="225"/>
      <c r="N103" s="226"/>
      <c r="O103" s="226"/>
      <c r="P103" s="226"/>
      <c r="Q103" s="226"/>
      <c r="R103" s="226"/>
      <c r="S103" s="226"/>
      <c r="T103" s="227"/>
      <c r="AT103" s="228" t="s">
        <v>166</v>
      </c>
      <c r="AU103" s="228" t="s">
        <v>81</v>
      </c>
      <c r="AV103" s="15" t="s">
        <v>163</v>
      </c>
      <c r="AW103" s="15" t="s">
        <v>33</v>
      </c>
      <c r="AX103" s="15" t="s">
        <v>79</v>
      </c>
      <c r="AY103" s="228" t="s">
        <v>120</v>
      </c>
    </row>
    <row r="104" spans="1:65" s="2" customFormat="1" ht="24">
      <c r="A104" s="36"/>
      <c r="B104" s="37"/>
      <c r="C104" s="175" t="s">
        <v>140</v>
      </c>
      <c r="D104" s="175" t="s">
        <v>123</v>
      </c>
      <c r="E104" s="176" t="s">
        <v>585</v>
      </c>
      <c r="F104" s="177" t="s">
        <v>586</v>
      </c>
      <c r="G104" s="178" t="s">
        <v>162</v>
      </c>
      <c r="H104" s="179">
        <v>8.775</v>
      </c>
      <c r="I104" s="180"/>
      <c r="J104" s="181">
        <f>ROUND(I104*H104,2)</f>
        <v>0</v>
      </c>
      <c r="K104" s="177" t="s">
        <v>127</v>
      </c>
      <c r="L104" s="41"/>
      <c r="M104" s="182" t="s">
        <v>19</v>
      </c>
      <c r="N104" s="183" t="s">
        <v>43</v>
      </c>
      <c r="O104" s="66"/>
      <c r="P104" s="184">
        <f>O104*H104</f>
        <v>0</v>
      </c>
      <c r="Q104" s="184">
        <v>0.04367</v>
      </c>
      <c r="R104" s="184">
        <f>Q104*H104</f>
        <v>0.38320425</v>
      </c>
      <c r="S104" s="184">
        <v>0</v>
      </c>
      <c r="T104" s="185">
        <f>S104*H104</f>
        <v>0</v>
      </c>
      <c r="U104" s="36"/>
      <c r="V104" s="36"/>
      <c r="W104" s="36"/>
      <c r="X104" s="36"/>
      <c r="Y104" s="36"/>
      <c r="Z104" s="36"/>
      <c r="AA104" s="36"/>
      <c r="AB104" s="36"/>
      <c r="AC104" s="36"/>
      <c r="AD104" s="36"/>
      <c r="AE104" s="36"/>
      <c r="AR104" s="186" t="s">
        <v>163</v>
      </c>
      <c r="AT104" s="186" t="s">
        <v>123</v>
      </c>
      <c r="AU104" s="186" t="s">
        <v>81</v>
      </c>
      <c r="AY104" s="19" t="s">
        <v>120</v>
      </c>
      <c r="BE104" s="187">
        <f>IF(N104="základní",J104,0)</f>
        <v>0</v>
      </c>
      <c r="BF104" s="187">
        <f>IF(N104="snížená",J104,0)</f>
        <v>0</v>
      </c>
      <c r="BG104" s="187">
        <f>IF(N104="zákl. přenesená",J104,0)</f>
        <v>0</v>
      </c>
      <c r="BH104" s="187">
        <f>IF(N104="sníž. přenesená",J104,0)</f>
        <v>0</v>
      </c>
      <c r="BI104" s="187">
        <f>IF(N104="nulová",J104,0)</f>
        <v>0</v>
      </c>
      <c r="BJ104" s="19" t="s">
        <v>79</v>
      </c>
      <c r="BK104" s="187">
        <f>ROUND(I104*H104,2)</f>
        <v>0</v>
      </c>
      <c r="BL104" s="19" t="s">
        <v>163</v>
      </c>
      <c r="BM104" s="186" t="s">
        <v>876</v>
      </c>
    </row>
    <row r="105" spans="2:51" s="14" customFormat="1" ht="11.25">
      <c r="B105" s="208"/>
      <c r="C105" s="209"/>
      <c r="D105" s="188" t="s">
        <v>166</v>
      </c>
      <c r="E105" s="210" t="s">
        <v>19</v>
      </c>
      <c r="F105" s="211" t="s">
        <v>588</v>
      </c>
      <c r="G105" s="209"/>
      <c r="H105" s="210" t="s">
        <v>19</v>
      </c>
      <c r="I105" s="212"/>
      <c r="J105" s="209"/>
      <c r="K105" s="209"/>
      <c r="L105" s="213"/>
      <c r="M105" s="214"/>
      <c r="N105" s="215"/>
      <c r="O105" s="215"/>
      <c r="P105" s="215"/>
      <c r="Q105" s="215"/>
      <c r="R105" s="215"/>
      <c r="S105" s="215"/>
      <c r="T105" s="216"/>
      <c r="AT105" s="217" t="s">
        <v>166</v>
      </c>
      <c r="AU105" s="217" t="s">
        <v>81</v>
      </c>
      <c r="AV105" s="14" t="s">
        <v>79</v>
      </c>
      <c r="AW105" s="14" t="s">
        <v>33</v>
      </c>
      <c r="AX105" s="14" t="s">
        <v>72</v>
      </c>
      <c r="AY105" s="217" t="s">
        <v>120</v>
      </c>
    </row>
    <row r="106" spans="2:51" s="13" customFormat="1" ht="11.25">
      <c r="B106" s="197"/>
      <c r="C106" s="198"/>
      <c r="D106" s="188" t="s">
        <v>166</v>
      </c>
      <c r="E106" s="199" t="s">
        <v>19</v>
      </c>
      <c r="F106" s="200" t="s">
        <v>589</v>
      </c>
      <c r="G106" s="198"/>
      <c r="H106" s="201">
        <v>8.775</v>
      </c>
      <c r="I106" s="202"/>
      <c r="J106" s="198"/>
      <c r="K106" s="198"/>
      <c r="L106" s="203"/>
      <c r="M106" s="204"/>
      <c r="N106" s="205"/>
      <c r="O106" s="205"/>
      <c r="P106" s="205"/>
      <c r="Q106" s="205"/>
      <c r="R106" s="205"/>
      <c r="S106" s="205"/>
      <c r="T106" s="206"/>
      <c r="AT106" s="207" t="s">
        <v>166</v>
      </c>
      <c r="AU106" s="207" t="s">
        <v>81</v>
      </c>
      <c r="AV106" s="13" t="s">
        <v>81</v>
      </c>
      <c r="AW106" s="13" t="s">
        <v>33</v>
      </c>
      <c r="AX106" s="13" t="s">
        <v>79</v>
      </c>
      <c r="AY106" s="207" t="s">
        <v>120</v>
      </c>
    </row>
    <row r="107" spans="1:65" s="2" customFormat="1" ht="16.5" customHeight="1">
      <c r="A107" s="36"/>
      <c r="B107" s="37"/>
      <c r="C107" s="175" t="s">
        <v>163</v>
      </c>
      <c r="D107" s="175" t="s">
        <v>123</v>
      </c>
      <c r="E107" s="176" t="s">
        <v>590</v>
      </c>
      <c r="F107" s="177" t="s">
        <v>591</v>
      </c>
      <c r="G107" s="178" t="s">
        <v>202</v>
      </c>
      <c r="H107" s="179">
        <v>40.2</v>
      </c>
      <c r="I107" s="180"/>
      <c r="J107" s="181">
        <f>ROUND(I107*H107,2)</f>
        <v>0</v>
      </c>
      <c r="K107" s="177" t="s">
        <v>127</v>
      </c>
      <c r="L107" s="41"/>
      <c r="M107" s="182" t="s">
        <v>19</v>
      </c>
      <c r="N107" s="183" t="s">
        <v>43</v>
      </c>
      <c r="O107" s="66"/>
      <c r="P107" s="184">
        <f>O107*H107</f>
        <v>0</v>
      </c>
      <c r="Q107" s="184">
        <v>0.00013</v>
      </c>
      <c r="R107" s="184">
        <f>Q107*H107</f>
        <v>0.005226</v>
      </c>
      <c r="S107" s="184">
        <v>0</v>
      </c>
      <c r="T107" s="185">
        <f>S107*H107</f>
        <v>0</v>
      </c>
      <c r="U107" s="36"/>
      <c r="V107" s="36"/>
      <c r="W107" s="36"/>
      <c r="X107" s="36"/>
      <c r="Y107" s="36"/>
      <c r="Z107" s="36"/>
      <c r="AA107" s="36"/>
      <c r="AB107" s="36"/>
      <c r="AC107" s="36"/>
      <c r="AD107" s="36"/>
      <c r="AE107" s="36"/>
      <c r="AR107" s="186" t="s">
        <v>163</v>
      </c>
      <c r="AT107" s="186" t="s">
        <v>123</v>
      </c>
      <c r="AU107" s="186" t="s">
        <v>81</v>
      </c>
      <c r="AY107" s="19" t="s">
        <v>120</v>
      </c>
      <c r="BE107" s="187">
        <f>IF(N107="základní",J107,0)</f>
        <v>0</v>
      </c>
      <c r="BF107" s="187">
        <f>IF(N107="snížená",J107,0)</f>
        <v>0</v>
      </c>
      <c r="BG107" s="187">
        <f>IF(N107="zákl. přenesená",J107,0)</f>
        <v>0</v>
      </c>
      <c r="BH107" s="187">
        <f>IF(N107="sníž. přenesená",J107,0)</f>
        <v>0</v>
      </c>
      <c r="BI107" s="187">
        <f>IF(N107="nulová",J107,0)</f>
        <v>0</v>
      </c>
      <c r="BJ107" s="19" t="s">
        <v>79</v>
      </c>
      <c r="BK107" s="187">
        <f>ROUND(I107*H107,2)</f>
        <v>0</v>
      </c>
      <c r="BL107" s="19" t="s">
        <v>163</v>
      </c>
      <c r="BM107" s="186" t="s">
        <v>877</v>
      </c>
    </row>
    <row r="108" spans="1:47" s="2" customFormat="1" ht="68.25">
      <c r="A108" s="36"/>
      <c r="B108" s="37"/>
      <c r="C108" s="38"/>
      <c r="D108" s="188" t="s">
        <v>130</v>
      </c>
      <c r="E108" s="38"/>
      <c r="F108" s="189" t="s">
        <v>593</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130</v>
      </c>
      <c r="AU108" s="19" t="s">
        <v>81</v>
      </c>
    </row>
    <row r="109" spans="2:51" s="13" customFormat="1" ht="11.25">
      <c r="B109" s="197"/>
      <c r="C109" s="198"/>
      <c r="D109" s="188" t="s">
        <v>166</v>
      </c>
      <c r="E109" s="199" t="s">
        <v>19</v>
      </c>
      <c r="F109" s="200" t="s">
        <v>594</v>
      </c>
      <c r="G109" s="198"/>
      <c r="H109" s="201">
        <v>13</v>
      </c>
      <c r="I109" s="202"/>
      <c r="J109" s="198"/>
      <c r="K109" s="198"/>
      <c r="L109" s="203"/>
      <c r="M109" s="204"/>
      <c r="N109" s="205"/>
      <c r="O109" s="205"/>
      <c r="P109" s="205"/>
      <c r="Q109" s="205"/>
      <c r="R109" s="205"/>
      <c r="S109" s="205"/>
      <c r="T109" s="206"/>
      <c r="AT109" s="207" t="s">
        <v>166</v>
      </c>
      <c r="AU109" s="207" t="s">
        <v>81</v>
      </c>
      <c r="AV109" s="13" t="s">
        <v>81</v>
      </c>
      <c r="AW109" s="13" t="s">
        <v>33</v>
      </c>
      <c r="AX109" s="13" t="s">
        <v>72</v>
      </c>
      <c r="AY109" s="207" t="s">
        <v>120</v>
      </c>
    </row>
    <row r="110" spans="2:51" s="13" customFormat="1" ht="11.25">
      <c r="B110" s="197"/>
      <c r="C110" s="198"/>
      <c r="D110" s="188" t="s">
        <v>166</v>
      </c>
      <c r="E110" s="199" t="s">
        <v>19</v>
      </c>
      <c r="F110" s="200" t="s">
        <v>595</v>
      </c>
      <c r="G110" s="198"/>
      <c r="H110" s="201">
        <v>2.1</v>
      </c>
      <c r="I110" s="202"/>
      <c r="J110" s="198"/>
      <c r="K110" s="198"/>
      <c r="L110" s="203"/>
      <c r="M110" s="204"/>
      <c r="N110" s="205"/>
      <c r="O110" s="205"/>
      <c r="P110" s="205"/>
      <c r="Q110" s="205"/>
      <c r="R110" s="205"/>
      <c r="S110" s="205"/>
      <c r="T110" s="206"/>
      <c r="AT110" s="207" t="s">
        <v>166</v>
      </c>
      <c r="AU110" s="207" t="s">
        <v>81</v>
      </c>
      <c r="AV110" s="13" t="s">
        <v>81</v>
      </c>
      <c r="AW110" s="13" t="s">
        <v>33</v>
      </c>
      <c r="AX110" s="13" t="s">
        <v>72</v>
      </c>
      <c r="AY110" s="207" t="s">
        <v>120</v>
      </c>
    </row>
    <row r="111" spans="2:51" s="13" customFormat="1" ht="11.25">
      <c r="B111" s="197"/>
      <c r="C111" s="198"/>
      <c r="D111" s="188" t="s">
        <v>166</v>
      </c>
      <c r="E111" s="199" t="s">
        <v>19</v>
      </c>
      <c r="F111" s="200" t="s">
        <v>596</v>
      </c>
      <c r="G111" s="198"/>
      <c r="H111" s="201">
        <v>6.9</v>
      </c>
      <c r="I111" s="202"/>
      <c r="J111" s="198"/>
      <c r="K111" s="198"/>
      <c r="L111" s="203"/>
      <c r="M111" s="204"/>
      <c r="N111" s="205"/>
      <c r="O111" s="205"/>
      <c r="P111" s="205"/>
      <c r="Q111" s="205"/>
      <c r="R111" s="205"/>
      <c r="S111" s="205"/>
      <c r="T111" s="206"/>
      <c r="AT111" s="207" t="s">
        <v>166</v>
      </c>
      <c r="AU111" s="207" t="s">
        <v>81</v>
      </c>
      <c r="AV111" s="13" t="s">
        <v>81</v>
      </c>
      <c r="AW111" s="13" t="s">
        <v>33</v>
      </c>
      <c r="AX111" s="13" t="s">
        <v>72</v>
      </c>
      <c r="AY111" s="207" t="s">
        <v>120</v>
      </c>
    </row>
    <row r="112" spans="2:51" s="13" customFormat="1" ht="11.25">
      <c r="B112" s="197"/>
      <c r="C112" s="198"/>
      <c r="D112" s="188" t="s">
        <v>166</v>
      </c>
      <c r="E112" s="199" t="s">
        <v>19</v>
      </c>
      <c r="F112" s="200" t="s">
        <v>597</v>
      </c>
      <c r="G112" s="198"/>
      <c r="H112" s="201">
        <v>18.2</v>
      </c>
      <c r="I112" s="202"/>
      <c r="J112" s="198"/>
      <c r="K112" s="198"/>
      <c r="L112" s="203"/>
      <c r="M112" s="204"/>
      <c r="N112" s="205"/>
      <c r="O112" s="205"/>
      <c r="P112" s="205"/>
      <c r="Q112" s="205"/>
      <c r="R112" s="205"/>
      <c r="S112" s="205"/>
      <c r="T112" s="206"/>
      <c r="AT112" s="207" t="s">
        <v>166</v>
      </c>
      <c r="AU112" s="207" t="s">
        <v>81</v>
      </c>
      <c r="AV112" s="13" t="s">
        <v>81</v>
      </c>
      <c r="AW112" s="13" t="s">
        <v>33</v>
      </c>
      <c r="AX112" s="13" t="s">
        <v>72</v>
      </c>
      <c r="AY112" s="207" t="s">
        <v>120</v>
      </c>
    </row>
    <row r="113" spans="2:51" s="15" customFormat="1" ht="11.25">
      <c r="B113" s="218"/>
      <c r="C113" s="219"/>
      <c r="D113" s="188" t="s">
        <v>166</v>
      </c>
      <c r="E113" s="220" t="s">
        <v>19</v>
      </c>
      <c r="F113" s="221" t="s">
        <v>184</v>
      </c>
      <c r="G113" s="219"/>
      <c r="H113" s="222">
        <v>40.2</v>
      </c>
      <c r="I113" s="223"/>
      <c r="J113" s="219"/>
      <c r="K113" s="219"/>
      <c r="L113" s="224"/>
      <c r="M113" s="225"/>
      <c r="N113" s="226"/>
      <c r="O113" s="226"/>
      <c r="P113" s="226"/>
      <c r="Q113" s="226"/>
      <c r="R113" s="226"/>
      <c r="S113" s="226"/>
      <c r="T113" s="227"/>
      <c r="AT113" s="228" t="s">
        <v>166</v>
      </c>
      <c r="AU113" s="228" t="s">
        <v>81</v>
      </c>
      <c r="AV113" s="15" t="s">
        <v>163</v>
      </c>
      <c r="AW113" s="15" t="s">
        <v>33</v>
      </c>
      <c r="AX113" s="15" t="s">
        <v>79</v>
      </c>
      <c r="AY113" s="228" t="s">
        <v>120</v>
      </c>
    </row>
    <row r="114" spans="1:65" s="2" customFormat="1" ht="24">
      <c r="A114" s="36"/>
      <c r="B114" s="37"/>
      <c r="C114" s="175" t="s">
        <v>119</v>
      </c>
      <c r="D114" s="175" t="s">
        <v>123</v>
      </c>
      <c r="E114" s="176" t="s">
        <v>598</v>
      </c>
      <c r="F114" s="177" t="s">
        <v>599</v>
      </c>
      <c r="G114" s="178" t="s">
        <v>283</v>
      </c>
      <c r="H114" s="179">
        <v>4</v>
      </c>
      <c r="I114" s="180"/>
      <c r="J114" s="181">
        <f>ROUND(I114*H114,2)</f>
        <v>0</v>
      </c>
      <c r="K114" s="177" t="s">
        <v>127</v>
      </c>
      <c r="L114" s="41"/>
      <c r="M114" s="182" t="s">
        <v>19</v>
      </c>
      <c r="N114" s="183" t="s">
        <v>43</v>
      </c>
      <c r="O114" s="66"/>
      <c r="P114" s="184">
        <f>O114*H114</f>
        <v>0</v>
      </c>
      <c r="Q114" s="184">
        <v>0.03963</v>
      </c>
      <c r="R114" s="184">
        <f>Q114*H114</f>
        <v>0.15852</v>
      </c>
      <c r="S114" s="184">
        <v>0</v>
      </c>
      <c r="T114" s="185">
        <f>S114*H114</f>
        <v>0</v>
      </c>
      <c r="U114" s="36"/>
      <c r="V114" s="36"/>
      <c r="W114" s="36"/>
      <c r="X114" s="36"/>
      <c r="Y114" s="36"/>
      <c r="Z114" s="36"/>
      <c r="AA114" s="36"/>
      <c r="AB114" s="36"/>
      <c r="AC114" s="36"/>
      <c r="AD114" s="36"/>
      <c r="AE114" s="36"/>
      <c r="AR114" s="186" t="s">
        <v>163</v>
      </c>
      <c r="AT114" s="186" t="s">
        <v>123</v>
      </c>
      <c r="AU114" s="186" t="s">
        <v>81</v>
      </c>
      <c r="AY114" s="19" t="s">
        <v>120</v>
      </c>
      <c r="BE114" s="187">
        <f>IF(N114="základní",J114,0)</f>
        <v>0</v>
      </c>
      <c r="BF114" s="187">
        <f>IF(N114="snížená",J114,0)</f>
        <v>0</v>
      </c>
      <c r="BG114" s="187">
        <f>IF(N114="zákl. přenesená",J114,0)</f>
        <v>0</v>
      </c>
      <c r="BH114" s="187">
        <f>IF(N114="sníž. přenesená",J114,0)</f>
        <v>0</v>
      </c>
      <c r="BI114" s="187">
        <f>IF(N114="nulová",J114,0)</f>
        <v>0</v>
      </c>
      <c r="BJ114" s="19" t="s">
        <v>79</v>
      </c>
      <c r="BK114" s="187">
        <f>ROUND(I114*H114,2)</f>
        <v>0</v>
      </c>
      <c r="BL114" s="19" t="s">
        <v>163</v>
      </c>
      <c r="BM114" s="186" t="s">
        <v>878</v>
      </c>
    </row>
    <row r="115" spans="1:47" s="2" customFormat="1" ht="29.25">
      <c r="A115" s="36"/>
      <c r="B115" s="37"/>
      <c r="C115" s="38"/>
      <c r="D115" s="188" t="s">
        <v>130</v>
      </c>
      <c r="E115" s="38"/>
      <c r="F115" s="189" t="s">
        <v>601</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130</v>
      </c>
      <c r="AU115" s="19" t="s">
        <v>81</v>
      </c>
    </row>
    <row r="116" spans="2:63" s="12" customFormat="1" ht="22.9" customHeight="1">
      <c r="B116" s="159"/>
      <c r="C116" s="160"/>
      <c r="D116" s="161" t="s">
        <v>71</v>
      </c>
      <c r="E116" s="173" t="s">
        <v>158</v>
      </c>
      <c r="F116" s="173" t="s">
        <v>159</v>
      </c>
      <c r="G116" s="160"/>
      <c r="H116" s="160"/>
      <c r="I116" s="163"/>
      <c r="J116" s="174">
        <f>BK116</f>
        <v>0</v>
      </c>
      <c r="K116" s="160"/>
      <c r="L116" s="165"/>
      <c r="M116" s="166"/>
      <c r="N116" s="167"/>
      <c r="O116" s="167"/>
      <c r="P116" s="168">
        <f>SUM(P117:P269)</f>
        <v>0</v>
      </c>
      <c r="Q116" s="167"/>
      <c r="R116" s="168">
        <f>SUM(R117:R269)</f>
        <v>10.258280870000002</v>
      </c>
      <c r="S116" s="167"/>
      <c r="T116" s="169">
        <f>SUM(T117:T269)</f>
        <v>0</v>
      </c>
      <c r="AR116" s="170" t="s">
        <v>79</v>
      </c>
      <c r="AT116" s="171" t="s">
        <v>71</v>
      </c>
      <c r="AU116" s="171" t="s">
        <v>79</v>
      </c>
      <c r="AY116" s="170" t="s">
        <v>120</v>
      </c>
      <c r="BK116" s="172">
        <f>SUM(BK117:BK269)</f>
        <v>0</v>
      </c>
    </row>
    <row r="117" spans="1:65" s="2" customFormat="1" ht="24">
      <c r="A117" s="36"/>
      <c r="B117" s="37"/>
      <c r="C117" s="175" t="s">
        <v>158</v>
      </c>
      <c r="D117" s="175" t="s">
        <v>123</v>
      </c>
      <c r="E117" s="176" t="s">
        <v>160</v>
      </c>
      <c r="F117" s="177" t="s">
        <v>161</v>
      </c>
      <c r="G117" s="178" t="s">
        <v>162</v>
      </c>
      <c r="H117" s="179">
        <v>11.52</v>
      </c>
      <c r="I117" s="180"/>
      <c r="J117" s="181">
        <f>ROUND(I117*H117,2)</f>
        <v>0</v>
      </c>
      <c r="K117" s="177" t="s">
        <v>127</v>
      </c>
      <c r="L117" s="41"/>
      <c r="M117" s="182" t="s">
        <v>19</v>
      </c>
      <c r="N117" s="183" t="s">
        <v>43</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163</v>
      </c>
      <c r="AT117" s="186" t="s">
        <v>123</v>
      </c>
      <c r="AU117" s="186" t="s">
        <v>81</v>
      </c>
      <c r="AY117" s="19" t="s">
        <v>120</v>
      </c>
      <c r="BE117" s="187">
        <f>IF(N117="základní",J117,0)</f>
        <v>0</v>
      </c>
      <c r="BF117" s="187">
        <f>IF(N117="snížená",J117,0)</f>
        <v>0</v>
      </c>
      <c r="BG117" s="187">
        <f>IF(N117="zákl. přenesená",J117,0)</f>
        <v>0</v>
      </c>
      <c r="BH117" s="187">
        <f>IF(N117="sníž. přenesená",J117,0)</f>
        <v>0</v>
      </c>
      <c r="BI117" s="187">
        <f>IF(N117="nulová",J117,0)</f>
        <v>0</v>
      </c>
      <c r="BJ117" s="19" t="s">
        <v>79</v>
      </c>
      <c r="BK117" s="187">
        <f>ROUND(I117*H117,2)</f>
        <v>0</v>
      </c>
      <c r="BL117" s="19" t="s">
        <v>163</v>
      </c>
      <c r="BM117" s="186" t="s">
        <v>879</v>
      </c>
    </row>
    <row r="118" spans="1:47" s="2" customFormat="1" ht="39">
      <c r="A118" s="36"/>
      <c r="B118" s="37"/>
      <c r="C118" s="38"/>
      <c r="D118" s="188" t="s">
        <v>130</v>
      </c>
      <c r="E118" s="38"/>
      <c r="F118" s="189" t="s">
        <v>165</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130</v>
      </c>
      <c r="AU118" s="19" t="s">
        <v>81</v>
      </c>
    </row>
    <row r="119" spans="2:51" s="13" customFormat="1" ht="11.25">
      <c r="B119" s="197"/>
      <c r="C119" s="198"/>
      <c r="D119" s="188" t="s">
        <v>166</v>
      </c>
      <c r="E119" s="199" t="s">
        <v>19</v>
      </c>
      <c r="F119" s="200" t="s">
        <v>603</v>
      </c>
      <c r="G119" s="198"/>
      <c r="H119" s="201">
        <v>11.52</v>
      </c>
      <c r="I119" s="202"/>
      <c r="J119" s="198"/>
      <c r="K119" s="198"/>
      <c r="L119" s="203"/>
      <c r="M119" s="204"/>
      <c r="N119" s="205"/>
      <c r="O119" s="205"/>
      <c r="P119" s="205"/>
      <c r="Q119" s="205"/>
      <c r="R119" s="205"/>
      <c r="S119" s="205"/>
      <c r="T119" s="206"/>
      <c r="AT119" s="207" t="s">
        <v>166</v>
      </c>
      <c r="AU119" s="207" t="s">
        <v>81</v>
      </c>
      <c r="AV119" s="13" t="s">
        <v>81</v>
      </c>
      <c r="AW119" s="13" t="s">
        <v>33</v>
      </c>
      <c r="AX119" s="13" t="s">
        <v>79</v>
      </c>
      <c r="AY119" s="207" t="s">
        <v>120</v>
      </c>
    </row>
    <row r="120" spans="1:65" s="2" customFormat="1" ht="16.5" customHeight="1">
      <c r="A120" s="36"/>
      <c r="B120" s="37"/>
      <c r="C120" s="175" t="s">
        <v>199</v>
      </c>
      <c r="D120" s="175" t="s">
        <v>123</v>
      </c>
      <c r="E120" s="176" t="s">
        <v>168</v>
      </c>
      <c r="F120" s="177" t="s">
        <v>169</v>
      </c>
      <c r="G120" s="178" t="s">
        <v>162</v>
      </c>
      <c r="H120" s="179">
        <v>0.252</v>
      </c>
      <c r="I120" s="180"/>
      <c r="J120" s="181">
        <f>ROUND(I120*H120,2)</f>
        <v>0</v>
      </c>
      <c r="K120" s="177" t="s">
        <v>127</v>
      </c>
      <c r="L120" s="41"/>
      <c r="M120" s="182" t="s">
        <v>19</v>
      </c>
      <c r="N120" s="183" t="s">
        <v>43</v>
      </c>
      <c r="O120" s="66"/>
      <c r="P120" s="184">
        <f>O120*H120</f>
        <v>0</v>
      </c>
      <c r="Q120" s="184">
        <v>0.0382</v>
      </c>
      <c r="R120" s="184">
        <f>Q120*H120</f>
        <v>0.0096264</v>
      </c>
      <c r="S120" s="184">
        <v>0</v>
      </c>
      <c r="T120" s="185">
        <f>S120*H120</f>
        <v>0</v>
      </c>
      <c r="U120" s="36"/>
      <c r="V120" s="36"/>
      <c r="W120" s="36"/>
      <c r="X120" s="36"/>
      <c r="Y120" s="36"/>
      <c r="Z120" s="36"/>
      <c r="AA120" s="36"/>
      <c r="AB120" s="36"/>
      <c r="AC120" s="36"/>
      <c r="AD120" s="36"/>
      <c r="AE120" s="36"/>
      <c r="AR120" s="186" t="s">
        <v>163</v>
      </c>
      <c r="AT120" s="186" t="s">
        <v>123</v>
      </c>
      <c r="AU120" s="186" t="s">
        <v>81</v>
      </c>
      <c r="AY120" s="19" t="s">
        <v>120</v>
      </c>
      <c r="BE120" s="187">
        <f>IF(N120="základní",J120,0)</f>
        <v>0</v>
      </c>
      <c r="BF120" s="187">
        <f>IF(N120="snížená",J120,0)</f>
        <v>0</v>
      </c>
      <c r="BG120" s="187">
        <f>IF(N120="zákl. přenesená",J120,0)</f>
        <v>0</v>
      </c>
      <c r="BH120" s="187">
        <f>IF(N120="sníž. přenesená",J120,0)</f>
        <v>0</v>
      </c>
      <c r="BI120" s="187">
        <f>IF(N120="nulová",J120,0)</f>
        <v>0</v>
      </c>
      <c r="BJ120" s="19" t="s">
        <v>79</v>
      </c>
      <c r="BK120" s="187">
        <f>ROUND(I120*H120,2)</f>
        <v>0</v>
      </c>
      <c r="BL120" s="19" t="s">
        <v>163</v>
      </c>
      <c r="BM120" s="186" t="s">
        <v>880</v>
      </c>
    </row>
    <row r="121" spans="2:51" s="14" customFormat="1" ht="11.25">
      <c r="B121" s="208"/>
      <c r="C121" s="209"/>
      <c r="D121" s="188" t="s">
        <v>166</v>
      </c>
      <c r="E121" s="210" t="s">
        <v>19</v>
      </c>
      <c r="F121" s="211" t="s">
        <v>171</v>
      </c>
      <c r="G121" s="209"/>
      <c r="H121" s="210" t="s">
        <v>19</v>
      </c>
      <c r="I121" s="212"/>
      <c r="J121" s="209"/>
      <c r="K121" s="209"/>
      <c r="L121" s="213"/>
      <c r="M121" s="214"/>
      <c r="N121" s="215"/>
      <c r="O121" s="215"/>
      <c r="P121" s="215"/>
      <c r="Q121" s="215"/>
      <c r="R121" s="215"/>
      <c r="S121" s="215"/>
      <c r="T121" s="216"/>
      <c r="AT121" s="217" t="s">
        <v>166</v>
      </c>
      <c r="AU121" s="217" t="s">
        <v>81</v>
      </c>
      <c r="AV121" s="14" t="s">
        <v>79</v>
      </c>
      <c r="AW121" s="14" t="s">
        <v>33</v>
      </c>
      <c r="AX121" s="14" t="s">
        <v>72</v>
      </c>
      <c r="AY121" s="217" t="s">
        <v>120</v>
      </c>
    </row>
    <row r="122" spans="2:51" s="13" customFormat="1" ht="11.25">
      <c r="B122" s="197"/>
      <c r="C122" s="198"/>
      <c r="D122" s="188" t="s">
        <v>166</v>
      </c>
      <c r="E122" s="199" t="s">
        <v>19</v>
      </c>
      <c r="F122" s="200" t="s">
        <v>605</v>
      </c>
      <c r="G122" s="198"/>
      <c r="H122" s="201">
        <v>0.202</v>
      </c>
      <c r="I122" s="202"/>
      <c r="J122" s="198"/>
      <c r="K122" s="198"/>
      <c r="L122" s="203"/>
      <c r="M122" s="204"/>
      <c r="N122" s="205"/>
      <c r="O122" s="205"/>
      <c r="P122" s="205"/>
      <c r="Q122" s="205"/>
      <c r="R122" s="205"/>
      <c r="S122" s="205"/>
      <c r="T122" s="206"/>
      <c r="AT122" s="207" t="s">
        <v>166</v>
      </c>
      <c r="AU122" s="207" t="s">
        <v>81</v>
      </c>
      <c r="AV122" s="13" t="s">
        <v>81</v>
      </c>
      <c r="AW122" s="13" t="s">
        <v>33</v>
      </c>
      <c r="AX122" s="13" t="s">
        <v>72</v>
      </c>
      <c r="AY122" s="207" t="s">
        <v>120</v>
      </c>
    </row>
    <row r="123" spans="2:51" s="13" customFormat="1" ht="11.25">
      <c r="B123" s="197"/>
      <c r="C123" s="198"/>
      <c r="D123" s="188" t="s">
        <v>166</v>
      </c>
      <c r="E123" s="199" t="s">
        <v>19</v>
      </c>
      <c r="F123" s="200" t="s">
        <v>606</v>
      </c>
      <c r="G123" s="198"/>
      <c r="H123" s="201">
        <v>0.05</v>
      </c>
      <c r="I123" s="202"/>
      <c r="J123" s="198"/>
      <c r="K123" s="198"/>
      <c r="L123" s="203"/>
      <c r="M123" s="204"/>
      <c r="N123" s="205"/>
      <c r="O123" s="205"/>
      <c r="P123" s="205"/>
      <c r="Q123" s="205"/>
      <c r="R123" s="205"/>
      <c r="S123" s="205"/>
      <c r="T123" s="206"/>
      <c r="AT123" s="207" t="s">
        <v>166</v>
      </c>
      <c r="AU123" s="207" t="s">
        <v>81</v>
      </c>
      <c r="AV123" s="13" t="s">
        <v>81</v>
      </c>
      <c r="AW123" s="13" t="s">
        <v>33</v>
      </c>
      <c r="AX123" s="13" t="s">
        <v>72</v>
      </c>
      <c r="AY123" s="207" t="s">
        <v>120</v>
      </c>
    </row>
    <row r="124" spans="2:51" s="15" customFormat="1" ht="11.25">
      <c r="B124" s="218"/>
      <c r="C124" s="219"/>
      <c r="D124" s="188" t="s">
        <v>166</v>
      </c>
      <c r="E124" s="220" t="s">
        <v>19</v>
      </c>
      <c r="F124" s="221" t="s">
        <v>184</v>
      </c>
      <c r="G124" s="219"/>
      <c r="H124" s="222">
        <v>0.252</v>
      </c>
      <c r="I124" s="223"/>
      <c r="J124" s="219"/>
      <c r="K124" s="219"/>
      <c r="L124" s="224"/>
      <c r="M124" s="225"/>
      <c r="N124" s="226"/>
      <c r="O124" s="226"/>
      <c r="P124" s="226"/>
      <c r="Q124" s="226"/>
      <c r="R124" s="226"/>
      <c r="S124" s="226"/>
      <c r="T124" s="227"/>
      <c r="AT124" s="228" t="s">
        <v>166</v>
      </c>
      <c r="AU124" s="228" t="s">
        <v>81</v>
      </c>
      <c r="AV124" s="15" t="s">
        <v>163</v>
      </c>
      <c r="AW124" s="15" t="s">
        <v>33</v>
      </c>
      <c r="AX124" s="15" t="s">
        <v>79</v>
      </c>
      <c r="AY124" s="228" t="s">
        <v>120</v>
      </c>
    </row>
    <row r="125" spans="1:65" s="2" customFormat="1" ht="16.5" customHeight="1">
      <c r="A125" s="36"/>
      <c r="B125" s="37"/>
      <c r="C125" s="175" t="s">
        <v>208</v>
      </c>
      <c r="D125" s="175" t="s">
        <v>123</v>
      </c>
      <c r="E125" s="176" t="s">
        <v>607</v>
      </c>
      <c r="F125" s="177" t="s">
        <v>608</v>
      </c>
      <c r="G125" s="178" t="s">
        <v>162</v>
      </c>
      <c r="H125" s="179">
        <v>0.07</v>
      </c>
      <c r="I125" s="180"/>
      <c r="J125" s="181">
        <f>ROUND(I125*H125,2)</f>
        <v>0</v>
      </c>
      <c r="K125" s="177" t="s">
        <v>127</v>
      </c>
      <c r="L125" s="41"/>
      <c r="M125" s="182" t="s">
        <v>19</v>
      </c>
      <c r="N125" s="183" t="s">
        <v>43</v>
      </c>
      <c r="O125" s="66"/>
      <c r="P125" s="184">
        <f>O125*H125</f>
        <v>0</v>
      </c>
      <c r="Q125" s="184">
        <v>0.0382</v>
      </c>
      <c r="R125" s="184">
        <f>Q125*H125</f>
        <v>0.002674</v>
      </c>
      <c r="S125" s="184">
        <v>0</v>
      </c>
      <c r="T125" s="185">
        <f>S125*H125</f>
        <v>0</v>
      </c>
      <c r="U125" s="36"/>
      <c r="V125" s="36"/>
      <c r="W125" s="36"/>
      <c r="X125" s="36"/>
      <c r="Y125" s="36"/>
      <c r="Z125" s="36"/>
      <c r="AA125" s="36"/>
      <c r="AB125" s="36"/>
      <c r="AC125" s="36"/>
      <c r="AD125" s="36"/>
      <c r="AE125" s="36"/>
      <c r="AR125" s="186" t="s">
        <v>163</v>
      </c>
      <c r="AT125" s="186" t="s">
        <v>123</v>
      </c>
      <c r="AU125" s="186" t="s">
        <v>81</v>
      </c>
      <c r="AY125" s="19" t="s">
        <v>120</v>
      </c>
      <c r="BE125" s="187">
        <f>IF(N125="základní",J125,0)</f>
        <v>0</v>
      </c>
      <c r="BF125" s="187">
        <f>IF(N125="snížená",J125,0)</f>
        <v>0</v>
      </c>
      <c r="BG125" s="187">
        <f>IF(N125="zákl. přenesená",J125,0)</f>
        <v>0</v>
      </c>
      <c r="BH125" s="187">
        <f>IF(N125="sníž. přenesená",J125,0)</f>
        <v>0</v>
      </c>
      <c r="BI125" s="187">
        <f>IF(N125="nulová",J125,0)</f>
        <v>0</v>
      </c>
      <c r="BJ125" s="19" t="s">
        <v>79</v>
      </c>
      <c r="BK125" s="187">
        <f>ROUND(I125*H125,2)</f>
        <v>0</v>
      </c>
      <c r="BL125" s="19" t="s">
        <v>163</v>
      </c>
      <c r="BM125" s="186" t="s">
        <v>881</v>
      </c>
    </row>
    <row r="126" spans="2:51" s="14" customFormat="1" ht="11.25">
      <c r="B126" s="208"/>
      <c r="C126" s="209"/>
      <c r="D126" s="188" t="s">
        <v>166</v>
      </c>
      <c r="E126" s="210" t="s">
        <v>19</v>
      </c>
      <c r="F126" s="211" t="s">
        <v>171</v>
      </c>
      <c r="G126" s="209"/>
      <c r="H126" s="210" t="s">
        <v>19</v>
      </c>
      <c r="I126" s="212"/>
      <c r="J126" s="209"/>
      <c r="K126" s="209"/>
      <c r="L126" s="213"/>
      <c r="M126" s="214"/>
      <c r="N126" s="215"/>
      <c r="O126" s="215"/>
      <c r="P126" s="215"/>
      <c r="Q126" s="215"/>
      <c r="R126" s="215"/>
      <c r="S126" s="215"/>
      <c r="T126" s="216"/>
      <c r="AT126" s="217" t="s">
        <v>166</v>
      </c>
      <c r="AU126" s="217" t="s">
        <v>81</v>
      </c>
      <c r="AV126" s="14" t="s">
        <v>79</v>
      </c>
      <c r="AW126" s="14" t="s">
        <v>33</v>
      </c>
      <c r="AX126" s="14" t="s">
        <v>72</v>
      </c>
      <c r="AY126" s="217" t="s">
        <v>120</v>
      </c>
    </row>
    <row r="127" spans="2:51" s="13" customFormat="1" ht="11.25">
      <c r="B127" s="197"/>
      <c r="C127" s="198"/>
      <c r="D127" s="188" t="s">
        <v>166</v>
      </c>
      <c r="E127" s="199" t="s">
        <v>19</v>
      </c>
      <c r="F127" s="200" t="s">
        <v>610</v>
      </c>
      <c r="G127" s="198"/>
      <c r="H127" s="201">
        <v>0.07</v>
      </c>
      <c r="I127" s="202"/>
      <c r="J127" s="198"/>
      <c r="K127" s="198"/>
      <c r="L127" s="203"/>
      <c r="M127" s="204"/>
      <c r="N127" s="205"/>
      <c r="O127" s="205"/>
      <c r="P127" s="205"/>
      <c r="Q127" s="205"/>
      <c r="R127" s="205"/>
      <c r="S127" s="205"/>
      <c r="T127" s="206"/>
      <c r="AT127" s="207" t="s">
        <v>166</v>
      </c>
      <c r="AU127" s="207" t="s">
        <v>81</v>
      </c>
      <c r="AV127" s="13" t="s">
        <v>81</v>
      </c>
      <c r="AW127" s="13" t="s">
        <v>33</v>
      </c>
      <c r="AX127" s="13" t="s">
        <v>79</v>
      </c>
      <c r="AY127" s="207" t="s">
        <v>120</v>
      </c>
    </row>
    <row r="128" spans="1:65" s="2" customFormat="1" ht="24">
      <c r="A128" s="36"/>
      <c r="B128" s="37"/>
      <c r="C128" s="175" t="s">
        <v>216</v>
      </c>
      <c r="D128" s="175" t="s">
        <v>123</v>
      </c>
      <c r="E128" s="176" t="s">
        <v>173</v>
      </c>
      <c r="F128" s="177" t="s">
        <v>174</v>
      </c>
      <c r="G128" s="178" t="s">
        <v>162</v>
      </c>
      <c r="H128" s="179">
        <v>43.754</v>
      </c>
      <c r="I128" s="180"/>
      <c r="J128" s="181">
        <f>ROUND(I128*H128,2)</f>
        <v>0</v>
      </c>
      <c r="K128" s="177" t="s">
        <v>127</v>
      </c>
      <c r="L128" s="41"/>
      <c r="M128" s="182" t="s">
        <v>19</v>
      </c>
      <c r="N128" s="183" t="s">
        <v>43</v>
      </c>
      <c r="O128" s="66"/>
      <c r="P128" s="184">
        <f>O128*H128</f>
        <v>0</v>
      </c>
      <c r="Q128" s="184">
        <v>0.0051</v>
      </c>
      <c r="R128" s="184">
        <f>Q128*H128</f>
        <v>0.2231454</v>
      </c>
      <c r="S128" s="184">
        <v>0</v>
      </c>
      <c r="T128" s="185">
        <f>S128*H128</f>
        <v>0</v>
      </c>
      <c r="U128" s="36"/>
      <c r="V128" s="36"/>
      <c r="W128" s="36"/>
      <c r="X128" s="36"/>
      <c r="Y128" s="36"/>
      <c r="Z128" s="36"/>
      <c r="AA128" s="36"/>
      <c r="AB128" s="36"/>
      <c r="AC128" s="36"/>
      <c r="AD128" s="36"/>
      <c r="AE128" s="36"/>
      <c r="AR128" s="186" t="s">
        <v>163</v>
      </c>
      <c r="AT128" s="186" t="s">
        <v>123</v>
      </c>
      <c r="AU128" s="186" t="s">
        <v>81</v>
      </c>
      <c r="AY128" s="19" t="s">
        <v>120</v>
      </c>
      <c r="BE128" s="187">
        <f>IF(N128="základní",J128,0)</f>
        <v>0</v>
      </c>
      <c r="BF128" s="187">
        <f>IF(N128="snížená",J128,0)</f>
        <v>0</v>
      </c>
      <c r="BG128" s="187">
        <f>IF(N128="zákl. přenesená",J128,0)</f>
        <v>0</v>
      </c>
      <c r="BH128" s="187">
        <f>IF(N128="sníž. přenesená",J128,0)</f>
        <v>0</v>
      </c>
      <c r="BI128" s="187">
        <f>IF(N128="nulová",J128,0)</f>
        <v>0</v>
      </c>
      <c r="BJ128" s="19" t="s">
        <v>79</v>
      </c>
      <c r="BK128" s="187">
        <f>ROUND(I128*H128,2)</f>
        <v>0</v>
      </c>
      <c r="BL128" s="19" t="s">
        <v>163</v>
      </c>
      <c r="BM128" s="186" t="s">
        <v>882</v>
      </c>
    </row>
    <row r="129" spans="1:47" s="2" customFormat="1" ht="39">
      <c r="A129" s="36"/>
      <c r="B129" s="37"/>
      <c r="C129" s="38"/>
      <c r="D129" s="188" t="s">
        <v>130</v>
      </c>
      <c r="E129" s="38"/>
      <c r="F129" s="189" t="s">
        <v>176</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130</v>
      </c>
      <c r="AU129" s="19" t="s">
        <v>81</v>
      </c>
    </row>
    <row r="130" spans="2:51" s="13" customFormat="1" ht="11.25">
      <c r="B130" s="197"/>
      <c r="C130" s="198"/>
      <c r="D130" s="188" t="s">
        <v>166</v>
      </c>
      <c r="E130" s="199" t="s">
        <v>19</v>
      </c>
      <c r="F130" s="200" t="s">
        <v>612</v>
      </c>
      <c r="G130" s="198"/>
      <c r="H130" s="201">
        <v>15.716</v>
      </c>
      <c r="I130" s="202"/>
      <c r="J130" s="198"/>
      <c r="K130" s="198"/>
      <c r="L130" s="203"/>
      <c r="M130" s="204"/>
      <c r="N130" s="205"/>
      <c r="O130" s="205"/>
      <c r="P130" s="205"/>
      <c r="Q130" s="205"/>
      <c r="R130" s="205"/>
      <c r="S130" s="205"/>
      <c r="T130" s="206"/>
      <c r="AT130" s="207" t="s">
        <v>166</v>
      </c>
      <c r="AU130" s="207" t="s">
        <v>81</v>
      </c>
      <c r="AV130" s="13" t="s">
        <v>81</v>
      </c>
      <c r="AW130" s="13" t="s">
        <v>33</v>
      </c>
      <c r="AX130" s="13" t="s">
        <v>72</v>
      </c>
      <c r="AY130" s="207" t="s">
        <v>120</v>
      </c>
    </row>
    <row r="131" spans="2:51" s="13" customFormat="1" ht="11.25">
      <c r="B131" s="197"/>
      <c r="C131" s="198"/>
      <c r="D131" s="188" t="s">
        <v>166</v>
      </c>
      <c r="E131" s="199" t="s">
        <v>19</v>
      </c>
      <c r="F131" s="200" t="s">
        <v>613</v>
      </c>
      <c r="G131" s="198"/>
      <c r="H131" s="201">
        <v>-0.202</v>
      </c>
      <c r="I131" s="202"/>
      <c r="J131" s="198"/>
      <c r="K131" s="198"/>
      <c r="L131" s="203"/>
      <c r="M131" s="204"/>
      <c r="N131" s="205"/>
      <c r="O131" s="205"/>
      <c r="P131" s="205"/>
      <c r="Q131" s="205"/>
      <c r="R131" s="205"/>
      <c r="S131" s="205"/>
      <c r="T131" s="206"/>
      <c r="AT131" s="207" t="s">
        <v>166</v>
      </c>
      <c r="AU131" s="207" t="s">
        <v>81</v>
      </c>
      <c r="AV131" s="13" t="s">
        <v>81</v>
      </c>
      <c r="AW131" s="13" t="s">
        <v>33</v>
      </c>
      <c r="AX131" s="13" t="s">
        <v>72</v>
      </c>
      <c r="AY131" s="207" t="s">
        <v>120</v>
      </c>
    </row>
    <row r="132" spans="2:51" s="13" customFormat="1" ht="11.25">
      <c r="B132" s="197"/>
      <c r="C132" s="198"/>
      <c r="D132" s="188" t="s">
        <v>166</v>
      </c>
      <c r="E132" s="199" t="s">
        <v>19</v>
      </c>
      <c r="F132" s="200" t="s">
        <v>614</v>
      </c>
      <c r="G132" s="198"/>
      <c r="H132" s="201">
        <v>-0.683</v>
      </c>
      <c r="I132" s="202"/>
      <c r="J132" s="198"/>
      <c r="K132" s="198"/>
      <c r="L132" s="203"/>
      <c r="M132" s="204"/>
      <c r="N132" s="205"/>
      <c r="O132" s="205"/>
      <c r="P132" s="205"/>
      <c r="Q132" s="205"/>
      <c r="R132" s="205"/>
      <c r="S132" s="205"/>
      <c r="T132" s="206"/>
      <c r="AT132" s="207" t="s">
        <v>166</v>
      </c>
      <c r="AU132" s="207" t="s">
        <v>81</v>
      </c>
      <c r="AV132" s="13" t="s">
        <v>81</v>
      </c>
      <c r="AW132" s="13" t="s">
        <v>33</v>
      </c>
      <c r="AX132" s="13" t="s">
        <v>72</v>
      </c>
      <c r="AY132" s="207" t="s">
        <v>120</v>
      </c>
    </row>
    <row r="133" spans="2:51" s="13" customFormat="1" ht="11.25">
      <c r="B133" s="197"/>
      <c r="C133" s="198"/>
      <c r="D133" s="188" t="s">
        <v>166</v>
      </c>
      <c r="E133" s="199" t="s">
        <v>19</v>
      </c>
      <c r="F133" s="200" t="s">
        <v>615</v>
      </c>
      <c r="G133" s="198"/>
      <c r="H133" s="201">
        <v>5.67</v>
      </c>
      <c r="I133" s="202"/>
      <c r="J133" s="198"/>
      <c r="K133" s="198"/>
      <c r="L133" s="203"/>
      <c r="M133" s="204"/>
      <c r="N133" s="205"/>
      <c r="O133" s="205"/>
      <c r="P133" s="205"/>
      <c r="Q133" s="205"/>
      <c r="R133" s="205"/>
      <c r="S133" s="205"/>
      <c r="T133" s="206"/>
      <c r="AT133" s="207" t="s">
        <v>166</v>
      </c>
      <c r="AU133" s="207" t="s">
        <v>81</v>
      </c>
      <c r="AV133" s="13" t="s">
        <v>81</v>
      </c>
      <c r="AW133" s="13" t="s">
        <v>33</v>
      </c>
      <c r="AX133" s="13" t="s">
        <v>72</v>
      </c>
      <c r="AY133" s="207" t="s">
        <v>120</v>
      </c>
    </row>
    <row r="134" spans="2:51" s="13" customFormat="1" ht="11.25">
      <c r="B134" s="197"/>
      <c r="C134" s="198"/>
      <c r="D134" s="188" t="s">
        <v>166</v>
      </c>
      <c r="E134" s="199" t="s">
        <v>19</v>
      </c>
      <c r="F134" s="200" t="s">
        <v>616</v>
      </c>
      <c r="G134" s="198"/>
      <c r="H134" s="201">
        <v>3.402</v>
      </c>
      <c r="I134" s="202"/>
      <c r="J134" s="198"/>
      <c r="K134" s="198"/>
      <c r="L134" s="203"/>
      <c r="M134" s="204"/>
      <c r="N134" s="205"/>
      <c r="O134" s="205"/>
      <c r="P134" s="205"/>
      <c r="Q134" s="205"/>
      <c r="R134" s="205"/>
      <c r="S134" s="205"/>
      <c r="T134" s="206"/>
      <c r="AT134" s="207" t="s">
        <v>166</v>
      </c>
      <c r="AU134" s="207" t="s">
        <v>81</v>
      </c>
      <c r="AV134" s="13" t="s">
        <v>81</v>
      </c>
      <c r="AW134" s="13" t="s">
        <v>33</v>
      </c>
      <c r="AX134" s="13" t="s">
        <v>72</v>
      </c>
      <c r="AY134" s="207" t="s">
        <v>120</v>
      </c>
    </row>
    <row r="135" spans="2:51" s="13" customFormat="1" ht="11.25">
      <c r="B135" s="197"/>
      <c r="C135" s="198"/>
      <c r="D135" s="188" t="s">
        <v>166</v>
      </c>
      <c r="E135" s="199" t="s">
        <v>19</v>
      </c>
      <c r="F135" s="200" t="s">
        <v>617</v>
      </c>
      <c r="G135" s="198"/>
      <c r="H135" s="201">
        <v>-0.085</v>
      </c>
      <c r="I135" s="202"/>
      <c r="J135" s="198"/>
      <c r="K135" s="198"/>
      <c r="L135" s="203"/>
      <c r="M135" s="204"/>
      <c r="N135" s="205"/>
      <c r="O135" s="205"/>
      <c r="P135" s="205"/>
      <c r="Q135" s="205"/>
      <c r="R135" s="205"/>
      <c r="S135" s="205"/>
      <c r="T135" s="206"/>
      <c r="AT135" s="207" t="s">
        <v>166</v>
      </c>
      <c r="AU135" s="207" t="s">
        <v>81</v>
      </c>
      <c r="AV135" s="13" t="s">
        <v>81</v>
      </c>
      <c r="AW135" s="13" t="s">
        <v>33</v>
      </c>
      <c r="AX135" s="13" t="s">
        <v>72</v>
      </c>
      <c r="AY135" s="207" t="s">
        <v>120</v>
      </c>
    </row>
    <row r="136" spans="2:51" s="13" customFormat="1" ht="11.25">
      <c r="B136" s="197"/>
      <c r="C136" s="198"/>
      <c r="D136" s="188" t="s">
        <v>166</v>
      </c>
      <c r="E136" s="199" t="s">
        <v>19</v>
      </c>
      <c r="F136" s="200" t="s">
        <v>618</v>
      </c>
      <c r="G136" s="198"/>
      <c r="H136" s="201">
        <v>-0.035</v>
      </c>
      <c r="I136" s="202"/>
      <c r="J136" s="198"/>
      <c r="K136" s="198"/>
      <c r="L136" s="203"/>
      <c r="M136" s="204"/>
      <c r="N136" s="205"/>
      <c r="O136" s="205"/>
      <c r="P136" s="205"/>
      <c r="Q136" s="205"/>
      <c r="R136" s="205"/>
      <c r="S136" s="205"/>
      <c r="T136" s="206"/>
      <c r="AT136" s="207" t="s">
        <v>166</v>
      </c>
      <c r="AU136" s="207" t="s">
        <v>81</v>
      </c>
      <c r="AV136" s="13" t="s">
        <v>81</v>
      </c>
      <c r="AW136" s="13" t="s">
        <v>33</v>
      </c>
      <c r="AX136" s="13" t="s">
        <v>72</v>
      </c>
      <c r="AY136" s="207" t="s">
        <v>120</v>
      </c>
    </row>
    <row r="137" spans="2:51" s="13" customFormat="1" ht="11.25">
      <c r="B137" s="197"/>
      <c r="C137" s="198"/>
      <c r="D137" s="188" t="s">
        <v>166</v>
      </c>
      <c r="E137" s="199" t="s">
        <v>19</v>
      </c>
      <c r="F137" s="200" t="s">
        <v>619</v>
      </c>
      <c r="G137" s="198"/>
      <c r="H137" s="201">
        <v>2.256</v>
      </c>
      <c r="I137" s="202"/>
      <c r="J137" s="198"/>
      <c r="K137" s="198"/>
      <c r="L137" s="203"/>
      <c r="M137" s="204"/>
      <c r="N137" s="205"/>
      <c r="O137" s="205"/>
      <c r="P137" s="205"/>
      <c r="Q137" s="205"/>
      <c r="R137" s="205"/>
      <c r="S137" s="205"/>
      <c r="T137" s="206"/>
      <c r="AT137" s="207" t="s">
        <v>166</v>
      </c>
      <c r="AU137" s="207" t="s">
        <v>81</v>
      </c>
      <c r="AV137" s="13" t="s">
        <v>81</v>
      </c>
      <c r="AW137" s="13" t="s">
        <v>33</v>
      </c>
      <c r="AX137" s="13" t="s">
        <v>72</v>
      </c>
      <c r="AY137" s="207" t="s">
        <v>120</v>
      </c>
    </row>
    <row r="138" spans="2:51" s="13" customFormat="1" ht="11.25">
      <c r="B138" s="197"/>
      <c r="C138" s="198"/>
      <c r="D138" s="188" t="s">
        <v>166</v>
      </c>
      <c r="E138" s="199" t="s">
        <v>19</v>
      </c>
      <c r="F138" s="200" t="s">
        <v>620</v>
      </c>
      <c r="G138" s="198"/>
      <c r="H138" s="201">
        <v>3.666</v>
      </c>
      <c r="I138" s="202"/>
      <c r="J138" s="198"/>
      <c r="K138" s="198"/>
      <c r="L138" s="203"/>
      <c r="M138" s="204"/>
      <c r="N138" s="205"/>
      <c r="O138" s="205"/>
      <c r="P138" s="205"/>
      <c r="Q138" s="205"/>
      <c r="R138" s="205"/>
      <c r="S138" s="205"/>
      <c r="T138" s="206"/>
      <c r="AT138" s="207" t="s">
        <v>166</v>
      </c>
      <c r="AU138" s="207" t="s">
        <v>81</v>
      </c>
      <c r="AV138" s="13" t="s">
        <v>81</v>
      </c>
      <c r="AW138" s="13" t="s">
        <v>33</v>
      </c>
      <c r="AX138" s="13" t="s">
        <v>72</v>
      </c>
      <c r="AY138" s="207" t="s">
        <v>120</v>
      </c>
    </row>
    <row r="139" spans="2:51" s="13" customFormat="1" ht="11.25">
      <c r="B139" s="197"/>
      <c r="C139" s="198"/>
      <c r="D139" s="188" t="s">
        <v>166</v>
      </c>
      <c r="E139" s="199" t="s">
        <v>19</v>
      </c>
      <c r="F139" s="200" t="s">
        <v>621</v>
      </c>
      <c r="G139" s="198"/>
      <c r="H139" s="201">
        <v>7.392</v>
      </c>
      <c r="I139" s="202"/>
      <c r="J139" s="198"/>
      <c r="K139" s="198"/>
      <c r="L139" s="203"/>
      <c r="M139" s="204"/>
      <c r="N139" s="205"/>
      <c r="O139" s="205"/>
      <c r="P139" s="205"/>
      <c r="Q139" s="205"/>
      <c r="R139" s="205"/>
      <c r="S139" s="205"/>
      <c r="T139" s="206"/>
      <c r="AT139" s="207" t="s">
        <v>166</v>
      </c>
      <c r="AU139" s="207" t="s">
        <v>81</v>
      </c>
      <c r="AV139" s="13" t="s">
        <v>81</v>
      </c>
      <c r="AW139" s="13" t="s">
        <v>33</v>
      </c>
      <c r="AX139" s="13" t="s">
        <v>72</v>
      </c>
      <c r="AY139" s="207" t="s">
        <v>120</v>
      </c>
    </row>
    <row r="140" spans="2:51" s="13" customFormat="1" ht="11.25">
      <c r="B140" s="197"/>
      <c r="C140" s="198"/>
      <c r="D140" s="188" t="s">
        <v>166</v>
      </c>
      <c r="E140" s="199" t="s">
        <v>19</v>
      </c>
      <c r="F140" s="200" t="s">
        <v>622</v>
      </c>
      <c r="G140" s="198"/>
      <c r="H140" s="201">
        <v>-0.21</v>
      </c>
      <c r="I140" s="202"/>
      <c r="J140" s="198"/>
      <c r="K140" s="198"/>
      <c r="L140" s="203"/>
      <c r="M140" s="204"/>
      <c r="N140" s="205"/>
      <c r="O140" s="205"/>
      <c r="P140" s="205"/>
      <c r="Q140" s="205"/>
      <c r="R140" s="205"/>
      <c r="S140" s="205"/>
      <c r="T140" s="206"/>
      <c r="AT140" s="207" t="s">
        <v>166</v>
      </c>
      <c r="AU140" s="207" t="s">
        <v>81</v>
      </c>
      <c r="AV140" s="13" t="s">
        <v>81</v>
      </c>
      <c r="AW140" s="13" t="s">
        <v>33</v>
      </c>
      <c r="AX140" s="13" t="s">
        <v>72</v>
      </c>
      <c r="AY140" s="207" t="s">
        <v>120</v>
      </c>
    </row>
    <row r="141" spans="2:51" s="13" customFormat="1" ht="11.25">
      <c r="B141" s="197"/>
      <c r="C141" s="198"/>
      <c r="D141" s="188" t="s">
        <v>166</v>
      </c>
      <c r="E141" s="199" t="s">
        <v>19</v>
      </c>
      <c r="F141" s="200" t="s">
        <v>623</v>
      </c>
      <c r="G141" s="198"/>
      <c r="H141" s="201">
        <v>7.085</v>
      </c>
      <c r="I141" s="202"/>
      <c r="J141" s="198"/>
      <c r="K141" s="198"/>
      <c r="L141" s="203"/>
      <c r="M141" s="204"/>
      <c r="N141" s="205"/>
      <c r="O141" s="205"/>
      <c r="P141" s="205"/>
      <c r="Q141" s="205"/>
      <c r="R141" s="205"/>
      <c r="S141" s="205"/>
      <c r="T141" s="206"/>
      <c r="AT141" s="207" t="s">
        <v>166</v>
      </c>
      <c r="AU141" s="207" t="s">
        <v>81</v>
      </c>
      <c r="AV141" s="13" t="s">
        <v>81</v>
      </c>
      <c r="AW141" s="13" t="s">
        <v>33</v>
      </c>
      <c r="AX141" s="13" t="s">
        <v>72</v>
      </c>
      <c r="AY141" s="207" t="s">
        <v>120</v>
      </c>
    </row>
    <row r="142" spans="2:51" s="13" customFormat="1" ht="11.25">
      <c r="B142" s="197"/>
      <c r="C142" s="198"/>
      <c r="D142" s="188" t="s">
        <v>166</v>
      </c>
      <c r="E142" s="199" t="s">
        <v>19</v>
      </c>
      <c r="F142" s="200" t="s">
        <v>624</v>
      </c>
      <c r="G142" s="198"/>
      <c r="H142" s="201">
        <v>-0.218</v>
      </c>
      <c r="I142" s="202"/>
      <c r="J142" s="198"/>
      <c r="K142" s="198"/>
      <c r="L142" s="203"/>
      <c r="M142" s="204"/>
      <c r="N142" s="205"/>
      <c r="O142" s="205"/>
      <c r="P142" s="205"/>
      <c r="Q142" s="205"/>
      <c r="R142" s="205"/>
      <c r="S142" s="205"/>
      <c r="T142" s="206"/>
      <c r="AT142" s="207" t="s">
        <v>166</v>
      </c>
      <c r="AU142" s="207" t="s">
        <v>81</v>
      </c>
      <c r="AV142" s="13" t="s">
        <v>81</v>
      </c>
      <c r="AW142" s="13" t="s">
        <v>33</v>
      </c>
      <c r="AX142" s="13" t="s">
        <v>72</v>
      </c>
      <c r="AY142" s="207" t="s">
        <v>120</v>
      </c>
    </row>
    <row r="143" spans="2:51" s="15" customFormat="1" ht="11.25">
      <c r="B143" s="218"/>
      <c r="C143" s="219"/>
      <c r="D143" s="188" t="s">
        <v>166</v>
      </c>
      <c r="E143" s="220" t="s">
        <v>19</v>
      </c>
      <c r="F143" s="221" t="s">
        <v>184</v>
      </c>
      <c r="G143" s="219"/>
      <c r="H143" s="222">
        <v>43.754</v>
      </c>
      <c r="I143" s="223"/>
      <c r="J143" s="219"/>
      <c r="K143" s="219"/>
      <c r="L143" s="224"/>
      <c r="M143" s="225"/>
      <c r="N143" s="226"/>
      <c r="O143" s="226"/>
      <c r="P143" s="226"/>
      <c r="Q143" s="226"/>
      <c r="R143" s="226"/>
      <c r="S143" s="226"/>
      <c r="T143" s="227"/>
      <c r="AT143" s="228" t="s">
        <v>166</v>
      </c>
      <c r="AU143" s="228" t="s">
        <v>81</v>
      </c>
      <c r="AV143" s="15" t="s">
        <v>163</v>
      </c>
      <c r="AW143" s="15" t="s">
        <v>33</v>
      </c>
      <c r="AX143" s="15" t="s">
        <v>79</v>
      </c>
      <c r="AY143" s="228" t="s">
        <v>120</v>
      </c>
    </row>
    <row r="144" spans="1:65" s="2" customFormat="1" ht="21.75" customHeight="1">
      <c r="A144" s="36"/>
      <c r="B144" s="37"/>
      <c r="C144" s="175" t="s">
        <v>221</v>
      </c>
      <c r="D144" s="175" t="s">
        <v>123</v>
      </c>
      <c r="E144" s="176" t="s">
        <v>185</v>
      </c>
      <c r="F144" s="177" t="s">
        <v>186</v>
      </c>
      <c r="G144" s="178" t="s">
        <v>162</v>
      </c>
      <c r="H144" s="179">
        <v>88.152</v>
      </c>
      <c r="I144" s="180"/>
      <c r="J144" s="181">
        <f>ROUND(I144*H144,2)</f>
        <v>0</v>
      </c>
      <c r="K144" s="177" t="s">
        <v>127</v>
      </c>
      <c r="L144" s="41"/>
      <c r="M144" s="182" t="s">
        <v>19</v>
      </c>
      <c r="N144" s="183" t="s">
        <v>43</v>
      </c>
      <c r="O144" s="66"/>
      <c r="P144" s="184">
        <f>O144*H144</f>
        <v>0</v>
      </c>
      <c r="Q144" s="184">
        <v>0.00026</v>
      </c>
      <c r="R144" s="184">
        <f>Q144*H144</f>
        <v>0.02291952</v>
      </c>
      <c r="S144" s="184">
        <v>0</v>
      </c>
      <c r="T144" s="185">
        <f>S144*H144</f>
        <v>0</v>
      </c>
      <c r="U144" s="36"/>
      <c r="V144" s="36"/>
      <c r="W144" s="36"/>
      <c r="X144" s="36"/>
      <c r="Y144" s="36"/>
      <c r="Z144" s="36"/>
      <c r="AA144" s="36"/>
      <c r="AB144" s="36"/>
      <c r="AC144" s="36"/>
      <c r="AD144" s="36"/>
      <c r="AE144" s="36"/>
      <c r="AR144" s="186" t="s">
        <v>163</v>
      </c>
      <c r="AT144" s="186" t="s">
        <v>123</v>
      </c>
      <c r="AU144" s="186" t="s">
        <v>81</v>
      </c>
      <c r="AY144" s="19" t="s">
        <v>120</v>
      </c>
      <c r="BE144" s="187">
        <f>IF(N144="základní",J144,0)</f>
        <v>0</v>
      </c>
      <c r="BF144" s="187">
        <f>IF(N144="snížená",J144,0)</f>
        <v>0</v>
      </c>
      <c r="BG144" s="187">
        <f>IF(N144="zákl. přenesená",J144,0)</f>
        <v>0</v>
      </c>
      <c r="BH144" s="187">
        <f>IF(N144="sníž. přenesená",J144,0)</f>
        <v>0</v>
      </c>
      <c r="BI144" s="187">
        <f>IF(N144="nulová",J144,0)</f>
        <v>0</v>
      </c>
      <c r="BJ144" s="19" t="s">
        <v>79</v>
      </c>
      <c r="BK144" s="187">
        <f>ROUND(I144*H144,2)</f>
        <v>0</v>
      </c>
      <c r="BL144" s="19" t="s">
        <v>163</v>
      </c>
      <c r="BM144" s="186" t="s">
        <v>883</v>
      </c>
    </row>
    <row r="145" spans="2:51" s="14" customFormat="1" ht="11.25">
      <c r="B145" s="208"/>
      <c r="C145" s="209"/>
      <c r="D145" s="188" t="s">
        <v>166</v>
      </c>
      <c r="E145" s="210" t="s">
        <v>19</v>
      </c>
      <c r="F145" s="211" t="s">
        <v>188</v>
      </c>
      <c r="G145" s="209"/>
      <c r="H145" s="210" t="s">
        <v>19</v>
      </c>
      <c r="I145" s="212"/>
      <c r="J145" s="209"/>
      <c r="K145" s="209"/>
      <c r="L145" s="213"/>
      <c r="M145" s="214"/>
      <c r="N145" s="215"/>
      <c r="O145" s="215"/>
      <c r="P145" s="215"/>
      <c r="Q145" s="215"/>
      <c r="R145" s="215"/>
      <c r="S145" s="215"/>
      <c r="T145" s="216"/>
      <c r="AT145" s="217" t="s">
        <v>166</v>
      </c>
      <c r="AU145" s="217" t="s">
        <v>81</v>
      </c>
      <c r="AV145" s="14" t="s">
        <v>79</v>
      </c>
      <c r="AW145" s="14" t="s">
        <v>33</v>
      </c>
      <c r="AX145" s="14" t="s">
        <v>72</v>
      </c>
      <c r="AY145" s="217" t="s">
        <v>120</v>
      </c>
    </row>
    <row r="146" spans="2:51" s="13" customFormat="1" ht="11.25">
      <c r="B146" s="197"/>
      <c r="C146" s="198"/>
      <c r="D146" s="188" t="s">
        <v>166</v>
      </c>
      <c r="E146" s="199" t="s">
        <v>19</v>
      </c>
      <c r="F146" s="200" t="s">
        <v>612</v>
      </c>
      <c r="G146" s="198"/>
      <c r="H146" s="201">
        <v>15.716</v>
      </c>
      <c r="I146" s="202"/>
      <c r="J146" s="198"/>
      <c r="K146" s="198"/>
      <c r="L146" s="203"/>
      <c r="M146" s="204"/>
      <c r="N146" s="205"/>
      <c r="O146" s="205"/>
      <c r="P146" s="205"/>
      <c r="Q146" s="205"/>
      <c r="R146" s="205"/>
      <c r="S146" s="205"/>
      <c r="T146" s="206"/>
      <c r="AT146" s="207" t="s">
        <v>166</v>
      </c>
      <c r="AU146" s="207" t="s">
        <v>81</v>
      </c>
      <c r="AV146" s="13" t="s">
        <v>81</v>
      </c>
      <c r="AW146" s="13" t="s">
        <v>33</v>
      </c>
      <c r="AX146" s="13" t="s">
        <v>72</v>
      </c>
      <c r="AY146" s="207" t="s">
        <v>120</v>
      </c>
    </row>
    <row r="147" spans="2:51" s="13" customFormat="1" ht="11.25">
      <c r="B147" s="197"/>
      <c r="C147" s="198"/>
      <c r="D147" s="188" t="s">
        <v>166</v>
      </c>
      <c r="E147" s="199" t="s">
        <v>19</v>
      </c>
      <c r="F147" s="200" t="s">
        <v>614</v>
      </c>
      <c r="G147" s="198"/>
      <c r="H147" s="201">
        <v>-0.683</v>
      </c>
      <c r="I147" s="202"/>
      <c r="J147" s="198"/>
      <c r="K147" s="198"/>
      <c r="L147" s="203"/>
      <c r="M147" s="204"/>
      <c r="N147" s="205"/>
      <c r="O147" s="205"/>
      <c r="P147" s="205"/>
      <c r="Q147" s="205"/>
      <c r="R147" s="205"/>
      <c r="S147" s="205"/>
      <c r="T147" s="206"/>
      <c r="AT147" s="207" t="s">
        <v>166</v>
      </c>
      <c r="AU147" s="207" t="s">
        <v>81</v>
      </c>
      <c r="AV147" s="13" t="s">
        <v>81</v>
      </c>
      <c r="AW147" s="13" t="s">
        <v>33</v>
      </c>
      <c r="AX147" s="13" t="s">
        <v>72</v>
      </c>
      <c r="AY147" s="207" t="s">
        <v>120</v>
      </c>
    </row>
    <row r="148" spans="2:51" s="13" customFormat="1" ht="11.25">
      <c r="B148" s="197"/>
      <c r="C148" s="198"/>
      <c r="D148" s="188" t="s">
        <v>166</v>
      </c>
      <c r="E148" s="199" t="s">
        <v>19</v>
      </c>
      <c r="F148" s="200" t="s">
        <v>615</v>
      </c>
      <c r="G148" s="198"/>
      <c r="H148" s="201">
        <v>5.67</v>
      </c>
      <c r="I148" s="202"/>
      <c r="J148" s="198"/>
      <c r="K148" s="198"/>
      <c r="L148" s="203"/>
      <c r="M148" s="204"/>
      <c r="N148" s="205"/>
      <c r="O148" s="205"/>
      <c r="P148" s="205"/>
      <c r="Q148" s="205"/>
      <c r="R148" s="205"/>
      <c r="S148" s="205"/>
      <c r="T148" s="206"/>
      <c r="AT148" s="207" t="s">
        <v>166</v>
      </c>
      <c r="AU148" s="207" t="s">
        <v>81</v>
      </c>
      <c r="AV148" s="13" t="s">
        <v>81</v>
      </c>
      <c r="AW148" s="13" t="s">
        <v>33</v>
      </c>
      <c r="AX148" s="13" t="s">
        <v>72</v>
      </c>
      <c r="AY148" s="207" t="s">
        <v>120</v>
      </c>
    </row>
    <row r="149" spans="2:51" s="13" customFormat="1" ht="11.25">
      <c r="B149" s="197"/>
      <c r="C149" s="198"/>
      <c r="D149" s="188" t="s">
        <v>166</v>
      </c>
      <c r="E149" s="199" t="s">
        <v>19</v>
      </c>
      <c r="F149" s="200" t="s">
        <v>616</v>
      </c>
      <c r="G149" s="198"/>
      <c r="H149" s="201">
        <v>3.402</v>
      </c>
      <c r="I149" s="202"/>
      <c r="J149" s="198"/>
      <c r="K149" s="198"/>
      <c r="L149" s="203"/>
      <c r="M149" s="204"/>
      <c r="N149" s="205"/>
      <c r="O149" s="205"/>
      <c r="P149" s="205"/>
      <c r="Q149" s="205"/>
      <c r="R149" s="205"/>
      <c r="S149" s="205"/>
      <c r="T149" s="206"/>
      <c r="AT149" s="207" t="s">
        <v>166</v>
      </c>
      <c r="AU149" s="207" t="s">
        <v>81</v>
      </c>
      <c r="AV149" s="13" t="s">
        <v>81</v>
      </c>
      <c r="AW149" s="13" t="s">
        <v>33</v>
      </c>
      <c r="AX149" s="13" t="s">
        <v>72</v>
      </c>
      <c r="AY149" s="207" t="s">
        <v>120</v>
      </c>
    </row>
    <row r="150" spans="2:51" s="13" customFormat="1" ht="11.25">
      <c r="B150" s="197"/>
      <c r="C150" s="198"/>
      <c r="D150" s="188" t="s">
        <v>166</v>
      </c>
      <c r="E150" s="199" t="s">
        <v>19</v>
      </c>
      <c r="F150" s="200" t="s">
        <v>619</v>
      </c>
      <c r="G150" s="198"/>
      <c r="H150" s="201">
        <v>2.256</v>
      </c>
      <c r="I150" s="202"/>
      <c r="J150" s="198"/>
      <c r="K150" s="198"/>
      <c r="L150" s="203"/>
      <c r="M150" s="204"/>
      <c r="N150" s="205"/>
      <c r="O150" s="205"/>
      <c r="P150" s="205"/>
      <c r="Q150" s="205"/>
      <c r="R150" s="205"/>
      <c r="S150" s="205"/>
      <c r="T150" s="206"/>
      <c r="AT150" s="207" t="s">
        <v>166</v>
      </c>
      <c r="AU150" s="207" t="s">
        <v>81</v>
      </c>
      <c r="AV150" s="13" t="s">
        <v>81</v>
      </c>
      <c r="AW150" s="13" t="s">
        <v>33</v>
      </c>
      <c r="AX150" s="13" t="s">
        <v>72</v>
      </c>
      <c r="AY150" s="207" t="s">
        <v>120</v>
      </c>
    </row>
    <row r="151" spans="2:51" s="13" customFormat="1" ht="11.25">
      <c r="B151" s="197"/>
      <c r="C151" s="198"/>
      <c r="D151" s="188" t="s">
        <v>166</v>
      </c>
      <c r="E151" s="199" t="s">
        <v>19</v>
      </c>
      <c r="F151" s="200" t="s">
        <v>620</v>
      </c>
      <c r="G151" s="198"/>
      <c r="H151" s="201">
        <v>3.666</v>
      </c>
      <c r="I151" s="202"/>
      <c r="J151" s="198"/>
      <c r="K151" s="198"/>
      <c r="L151" s="203"/>
      <c r="M151" s="204"/>
      <c r="N151" s="205"/>
      <c r="O151" s="205"/>
      <c r="P151" s="205"/>
      <c r="Q151" s="205"/>
      <c r="R151" s="205"/>
      <c r="S151" s="205"/>
      <c r="T151" s="206"/>
      <c r="AT151" s="207" t="s">
        <v>166</v>
      </c>
      <c r="AU151" s="207" t="s">
        <v>81</v>
      </c>
      <c r="AV151" s="13" t="s">
        <v>81</v>
      </c>
      <c r="AW151" s="13" t="s">
        <v>33</v>
      </c>
      <c r="AX151" s="13" t="s">
        <v>72</v>
      </c>
      <c r="AY151" s="207" t="s">
        <v>120</v>
      </c>
    </row>
    <row r="152" spans="2:51" s="13" customFormat="1" ht="11.25">
      <c r="B152" s="197"/>
      <c r="C152" s="198"/>
      <c r="D152" s="188" t="s">
        <v>166</v>
      </c>
      <c r="E152" s="199" t="s">
        <v>19</v>
      </c>
      <c r="F152" s="200" t="s">
        <v>621</v>
      </c>
      <c r="G152" s="198"/>
      <c r="H152" s="201">
        <v>7.392</v>
      </c>
      <c r="I152" s="202"/>
      <c r="J152" s="198"/>
      <c r="K152" s="198"/>
      <c r="L152" s="203"/>
      <c r="M152" s="204"/>
      <c r="N152" s="205"/>
      <c r="O152" s="205"/>
      <c r="P152" s="205"/>
      <c r="Q152" s="205"/>
      <c r="R152" s="205"/>
      <c r="S152" s="205"/>
      <c r="T152" s="206"/>
      <c r="AT152" s="207" t="s">
        <v>166</v>
      </c>
      <c r="AU152" s="207" t="s">
        <v>81</v>
      </c>
      <c r="AV152" s="13" t="s">
        <v>81</v>
      </c>
      <c r="AW152" s="13" t="s">
        <v>33</v>
      </c>
      <c r="AX152" s="13" t="s">
        <v>72</v>
      </c>
      <c r="AY152" s="207" t="s">
        <v>120</v>
      </c>
    </row>
    <row r="153" spans="2:51" s="13" customFormat="1" ht="11.25">
      <c r="B153" s="197"/>
      <c r="C153" s="198"/>
      <c r="D153" s="188" t="s">
        <v>166</v>
      </c>
      <c r="E153" s="199" t="s">
        <v>19</v>
      </c>
      <c r="F153" s="200" t="s">
        <v>622</v>
      </c>
      <c r="G153" s="198"/>
      <c r="H153" s="201">
        <v>-0.21</v>
      </c>
      <c r="I153" s="202"/>
      <c r="J153" s="198"/>
      <c r="K153" s="198"/>
      <c r="L153" s="203"/>
      <c r="M153" s="204"/>
      <c r="N153" s="205"/>
      <c r="O153" s="205"/>
      <c r="P153" s="205"/>
      <c r="Q153" s="205"/>
      <c r="R153" s="205"/>
      <c r="S153" s="205"/>
      <c r="T153" s="206"/>
      <c r="AT153" s="207" t="s">
        <v>166</v>
      </c>
      <c r="AU153" s="207" t="s">
        <v>81</v>
      </c>
      <c r="AV153" s="13" t="s">
        <v>81</v>
      </c>
      <c r="AW153" s="13" t="s">
        <v>33</v>
      </c>
      <c r="AX153" s="13" t="s">
        <v>72</v>
      </c>
      <c r="AY153" s="207" t="s">
        <v>120</v>
      </c>
    </row>
    <row r="154" spans="2:51" s="13" customFormat="1" ht="11.25">
      <c r="B154" s="197"/>
      <c r="C154" s="198"/>
      <c r="D154" s="188" t="s">
        <v>166</v>
      </c>
      <c r="E154" s="199" t="s">
        <v>19</v>
      </c>
      <c r="F154" s="200" t="s">
        <v>623</v>
      </c>
      <c r="G154" s="198"/>
      <c r="H154" s="201">
        <v>7.085</v>
      </c>
      <c r="I154" s="202"/>
      <c r="J154" s="198"/>
      <c r="K154" s="198"/>
      <c r="L154" s="203"/>
      <c r="M154" s="204"/>
      <c r="N154" s="205"/>
      <c r="O154" s="205"/>
      <c r="P154" s="205"/>
      <c r="Q154" s="205"/>
      <c r="R154" s="205"/>
      <c r="S154" s="205"/>
      <c r="T154" s="206"/>
      <c r="AT154" s="207" t="s">
        <v>166</v>
      </c>
      <c r="AU154" s="207" t="s">
        <v>81</v>
      </c>
      <c r="AV154" s="13" t="s">
        <v>81</v>
      </c>
      <c r="AW154" s="13" t="s">
        <v>33</v>
      </c>
      <c r="AX154" s="13" t="s">
        <v>72</v>
      </c>
      <c r="AY154" s="207" t="s">
        <v>120</v>
      </c>
    </row>
    <row r="155" spans="2:51" s="13" customFormat="1" ht="11.25">
      <c r="B155" s="197"/>
      <c r="C155" s="198"/>
      <c r="D155" s="188" t="s">
        <v>166</v>
      </c>
      <c r="E155" s="199" t="s">
        <v>19</v>
      </c>
      <c r="F155" s="200" t="s">
        <v>624</v>
      </c>
      <c r="G155" s="198"/>
      <c r="H155" s="201">
        <v>-0.218</v>
      </c>
      <c r="I155" s="202"/>
      <c r="J155" s="198"/>
      <c r="K155" s="198"/>
      <c r="L155" s="203"/>
      <c r="M155" s="204"/>
      <c r="N155" s="205"/>
      <c r="O155" s="205"/>
      <c r="P155" s="205"/>
      <c r="Q155" s="205"/>
      <c r="R155" s="205"/>
      <c r="S155" s="205"/>
      <c r="T155" s="206"/>
      <c r="AT155" s="207" t="s">
        <v>166</v>
      </c>
      <c r="AU155" s="207" t="s">
        <v>81</v>
      </c>
      <c r="AV155" s="13" t="s">
        <v>81</v>
      </c>
      <c r="AW155" s="13" t="s">
        <v>33</v>
      </c>
      <c r="AX155" s="13" t="s">
        <v>72</v>
      </c>
      <c r="AY155" s="207" t="s">
        <v>120</v>
      </c>
    </row>
    <row r="156" spans="2:51" s="16" customFormat="1" ht="11.25">
      <c r="B156" s="229"/>
      <c r="C156" s="230"/>
      <c r="D156" s="188" t="s">
        <v>166</v>
      </c>
      <c r="E156" s="231" t="s">
        <v>19</v>
      </c>
      <c r="F156" s="232" t="s">
        <v>189</v>
      </c>
      <c r="G156" s="230"/>
      <c r="H156" s="233">
        <v>44.076</v>
      </c>
      <c r="I156" s="234"/>
      <c r="J156" s="230"/>
      <c r="K156" s="230"/>
      <c r="L156" s="235"/>
      <c r="M156" s="236"/>
      <c r="N156" s="237"/>
      <c r="O156" s="237"/>
      <c r="P156" s="237"/>
      <c r="Q156" s="237"/>
      <c r="R156" s="237"/>
      <c r="S156" s="237"/>
      <c r="T156" s="238"/>
      <c r="AT156" s="239" t="s">
        <v>166</v>
      </c>
      <c r="AU156" s="239" t="s">
        <v>81</v>
      </c>
      <c r="AV156" s="16" t="s">
        <v>140</v>
      </c>
      <c r="AW156" s="16" t="s">
        <v>33</v>
      </c>
      <c r="AX156" s="16" t="s">
        <v>72</v>
      </c>
      <c r="AY156" s="239" t="s">
        <v>120</v>
      </c>
    </row>
    <row r="157" spans="2:51" s="14" customFormat="1" ht="11.25">
      <c r="B157" s="208"/>
      <c r="C157" s="209"/>
      <c r="D157" s="188" t="s">
        <v>166</v>
      </c>
      <c r="E157" s="210" t="s">
        <v>19</v>
      </c>
      <c r="F157" s="211" t="s">
        <v>190</v>
      </c>
      <c r="G157" s="209"/>
      <c r="H157" s="210" t="s">
        <v>19</v>
      </c>
      <c r="I157" s="212"/>
      <c r="J157" s="209"/>
      <c r="K157" s="209"/>
      <c r="L157" s="213"/>
      <c r="M157" s="214"/>
      <c r="N157" s="215"/>
      <c r="O157" s="215"/>
      <c r="P157" s="215"/>
      <c r="Q157" s="215"/>
      <c r="R157" s="215"/>
      <c r="S157" s="215"/>
      <c r="T157" s="216"/>
      <c r="AT157" s="217" t="s">
        <v>166</v>
      </c>
      <c r="AU157" s="217" t="s">
        <v>81</v>
      </c>
      <c r="AV157" s="14" t="s">
        <v>79</v>
      </c>
      <c r="AW157" s="14" t="s">
        <v>33</v>
      </c>
      <c r="AX157" s="14" t="s">
        <v>72</v>
      </c>
      <c r="AY157" s="217" t="s">
        <v>120</v>
      </c>
    </row>
    <row r="158" spans="2:51" s="13" customFormat="1" ht="11.25">
      <c r="B158" s="197"/>
      <c r="C158" s="198"/>
      <c r="D158" s="188" t="s">
        <v>166</v>
      </c>
      <c r="E158" s="199" t="s">
        <v>19</v>
      </c>
      <c r="F158" s="200" t="s">
        <v>626</v>
      </c>
      <c r="G158" s="198"/>
      <c r="H158" s="201">
        <v>44.076</v>
      </c>
      <c r="I158" s="202"/>
      <c r="J158" s="198"/>
      <c r="K158" s="198"/>
      <c r="L158" s="203"/>
      <c r="M158" s="204"/>
      <c r="N158" s="205"/>
      <c r="O158" s="205"/>
      <c r="P158" s="205"/>
      <c r="Q158" s="205"/>
      <c r="R158" s="205"/>
      <c r="S158" s="205"/>
      <c r="T158" s="206"/>
      <c r="AT158" s="207" t="s">
        <v>166</v>
      </c>
      <c r="AU158" s="207" t="s">
        <v>81</v>
      </c>
      <c r="AV158" s="13" t="s">
        <v>81</v>
      </c>
      <c r="AW158" s="13" t="s">
        <v>33</v>
      </c>
      <c r="AX158" s="13" t="s">
        <v>72</v>
      </c>
      <c r="AY158" s="207" t="s">
        <v>120</v>
      </c>
    </row>
    <row r="159" spans="2:51" s="15" customFormat="1" ht="11.25">
      <c r="B159" s="218"/>
      <c r="C159" s="219"/>
      <c r="D159" s="188" t="s">
        <v>166</v>
      </c>
      <c r="E159" s="220" t="s">
        <v>19</v>
      </c>
      <c r="F159" s="221" t="s">
        <v>184</v>
      </c>
      <c r="G159" s="219"/>
      <c r="H159" s="222">
        <v>88.152</v>
      </c>
      <c r="I159" s="223"/>
      <c r="J159" s="219"/>
      <c r="K159" s="219"/>
      <c r="L159" s="224"/>
      <c r="M159" s="225"/>
      <c r="N159" s="226"/>
      <c r="O159" s="226"/>
      <c r="P159" s="226"/>
      <c r="Q159" s="226"/>
      <c r="R159" s="226"/>
      <c r="S159" s="226"/>
      <c r="T159" s="227"/>
      <c r="AT159" s="228" t="s">
        <v>166</v>
      </c>
      <c r="AU159" s="228" t="s">
        <v>81</v>
      </c>
      <c r="AV159" s="15" t="s">
        <v>163</v>
      </c>
      <c r="AW159" s="15" t="s">
        <v>33</v>
      </c>
      <c r="AX159" s="15" t="s">
        <v>79</v>
      </c>
      <c r="AY159" s="228" t="s">
        <v>120</v>
      </c>
    </row>
    <row r="160" spans="1:65" s="2" customFormat="1" ht="24">
      <c r="A160" s="36"/>
      <c r="B160" s="37"/>
      <c r="C160" s="175" t="s">
        <v>230</v>
      </c>
      <c r="D160" s="175" t="s">
        <v>123</v>
      </c>
      <c r="E160" s="176" t="s">
        <v>192</v>
      </c>
      <c r="F160" s="177" t="s">
        <v>193</v>
      </c>
      <c r="G160" s="178" t="s">
        <v>162</v>
      </c>
      <c r="H160" s="179">
        <v>44.076</v>
      </c>
      <c r="I160" s="180"/>
      <c r="J160" s="181">
        <f>ROUND(I160*H160,2)</f>
        <v>0</v>
      </c>
      <c r="K160" s="177" t="s">
        <v>127</v>
      </c>
      <c r="L160" s="41"/>
      <c r="M160" s="182" t="s">
        <v>19</v>
      </c>
      <c r="N160" s="183" t="s">
        <v>43</v>
      </c>
      <c r="O160" s="66"/>
      <c r="P160" s="184">
        <f>O160*H160</f>
        <v>0</v>
      </c>
      <c r="Q160" s="184">
        <v>0.00438</v>
      </c>
      <c r="R160" s="184">
        <f>Q160*H160</f>
        <v>0.19305288</v>
      </c>
      <c r="S160" s="184">
        <v>0</v>
      </c>
      <c r="T160" s="185">
        <f>S160*H160</f>
        <v>0</v>
      </c>
      <c r="U160" s="36"/>
      <c r="V160" s="36"/>
      <c r="W160" s="36"/>
      <c r="X160" s="36"/>
      <c r="Y160" s="36"/>
      <c r="Z160" s="36"/>
      <c r="AA160" s="36"/>
      <c r="AB160" s="36"/>
      <c r="AC160" s="36"/>
      <c r="AD160" s="36"/>
      <c r="AE160" s="36"/>
      <c r="AR160" s="186" t="s">
        <v>163</v>
      </c>
      <c r="AT160" s="186" t="s">
        <v>123</v>
      </c>
      <c r="AU160" s="186" t="s">
        <v>81</v>
      </c>
      <c r="AY160" s="19" t="s">
        <v>120</v>
      </c>
      <c r="BE160" s="187">
        <f>IF(N160="základní",J160,0)</f>
        <v>0</v>
      </c>
      <c r="BF160" s="187">
        <f>IF(N160="snížená",J160,0)</f>
        <v>0</v>
      </c>
      <c r="BG160" s="187">
        <f>IF(N160="zákl. přenesená",J160,0)</f>
        <v>0</v>
      </c>
      <c r="BH160" s="187">
        <f>IF(N160="sníž. přenesená",J160,0)</f>
        <v>0</v>
      </c>
      <c r="BI160" s="187">
        <f>IF(N160="nulová",J160,0)</f>
        <v>0</v>
      </c>
      <c r="BJ160" s="19" t="s">
        <v>79</v>
      </c>
      <c r="BK160" s="187">
        <f>ROUND(I160*H160,2)</f>
        <v>0</v>
      </c>
      <c r="BL160" s="19" t="s">
        <v>163</v>
      </c>
      <c r="BM160" s="186" t="s">
        <v>884</v>
      </c>
    </row>
    <row r="161" spans="1:47" s="2" customFormat="1" ht="29.25">
      <c r="A161" s="36"/>
      <c r="B161" s="37"/>
      <c r="C161" s="38"/>
      <c r="D161" s="188" t="s">
        <v>130</v>
      </c>
      <c r="E161" s="38"/>
      <c r="F161" s="189" t="s">
        <v>195</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130</v>
      </c>
      <c r="AU161" s="19" t="s">
        <v>81</v>
      </c>
    </row>
    <row r="162" spans="1:65" s="2" customFormat="1" ht="16.5" customHeight="1">
      <c r="A162" s="36"/>
      <c r="B162" s="37"/>
      <c r="C162" s="175" t="s">
        <v>238</v>
      </c>
      <c r="D162" s="175" t="s">
        <v>123</v>
      </c>
      <c r="E162" s="176" t="s">
        <v>196</v>
      </c>
      <c r="F162" s="177" t="s">
        <v>197</v>
      </c>
      <c r="G162" s="178" t="s">
        <v>162</v>
      </c>
      <c r="H162" s="179">
        <v>44.076</v>
      </c>
      <c r="I162" s="180"/>
      <c r="J162" s="181">
        <f>ROUND(I162*H162,2)</f>
        <v>0</v>
      </c>
      <c r="K162" s="177" t="s">
        <v>127</v>
      </c>
      <c r="L162" s="41"/>
      <c r="M162" s="182" t="s">
        <v>19</v>
      </c>
      <c r="N162" s="183" t="s">
        <v>43</v>
      </c>
      <c r="O162" s="66"/>
      <c r="P162" s="184">
        <f>O162*H162</f>
        <v>0</v>
      </c>
      <c r="Q162" s="184">
        <v>0.003</v>
      </c>
      <c r="R162" s="184">
        <f>Q162*H162</f>
        <v>0.132228</v>
      </c>
      <c r="S162" s="184">
        <v>0</v>
      </c>
      <c r="T162" s="185">
        <f>S162*H162</f>
        <v>0</v>
      </c>
      <c r="U162" s="36"/>
      <c r="V162" s="36"/>
      <c r="W162" s="36"/>
      <c r="X162" s="36"/>
      <c r="Y162" s="36"/>
      <c r="Z162" s="36"/>
      <c r="AA162" s="36"/>
      <c r="AB162" s="36"/>
      <c r="AC162" s="36"/>
      <c r="AD162" s="36"/>
      <c r="AE162" s="36"/>
      <c r="AR162" s="186" t="s">
        <v>163</v>
      </c>
      <c r="AT162" s="186" t="s">
        <v>123</v>
      </c>
      <c r="AU162" s="186" t="s">
        <v>81</v>
      </c>
      <c r="AY162" s="19" t="s">
        <v>120</v>
      </c>
      <c r="BE162" s="187">
        <f>IF(N162="základní",J162,0)</f>
        <v>0</v>
      </c>
      <c r="BF162" s="187">
        <f>IF(N162="snížená",J162,0)</f>
        <v>0</v>
      </c>
      <c r="BG162" s="187">
        <f>IF(N162="zákl. přenesená",J162,0)</f>
        <v>0</v>
      </c>
      <c r="BH162" s="187">
        <f>IF(N162="sníž. přenesená",J162,0)</f>
        <v>0</v>
      </c>
      <c r="BI162" s="187">
        <f>IF(N162="nulová",J162,0)</f>
        <v>0</v>
      </c>
      <c r="BJ162" s="19" t="s">
        <v>79</v>
      </c>
      <c r="BK162" s="187">
        <f>ROUND(I162*H162,2)</f>
        <v>0</v>
      </c>
      <c r="BL162" s="19" t="s">
        <v>163</v>
      </c>
      <c r="BM162" s="186" t="s">
        <v>885</v>
      </c>
    </row>
    <row r="163" spans="1:65" s="2" customFormat="1" ht="16.5" customHeight="1">
      <c r="A163" s="36"/>
      <c r="B163" s="37"/>
      <c r="C163" s="175" t="s">
        <v>242</v>
      </c>
      <c r="D163" s="175" t="s">
        <v>123</v>
      </c>
      <c r="E163" s="176" t="s">
        <v>200</v>
      </c>
      <c r="F163" s="177" t="s">
        <v>201</v>
      </c>
      <c r="G163" s="178" t="s">
        <v>202</v>
      </c>
      <c r="H163" s="179">
        <v>65.76</v>
      </c>
      <c r="I163" s="180"/>
      <c r="J163" s="181">
        <f>ROUND(I163*H163,2)</f>
        <v>0</v>
      </c>
      <c r="K163" s="177" t="s">
        <v>127</v>
      </c>
      <c r="L163" s="41"/>
      <c r="M163" s="182" t="s">
        <v>19</v>
      </c>
      <c r="N163" s="183" t="s">
        <v>43</v>
      </c>
      <c r="O163" s="66"/>
      <c r="P163" s="184">
        <f>O163*H163</f>
        <v>0</v>
      </c>
      <c r="Q163" s="184">
        <v>0.0015</v>
      </c>
      <c r="R163" s="184">
        <f>Q163*H163</f>
        <v>0.09864</v>
      </c>
      <c r="S163" s="184">
        <v>0</v>
      </c>
      <c r="T163" s="185">
        <f>S163*H163</f>
        <v>0</v>
      </c>
      <c r="U163" s="36"/>
      <c r="V163" s="36"/>
      <c r="W163" s="36"/>
      <c r="X163" s="36"/>
      <c r="Y163" s="36"/>
      <c r="Z163" s="36"/>
      <c r="AA163" s="36"/>
      <c r="AB163" s="36"/>
      <c r="AC163" s="36"/>
      <c r="AD163" s="36"/>
      <c r="AE163" s="36"/>
      <c r="AR163" s="186" t="s">
        <v>163</v>
      </c>
      <c r="AT163" s="186" t="s">
        <v>123</v>
      </c>
      <c r="AU163" s="186" t="s">
        <v>81</v>
      </c>
      <c r="AY163" s="19" t="s">
        <v>120</v>
      </c>
      <c r="BE163" s="187">
        <f>IF(N163="základní",J163,0)</f>
        <v>0</v>
      </c>
      <c r="BF163" s="187">
        <f>IF(N163="snížená",J163,0)</f>
        <v>0</v>
      </c>
      <c r="BG163" s="187">
        <f>IF(N163="zákl. přenesená",J163,0)</f>
        <v>0</v>
      </c>
      <c r="BH163" s="187">
        <f>IF(N163="sníž. přenesená",J163,0)</f>
        <v>0</v>
      </c>
      <c r="BI163" s="187">
        <f>IF(N163="nulová",J163,0)</f>
        <v>0</v>
      </c>
      <c r="BJ163" s="19" t="s">
        <v>79</v>
      </c>
      <c r="BK163" s="187">
        <f>ROUND(I163*H163,2)</f>
        <v>0</v>
      </c>
      <c r="BL163" s="19" t="s">
        <v>163</v>
      </c>
      <c r="BM163" s="186" t="s">
        <v>886</v>
      </c>
    </row>
    <row r="164" spans="1:47" s="2" customFormat="1" ht="39">
      <c r="A164" s="36"/>
      <c r="B164" s="37"/>
      <c r="C164" s="38"/>
      <c r="D164" s="188" t="s">
        <v>130</v>
      </c>
      <c r="E164" s="38"/>
      <c r="F164" s="189" t="s">
        <v>204</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130</v>
      </c>
      <c r="AU164" s="19" t="s">
        <v>81</v>
      </c>
    </row>
    <row r="165" spans="2:51" s="14" customFormat="1" ht="11.25">
      <c r="B165" s="208"/>
      <c r="C165" s="209"/>
      <c r="D165" s="188" t="s">
        <v>166</v>
      </c>
      <c r="E165" s="210" t="s">
        <v>19</v>
      </c>
      <c r="F165" s="211" t="s">
        <v>205</v>
      </c>
      <c r="G165" s="209"/>
      <c r="H165" s="210" t="s">
        <v>19</v>
      </c>
      <c r="I165" s="212"/>
      <c r="J165" s="209"/>
      <c r="K165" s="209"/>
      <c r="L165" s="213"/>
      <c r="M165" s="214"/>
      <c r="N165" s="215"/>
      <c r="O165" s="215"/>
      <c r="P165" s="215"/>
      <c r="Q165" s="215"/>
      <c r="R165" s="215"/>
      <c r="S165" s="215"/>
      <c r="T165" s="216"/>
      <c r="AT165" s="217" t="s">
        <v>166</v>
      </c>
      <c r="AU165" s="217" t="s">
        <v>81</v>
      </c>
      <c r="AV165" s="14" t="s">
        <v>79</v>
      </c>
      <c r="AW165" s="14" t="s">
        <v>33</v>
      </c>
      <c r="AX165" s="14" t="s">
        <v>72</v>
      </c>
      <c r="AY165" s="217" t="s">
        <v>120</v>
      </c>
    </row>
    <row r="166" spans="2:51" s="13" customFormat="1" ht="11.25">
      <c r="B166" s="197"/>
      <c r="C166" s="198"/>
      <c r="D166" s="188" t="s">
        <v>166</v>
      </c>
      <c r="E166" s="199" t="s">
        <v>19</v>
      </c>
      <c r="F166" s="200" t="s">
        <v>630</v>
      </c>
      <c r="G166" s="198"/>
      <c r="H166" s="201">
        <v>27.84</v>
      </c>
      <c r="I166" s="202"/>
      <c r="J166" s="198"/>
      <c r="K166" s="198"/>
      <c r="L166" s="203"/>
      <c r="M166" s="204"/>
      <c r="N166" s="205"/>
      <c r="O166" s="205"/>
      <c r="P166" s="205"/>
      <c r="Q166" s="205"/>
      <c r="R166" s="205"/>
      <c r="S166" s="205"/>
      <c r="T166" s="206"/>
      <c r="AT166" s="207" t="s">
        <v>166</v>
      </c>
      <c r="AU166" s="207" t="s">
        <v>81</v>
      </c>
      <c r="AV166" s="13" t="s">
        <v>81</v>
      </c>
      <c r="AW166" s="13" t="s">
        <v>33</v>
      </c>
      <c r="AX166" s="13" t="s">
        <v>72</v>
      </c>
      <c r="AY166" s="207" t="s">
        <v>120</v>
      </c>
    </row>
    <row r="167" spans="2:51" s="13" customFormat="1" ht="11.25">
      <c r="B167" s="197"/>
      <c r="C167" s="198"/>
      <c r="D167" s="188" t="s">
        <v>166</v>
      </c>
      <c r="E167" s="199" t="s">
        <v>19</v>
      </c>
      <c r="F167" s="200" t="s">
        <v>631</v>
      </c>
      <c r="G167" s="198"/>
      <c r="H167" s="201">
        <v>37.92</v>
      </c>
      <c r="I167" s="202"/>
      <c r="J167" s="198"/>
      <c r="K167" s="198"/>
      <c r="L167" s="203"/>
      <c r="M167" s="204"/>
      <c r="N167" s="205"/>
      <c r="O167" s="205"/>
      <c r="P167" s="205"/>
      <c r="Q167" s="205"/>
      <c r="R167" s="205"/>
      <c r="S167" s="205"/>
      <c r="T167" s="206"/>
      <c r="AT167" s="207" t="s">
        <v>166</v>
      </c>
      <c r="AU167" s="207" t="s">
        <v>81</v>
      </c>
      <c r="AV167" s="13" t="s">
        <v>81</v>
      </c>
      <c r="AW167" s="13" t="s">
        <v>33</v>
      </c>
      <c r="AX167" s="13" t="s">
        <v>72</v>
      </c>
      <c r="AY167" s="207" t="s">
        <v>120</v>
      </c>
    </row>
    <row r="168" spans="2:51" s="15" customFormat="1" ht="11.25">
      <c r="B168" s="218"/>
      <c r="C168" s="219"/>
      <c r="D168" s="188" t="s">
        <v>166</v>
      </c>
      <c r="E168" s="220" t="s">
        <v>19</v>
      </c>
      <c r="F168" s="221" t="s">
        <v>184</v>
      </c>
      <c r="G168" s="219"/>
      <c r="H168" s="222">
        <v>65.76</v>
      </c>
      <c r="I168" s="223"/>
      <c r="J168" s="219"/>
      <c r="K168" s="219"/>
      <c r="L168" s="224"/>
      <c r="M168" s="225"/>
      <c r="N168" s="226"/>
      <c r="O168" s="226"/>
      <c r="P168" s="226"/>
      <c r="Q168" s="226"/>
      <c r="R168" s="226"/>
      <c r="S168" s="226"/>
      <c r="T168" s="227"/>
      <c r="AT168" s="228" t="s">
        <v>166</v>
      </c>
      <c r="AU168" s="228" t="s">
        <v>81</v>
      </c>
      <c r="AV168" s="15" t="s">
        <v>163</v>
      </c>
      <c r="AW168" s="15" t="s">
        <v>33</v>
      </c>
      <c r="AX168" s="15" t="s">
        <v>79</v>
      </c>
      <c r="AY168" s="228" t="s">
        <v>120</v>
      </c>
    </row>
    <row r="169" spans="1:65" s="2" customFormat="1" ht="21.75" customHeight="1">
      <c r="A169" s="36"/>
      <c r="B169" s="37"/>
      <c r="C169" s="175" t="s">
        <v>248</v>
      </c>
      <c r="D169" s="175" t="s">
        <v>123</v>
      </c>
      <c r="E169" s="176" t="s">
        <v>632</v>
      </c>
      <c r="F169" s="177" t="s">
        <v>633</v>
      </c>
      <c r="G169" s="178" t="s">
        <v>162</v>
      </c>
      <c r="H169" s="179">
        <v>20.079</v>
      </c>
      <c r="I169" s="180"/>
      <c r="J169" s="181">
        <f>ROUND(I169*H169,2)</f>
        <v>0</v>
      </c>
      <c r="K169" s="177" t="s">
        <v>127</v>
      </c>
      <c r="L169" s="41"/>
      <c r="M169" s="182" t="s">
        <v>19</v>
      </c>
      <c r="N169" s="183" t="s">
        <v>43</v>
      </c>
      <c r="O169" s="66"/>
      <c r="P169" s="184">
        <f>O169*H169</f>
        <v>0</v>
      </c>
      <c r="Q169" s="184">
        <v>0.0065</v>
      </c>
      <c r="R169" s="184">
        <f>Q169*H169</f>
        <v>0.1305135</v>
      </c>
      <c r="S169" s="184">
        <v>0</v>
      </c>
      <c r="T169" s="185">
        <f>S169*H169</f>
        <v>0</v>
      </c>
      <c r="U169" s="36"/>
      <c r="V169" s="36"/>
      <c r="W169" s="36"/>
      <c r="X169" s="36"/>
      <c r="Y169" s="36"/>
      <c r="Z169" s="36"/>
      <c r="AA169" s="36"/>
      <c r="AB169" s="36"/>
      <c r="AC169" s="36"/>
      <c r="AD169" s="36"/>
      <c r="AE169" s="36"/>
      <c r="AR169" s="186" t="s">
        <v>163</v>
      </c>
      <c r="AT169" s="186" t="s">
        <v>123</v>
      </c>
      <c r="AU169" s="186" t="s">
        <v>81</v>
      </c>
      <c r="AY169" s="19" t="s">
        <v>120</v>
      </c>
      <c r="BE169" s="187">
        <f>IF(N169="základní",J169,0)</f>
        <v>0</v>
      </c>
      <c r="BF169" s="187">
        <f>IF(N169="snížená",J169,0)</f>
        <v>0</v>
      </c>
      <c r="BG169" s="187">
        <f>IF(N169="zákl. přenesená",J169,0)</f>
        <v>0</v>
      </c>
      <c r="BH169" s="187">
        <f>IF(N169="sníž. přenesená",J169,0)</f>
        <v>0</v>
      </c>
      <c r="BI169" s="187">
        <f>IF(N169="nulová",J169,0)</f>
        <v>0</v>
      </c>
      <c r="BJ169" s="19" t="s">
        <v>79</v>
      </c>
      <c r="BK169" s="187">
        <f>ROUND(I169*H169,2)</f>
        <v>0</v>
      </c>
      <c r="BL169" s="19" t="s">
        <v>163</v>
      </c>
      <c r="BM169" s="186" t="s">
        <v>887</v>
      </c>
    </row>
    <row r="170" spans="2:51" s="14" customFormat="1" ht="11.25">
      <c r="B170" s="208"/>
      <c r="C170" s="209"/>
      <c r="D170" s="188" t="s">
        <v>166</v>
      </c>
      <c r="E170" s="210" t="s">
        <v>19</v>
      </c>
      <c r="F170" s="211" t="s">
        <v>635</v>
      </c>
      <c r="G170" s="209"/>
      <c r="H170" s="210" t="s">
        <v>19</v>
      </c>
      <c r="I170" s="212"/>
      <c r="J170" s="209"/>
      <c r="K170" s="209"/>
      <c r="L170" s="213"/>
      <c r="M170" s="214"/>
      <c r="N170" s="215"/>
      <c r="O170" s="215"/>
      <c r="P170" s="215"/>
      <c r="Q170" s="215"/>
      <c r="R170" s="215"/>
      <c r="S170" s="215"/>
      <c r="T170" s="216"/>
      <c r="AT170" s="217" t="s">
        <v>166</v>
      </c>
      <c r="AU170" s="217" t="s">
        <v>81</v>
      </c>
      <c r="AV170" s="14" t="s">
        <v>79</v>
      </c>
      <c r="AW170" s="14" t="s">
        <v>33</v>
      </c>
      <c r="AX170" s="14" t="s">
        <v>72</v>
      </c>
      <c r="AY170" s="217" t="s">
        <v>120</v>
      </c>
    </row>
    <row r="171" spans="2:51" s="13" customFormat="1" ht="11.25">
      <c r="B171" s="197"/>
      <c r="C171" s="198"/>
      <c r="D171" s="188" t="s">
        <v>166</v>
      </c>
      <c r="E171" s="199" t="s">
        <v>19</v>
      </c>
      <c r="F171" s="200" t="s">
        <v>636</v>
      </c>
      <c r="G171" s="198"/>
      <c r="H171" s="201">
        <v>20.079</v>
      </c>
      <c r="I171" s="202"/>
      <c r="J171" s="198"/>
      <c r="K171" s="198"/>
      <c r="L171" s="203"/>
      <c r="M171" s="204"/>
      <c r="N171" s="205"/>
      <c r="O171" s="205"/>
      <c r="P171" s="205"/>
      <c r="Q171" s="205"/>
      <c r="R171" s="205"/>
      <c r="S171" s="205"/>
      <c r="T171" s="206"/>
      <c r="AT171" s="207" t="s">
        <v>166</v>
      </c>
      <c r="AU171" s="207" t="s">
        <v>81</v>
      </c>
      <c r="AV171" s="13" t="s">
        <v>81</v>
      </c>
      <c r="AW171" s="13" t="s">
        <v>33</v>
      </c>
      <c r="AX171" s="13" t="s">
        <v>79</v>
      </c>
      <c r="AY171" s="207" t="s">
        <v>120</v>
      </c>
    </row>
    <row r="172" spans="1:65" s="2" customFormat="1" ht="24">
      <c r="A172" s="36"/>
      <c r="B172" s="37"/>
      <c r="C172" s="175" t="s">
        <v>8</v>
      </c>
      <c r="D172" s="175" t="s">
        <v>123</v>
      </c>
      <c r="E172" s="176" t="s">
        <v>637</v>
      </c>
      <c r="F172" s="177" t="s">
        <v>638</v>
      </c>
      <c r="G172" s="178" t="s">
        <v>162</v>
      </c>
      <c r="H172" s="179">
        <v>20.079</v>
      </c>
      <c r="I172" s="180"/>
      <c r="J172" s="181">
        <f>ROUND(I172*H172,2)</f>
        <v>0</v>
      </c>
      <c r="K172" s="177" t="s">
        <v>127</v>
      </c>
      <c r="L172" s="41"/>
      <c r="M172" s="182" t="s">
        <v>19</v>
      </c>
      <c r="N172" s="183" t="s">
        <v>43</v>
      </c>
      <c r="O172" s="66"/>
      <c r="P172" s="184">
        <f>O172*H172</f>
        <v>0</v>
      </c>
      <c r="Q172" s="184">
        <v>0.0154</v>
      </c>
      <c r="R172" s="184">
        <f>Q172*H172</f>
        <v>0.3092166</v>
      </c>
      <c r="S172" s="184">
        <v>0</v>
      </c>
      <c r="T172" s="185">
        <f>S172*H172</f>
        <v>0</v>
      </c>
      <c r="U172" s="36"/>
      <c r="V172" s="36"/>
      <c r="W172" s="36"/>
      <c r="X172" s="36"/>
      <c r="Y172" s="36"/>
      <c r="Z172" s="36"/>
      <c r="AA172" s="36"/>
      <c r="AB172" s="36"/>
      <c r="AC172" s="36"/>
      <c r="AD172" s="36"/>
      <c r="AE172" s="36"/>
      <c r="AR172" s="186" t="s">
        <v>163</v>
      </c>
      <c r="AT172" s="186" t="s">
        <v>123</v>
      </c>
      <c r="AU172" s="186" t="s">
        <v>81</v>
      </c>
      <c r="AY172" s="19" t="s">
        <v>120</v>
      </c>
      <c r="BE172" s="187">
        <f>IF(N172="základní",J172,0)</f>
        <v>0</v>
      </c>
      <c r="BF172" s="187">
        <f>IF(N172="snížená",J172,0)</f>
        <v>0</v>
      </c>
      <c r="BG172" s="187">
        <f>IF(N172="zákl. přenesená",J172,0)</f>
        <v>0</v>
      </c>
      <c r="BH172" s="187">
        <f>IF(N172="sníž. přenesená",J172,0)</f>
        <v>0</v>
      </c>
      <c r="BI172" s="187">
        <f>IF(N172="nulová",J172,0)</f>
        <v>0</v>
      </c>
      <c r="BJ172" s="19" t="s">
        <v>79</v>
      </c>
      <c r="BK172" s="187">
        <f>ROUND(I172*H172,2)</f>
        <v>0</v>
      </c>
      <c r="BL172" s="19" t="s">
        <v>163</v>
      </c>
      <c r="BM172" s="186" t="s">
        <v>888</v>
      </c>
    </row>
    <row r="173" spans="1:47" s="2" customFormat="1" ht="48.75">
      <c r="A173" s="36"/>
      <c r="B173" s="37"/>
      <c r="C173" s="38"/>
      <c r="D173" s="188" t="s">
        <v>130</v>
      </c>
      <c r="E173" s="38"/>
      <c r="F173" s="189" t="s">
        <v>640</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130</v>
      </c>
      <c r="AU173" s="19" t="s">
        <v>81</v>
      </c>
    </row>
    <row r="174" spans="1:65" s="2" customFormat="1" ht="24">
      <c r="A174" s="36"/>
      <c r="B174" s="37"/>
      <c r="C174" s="175" t="s">
        <v>257</v>
      </c>
      <c r="D174" s="175" t="s">
        <v>123</v>
      </c>
      <c r="E174" s="176" t="s">
        <v>641</v>
      </c>
      <c r="F174" s="177" t="s">
        <v>642</v>
      </c>
      <c r="G174" s="178" t="s">
        <v>162</v>
      </c>
      <c r="H174" s="179">
        <v>20.079</v>
      </c>
      <c r="I174" s="180"/>
      <c r="J174" s="181">
        <f>ROUND(I174*H174,2)</f>
        <v>0</v>
      </c>
      <c r="K174" s="177" t="s">
        <v>127</v>
      </c>
      <c r="L174" s="41"/>
      <c r="M174" s="182" t="s">
        <v>19</v>
      </c>
      <c r="N174" s="183" t="s">
        <v>43</v>
      </c>
      <c r="O174" s="66"/>
      <c r="P174" s="184">
        <f>O174*H174</f>
        <v>0</v>
      </c>
      <c r="Q174" s="184">
        <v>0.0079</v>
      </c>
      <c r="R174" s="184">
        <f>Q174*H174</f>
        <v>0.15862410000000002</v>
      </c>
      <c r="S174" s="184">
        <v>0</v>
      </c>
      <c r="T174" s="185">
        <f>S174*H174</f>
        <v>0</v>
      </c>
      <c r="U174" s="36"/>
      <c r="V174" s="36"/>
      <c r="W174" s="36"/>
      <c r="X174" s="36"/>
      <c r="Y174" s="36"/>
      <c r="Z174" s="36"/>
      <c r="AA174" s="36"/>
      <c r="AB174" s="36"/>
      <c r="AC174" s="36"/>
      <c r="AD174" s="36"/>
      <c r="AE174" s="36"/>
      <c r="AR174" s="186" t="s">
        <v>163</v>
      </c>
      <c r="AT174" s="186" t="s">
        <v>123</v>
      </c>
      <c r="AU174" s="186" t="s">
        <v>81</v>
      </c>
      <c r="AY174" s="19" t="s">
        <v>120</v>
      </c>
      <c r="BE174" s="187">
        <f>IF(N174="základní",J174,0)</f>
        <v>0</v>
      </c>
      <c r="BF174" s="187">
        <f>IF(N174="snížená",J174,0)</f>
        <v>0</v>
      </c>
      <c r="BG174" s="187">
        <f>IF(N174="zákl. přenesená",J174,0)</f>
        <v>0</v>
      </c>
      <c r="BH174" s="187">
        <f>IF(N174="sníž. přenesená",J174,0)</f>
        <v>0</v>
      </c>
      <c r="BI174" s="187">
        <f>IF(N174="nulová",J174,0)</f>
        <v>0</v>
      </c>
      <c r="BJ174" s="19" t="s">
        <v>79</v>
      </c>
      <c r="BK174" s="187">
        <f>ROUND(I174*H174,2)</f>
        <v>0</v>
      </c>
      <c r="BL174" s="19" t="s">
        <v>163</v>
      </c>
      <c r="BM174" s="186" t="s">
        <v>889</v>
      </c>
    </row>
    <row r="175" spans="1:47" s="2" customFormat="1" ht="48.75">
      <c r="A175" s="36"/>
      <c r="B175" s="37"/>
      <c r="C175" s="38"/>
      <c r="D175" s="188" t="s">
        <v>130</v>
      </c>
      <c r="E175" s="38"/>
      <c r="F175" s="189" t="s">
        <v>640</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130</v>
      </c>
      <c r="AU175" s="19" t="s">
        <v>81</v>
      </c>
    </row>
    <row r="176" spans="1:65" s="2" customFormat="1" ht="21.75" customHeight="1">
      <c r="A176" s="36"/>
      <c r="B176" s="37"/>
      <c r="C176" s="175" t="s">
        <v>262</v>
      </c>
      <c r="D176" s="175" t="s">
        <v>123</v>
      </c>
      <c r="E176" s="176" t="s">
        <v>209</v>
      </c>
      <c r="F176" s="177" t="s">
        <v>210</v>
      </c>
      <c r="G176" s="178" t="s">
        <v>162</v>
      </c>
      <c r="H176" s="179">
        <v>102.775</v>
      </c>
      <c r="I176" s="180"/>
      <c r="J176" s="181">
        <f>ROUND(I176*H176,2)</f>
        <v>0</v>
      </c>
      <c r="K176" s="177" t="s">
        <v>127</v>
      </c>
      <c r="L176" s="41"/>
      <c r="M176" s="182" t="s">
        <v>19</v>
      </c>
      <c r="N176" s="183" t="s">
        <v>43</v>
      </c>
      <c r="O176" s="66"/>
      <c r="P176" s="184">
        <f>O176*H176</f>
        <v>0</v>
      </c>
      <c r="Q176" s="184">
        <v>0.02048</v>
      </c>
      <c r="R176" s="184">
        <f>Q176*H176</f>
        <v>2.1048320000000005</v>
      </c>
      <c r="S176" s="184">
        <v>0</v>
      </c>
      <c r="T176" s="185">
        <f>S176*H176</f>
        <v>0</v>
      </c>
      <c r="U176" s="36"/>
      <c r="V176" s="36"/>
      <c r="W176" s="36"/>
      <c r="X176" s="36"/>
      <c r="Y176" s="36"/>
      <c r="Z176" s="36"/>
      <c r="AA176" s="36"/>
      <c r="AB176" s="36"/>
      <c r="AC176" s="36"/>
      <c r="AD176" s="36"/>
      <c r="AE176" s="36"/>
      <c r="AR176" s="186" t="s">
        <v>163</v>
      </c>
      <c r="AT176" s="186" t="s">
        <v>123</v>
      </c>
      <c r="AU176" s="186" t="s">
        <v>81</v>
      </c>
      <c r="AY176" s="19" t="s">
        <v>120</v>
      </c>
      <c r="BE176" s="187">
        <f>IF(N176="základní",J176,0)</f>
        <v>0</v>
      </c>
      <c r="BF176" s="187">
        <f>IF(N176="snížená",J176,0)</f>
        <v>0</v>
      </c>
      <c r="BG176" s="187">
        <f>IF(N176="zákl. přenesená",J176,0)</f>
        <v>0</v>
      </c>
      <c r="BH176" s="187">
        <f>IF(N176="sníž. přenesená",J176,0)</f>
        <v>0</v>
      </c>
      <c r="BI176" s="187">
        <f>IF(N176="nulová",J176,0)</f>
        <v>0</v>
      </c>
      <c r="BJ176" s="19" t="s">
        <v>79</v>
      </c>
      <c r="BK176" s="187">
        <f>ROUND(I176*H176,2)</f>
        <v>0</v>
      </c>
      <c r="BL176" s="19" t="s">
        <v>163</v>
      </c>
      <c r="BM176" s="186" t="s">
        <v>890</v>
      </c>
    </row>
    <row r="177" spans="1:47" s="2" customFormat="1" ht="97.5">
      <c r="A177" s="36"/>
      <c r="B177" s="37"/>
      <c r="C177" s="38"/>
      <c r="D177" s="188" t="s">
        <v>130</v>
      </c>
      <c r="E177" s="38"/>
      <c r="F177" s="189" t="s">
        <v>212</v>
      </c>
      <c r="G177" s="38"/>
      <c r="H177" s="38"/>
      <c r="I177" s="190"/>
      <c r="J177" s="38"/>
      <c r="K177" s="38"/>
      <c r="L177" s="41"/>
      <c r="M177" s="191"/>
      <c r="N177" s="192"/>
      <c r="O177" s="66"/>
      <c r="P177" s="66"/>
      <c r="Q177" s="66"/>
      <c r="R177" s="66"/>
      <c r="S177" s="66"/>
      <c r="T177" s="67"/>
      <c r="U177" s="36"/>
      <c r="V177" s="36"/>
      <c r="W177" s="36"/>
      <c r="X177" s="36"/>
      <c r="Y177" s="36"/>
      <c r="Z177" s="36"/>
      <c r="AA177" s="36"/>
      <c r="AB177" s="36"/>
      <c r="AC177" s="36"/>
      <c r="AD177" s="36"/>
      <c r="AE177" s="36"/>
      <c r="AT177" s="19" t="s">
        <v>130</v>
      </c>
      <c r="AU177" s="19" t="s">
        <v>81</v>
      </c>
    </row>
    <row r="178" spans="2:51" s="14" customFormat="1" ht="11.25">
      <c r="B178" s="208"/>
      <c r="C178" s="209"/>
      <c r="D178" s="188" t="s">
        <v>166</v>
      </c>
      <c r="E178" s="210" t="s">
        <v>19</v>
      </c>
      <c r="F178" s="211" t="s">
        <v>645</v>
      </c>
      <c r="G178" s="209"/>
      <c r="H178" s="210" t="s">
        <v>19</v>
      </c>
      <c r="I178" s="212"/>
      <c r="J178" s="209"/>
      <c r="K178" s="209"/>
      <c r="L178" s="213"/>
      <c r="M178" s="214"/>
      <c r="N178" s="215"/>
      <c r="O178" s="215"/>
      <c r="P178" s="215"/>
      <c r="Q178" s="215"/>
      <c r="R178" s="215"/>
      <c r="S178" s="215"/>
      <c r="T178" s="216"/>
      <c r="AT178" s="217" t="s">
        <v>166</v>
      </c>
      <c r="AU178" s="217" t="s">
        <v>81</v>
      </c>
      <c r="AV178" s="14" t="s">
        <v>79</v>
      </c>
      <c r="AW178" s="14" t="s">
        <v>33</v>
      </c>
      <c r="AX178" s="14" t="s">
        <v>72</v>
      </c>
      <c r="AY178" s="217" t="s">
        <v>120</v>
      </c>
    </row>
    <row r="179" spans="2:51" s="13" customFormat="1" ht="22.5">
      <c r="B179" s="197"/>
      <c r="C179" s="198"/>
      <c r="D179" s="188" t="s">
        <v>166</v>
      </c>
      <c r="E179" s="199" t="s">
        <v>19</v>
      </c>
      <c r="F179" s="200" t="s">
        <v>646</v>
      </c>
      <c r="G179" s="198"/>
      <c r="H179" s="201">
        <v>90.46</v>
      </c>
      <c r="I179" s="202"/>
      <c r="J179" s="198"/>
      <c r="K179" s="198"/>
      <c r="L179" s="203"/>
      <c r="M179" s="204"/>
      <c r="N179" s="205"/>
      <c r="O179" s="205"/>
      <c r="P179" s="205"/>
      <c r="Q179" s="205"/>
      <c r="R179" s="205"/>
      <c r="S179" s="205"/>
      <c r="T179" s="206"/>
      <c r="AT179" s="207" t="s">
        <v>166</v>
      </c>
      <c r="AU179" s="207" t="s">
        <v>81</v>
      </c>
      <c r="AV179" s="13" t="s">
        <v>81</v>
      </c>
      <c r="AW179" s="13" t="s">
        <v>33</v>
      </c>
      <c r="AX179" s="13" t="s">
        <v>72</v>
      </c>
      <c r="AY179" s="207" t="s">
        <v>120</v>
      </c>
    </row>
    <row r="180" spans="2:51" s="13" customFormat="1" ht="11.25">
      <c r="B180" s="197"/>
      <c r="C180" s="198"/>
      <c r="D180" s="188" t="s">
        <v>166</v>
      </c>
      <c r="E180" s="199" t="s">
        <v>19</v>
      </c>
      <c r="F180" s="200" t="s">
        <v>647</v>
      </c>
      <c r="G180" s="198"/>
      <c r="H180" s="201">
        <v>12.96</v>
      </c>
      <c r="I180" s="202"/>
      <c r="J180" s="198"/>
      <c r="K180" s="198"/>
      <c r="L180" s="203"/>
      <c r="M180" s="204"/>
      <c r="N180" s="205"/>
      <c r="O180" s="205"/>
      <c r="P180" s="205"/>
      <c r="Q180" s="205"/>
      <c r="R180" s="205"/>
      <c r="S180" s="205"/>
      <c r="T180" s="206"/>
      <c r="AT180" s="207" t="s">
        <v>166</v>
      </c>
      <c r="AU180" s="207" t="s">
        <v>81</v>
      </c>
      <c r="AV180" s="13" t="s">
        <v>81</v>
      </c>
      <c r="AW180" s="13" t="s">
        <v>33</v>
      </c>
      <c r="AX180" s="13" t="s">
        <v>72</v>
      </c>
      <c r="AY180" s="207" t="s">
        <v>120</v>
      </c>
    </row>
    <row r="181" spans="2:51" s="13" customFormat="1" ht="11.25">
      <c r="B181" s="197"/>
      <c r="C181" s="198"/>
      <c r="D181" s="188" t="s">
        <v>166</v>
      </c>
      <c r="E181" s="199" t="s">
        <v>19</v>
      </c>
      <c r="F181" s="200" t="s">
        <v>648</v>
      </c>
      <c r="G181" s="198"/>
      <c r="H181" s="201">
        <v>1.4</v>
      </c>
      <c r="I181" s="202"/>
      <c r="J181" s="198"/>
      <c r="K181" s="198"/>
      <c r="L181" s="203"/>
      <c r="M181" s="204"/>
      <c r="N181" s="205"/>
      <c r="O181" s="205"/>
      <c r="P181" s="205"/>
      <c r="Q181" s="205"/>
      <c r="R181" s="205"/>
      <c r="S181" s="205"/>
      <c r="T181" s="206"/>
      <c r="AT181" s="207" t="s">
        <v>166</v>
      </c>
      <c r="AU181" s="207" t="s">
        <v>81</v>
      </c>
      <c r="AV181" s="13" t="s">
        <v>81</v>
      </c>
      <c r="AW181" s="13" t="s">
        <v>33</v>
      </c>
      <c r="AX181" s="13" t="s">
        <v>72</v>
      </c>
      <c r="AY181" s="207" t="s">
        <v>120</v>
      </c>
    </row>
    <row r="182" spans="2:51" s="13" customFormat="1" ht="11.25">
      <c r="B182" s="197"/>
      <c r="C182" s="198"/>
      <c r="D182" s="188" t="s">
        <v>166</v>
      </c>
      <c r="E182" s="199" t="s">
        <v>19</v>
      </c>
      <c r="F182" s="200" t="s">
        <v>649</v>
      </c>
      <c r="G182" s="198"/>
      <c r="H182" s="201">
        <v>1.47</v>
      </c>
      <c r="I182" s="202"/>
      <c r="J182" s="198"/>
      <c r="K182" s="198"/>
      <c r="L182" s="203"/>
      <c r="M182" s="204"/>
      <c r="N182" s="205"/>
      <c r="O182" s="205"/>
      <c r="P182" s="205"/>
      <c r="Q182" s="205"/>
      <c r="R182" s="205"/>
      <c r="S182" s="205"/>
      <c r="T182" s="206"/>
      <c r="AT182" s="207" t="s">
        <v>166</v>
      </c>
      <c r="AU182" s="207" t="s">
        <v>81</v>
      </c>
      <c r="AV182" s="13" t="s">
        <v>81</v>
      </c>
      <c r="AW182" s="13" t="s">
        <v>33</v>
      </c>
      <c r="AX182" s="13" t="s">
        <v>72</v>
      </c>
      <c r="AY182" s="207" t="s">
        <v>120</v>
      </c>
    </row>
    <row r="183" spans="2:51" s="13" customFormat="1" ht="11.25">
      <c r="B183" s="197"/>
      <c r="C183" s="198"/>
      <c r="D183" s="188" t="s">
        <v>166</v>
      </c>
      <c r="E183" s="199" t="s">
        <v>19</v>
      </c>
      <c r="F183" s="200" t="s">
        <v>650</v>
      </c>
      <c r="G183" s="198"/>
      <c r="H183" s="201">
        <v>0.735</v>
      </c>
      <c r="I183" s="202"/>
      <c r="J183" s="198"/>
      <c r="K183" s="198"/>
      <c r="L183" s="203"/>
      <c r="M183" s="204"/>
      <c r="N183" s="205"/>
      <c r="O183" s="205"/>
      <c r="P183" s="205"/>
      <c r="Q183" s="205"/>
      <c r="R183" s="205"/>
      <c r="S183" s="205"/>
      <c r="T183" s="206"/>
      <c r="AT183" s="207" t="s">
        <v>166</v>
      </c>
      <c r="AU183" s="207" t="s">
        <v>81</v>
      </c>
      <c r="AV183" s="13" t="s">
        <v>81</v>
      </c>
      <c r="AW183" s="13" t="s">
        <v>33</v>
      </c>
      <c r="AX183" s="13" t="s">
        <v>72</v>
      </c>
      <c r="AY183" s="207" t="s">
        <v>120</v>
      </c>
    </row>
    <row r="184" spans="2:51" s="13" customFormat="1" ht="11.25">
      <c r="B184" s="197"/>
      <c r="C184" s="198"/>
      <c r="D184" s="188" t="s">
        <v>166</v>
      </c>
      <c r="E184" s="199" t="s">
        <v>19</v>
      </c>
      <c r="F184" s="200" t="s">
        <v>651</v>
      </c>
      <c r="G184" s="198"/>
      <c r="H184" s="201">
        <v>0.63</v>
      </c>
      <c r="I184" s="202"/>
      <c r="J184" s="198"/>
      <c r="K184" s="198"/>
      <c r="L184" s="203"/>
      <c r="M184" s="204"/>
      <c r="N184" s="205"/>
      <c r="O184" s="205"/>
      <c r="P184" s="205"/>
      <c r="Q184" s="205"/>
      <c r="R184" s="205"/>
      <c r="S184" s="205"/>
      <c r="T184" s="206"/>
      <c r="AT184" s="207" t="s">
        <v>166</v>
      </c>
      <c r="AU184" s="207" t="s">
        <v>81</v>
      </c>
      <c r="AV184" s="13" t="s">
        <v>81</v>
      </c>
      <c r="AW184" s="13" t="s">
        <v>33</v>
      </c>
      <c r="AX184" s="13" t="s">
        <v>72</v>
      </c>
      <c r="AY184" s="207" t="s">
        <v>120</v>
      </c>
    </row>
    <row r="185" spans="2:51" s="13" customFormat="1" ht="11.25">
      <c r="B185" s="197"/>
      <c r="C185" s="198"/>
      <c r="D185" s="188" t="s">
        <v>166</v>
      </c>
      <c r="E185" s="199" t="s">
        <v>19</v>
      </c>
      <c r="F185" s="200" t="s">
        <v>652</v>
      </c>
      <c r="G185" s="198"/>
      <c r="H185" s="201">
        <v>-6</v>
      </c>
      <c r="I185" s="202"/>
      <c r="J185" s="198"/>
      <c r="K185" s="198"/>
      <c r="L185" s="203"/>
      <c r="M185" s="204"/>
      <c r="N185" s="205"/>
      <c r="O185" s="205"/>
      <c r="P185" s="205"/>
      <c r="Q185" s="205"/>
      <c r="R185" s="205"/>
      <c r="S185" s="205"/>
      <c r="T185" s="206"/>
      <c r="AT185" s="207" t="s">
        <v>166</v>
      </c>
      <c r="AU185" s="207" t="s">
        <v>81</v>
      </c>
      <c r="AV185" s="13" t="s">
        <v>81</v>
      </c>
      <c r="AW185" s="13" t="s">
        <v>33</v>
      </c>
      <c r="AX185" s="13" t="s">
        <v>72</v>
      </c>
      <c r="AY185" s="207" t="s">
        <v>120</v>
      </c>
    </row>
    <row r="186" spans="2:51" s="13" customFormat="1" ht="11.25">
      <c r="B186" s="197"/>
      <c r="C186" s="198"/>
      <c r="D186" s="188" t="s">
        <v>166</v>
      </c>
      <c r="E186" s="199" t="s">
        <v>19</v>
      </c>
      <c r="F186" s="200" t="s">
        <v>653</v>
      </c>
      <c r="G186" s="198"/>
      <c r="H186" s="201">
        <v>1.12</v>
      </c>
      <c r="I186" s="202"/>
      <c r="J186" s="198"/>
      <c r="K186" s="198"/>
      <c r="L186" s="203"/>
      <c r="M186" s="204"/>
      <c r="N186" s="205"/>
      <c r="O186" s="205"/>
      <c r="P186" s="205"/>
      <c r="Q186" s="205"/>
      <c r="R186" s="205"/>
      <c r="S186" s="205"/>
      <c r="T186" s="206"/>
      <c r="AT186" s="207" t="s">
        <v>166</v>
      </c>
      <c r="AU186" s="207" t="s">
        <v>81</v>
      </c>
      <c r="AV186" s="13" t="s">
        <v>81</v>
      </c>
      <c r="AW186" s="13" t="s">
        <v>33</v>
      </c>
      <c r="AX186" s="13" t="s">
        <v>72</v>
      </c>
      <c r="AY186" s="207" t="s">
        <v>120</v>
      </c>
    </row>
    <row r="187" spans="2:51" s="15" customFormat="1" ht="11.25">
      <c r="B187" s="218"/>
      <c r="C187" s="219"/>
      <c r="D187" s="188" t="s">
        <v>166</v>
      </c>
      <c r="E187" s="220" t="s">
        <v>19</v>
      </c>
      <c r="F187" s="221" t="s">
        <v>184</v>
      </c>
      <c r="G187" s="219"/>
      <c r="H187" s="222">
        <v>102.775</v>
      </c>
      <c r="I187" s="223"/>
      <c r="J187" s="219"/>
      <c r="K187" s="219"/>
      <c r="L187" s="224"/>
      <c r="M187" s="225"/>
      <c r="N187" s="226"/>
      <c r="O187" s="226"/>
      <c r="P187" s="226"/>
      <c r="Q187" s="226"/>
      <c r="R187" s="226"/>
      <c r="S187" s="226"/>
      <c r="T187" s="227"/>
      <c r="AT187" s="228" t="s">
        <v>166</v>
      </c>
      <c r="AU187" s="228" t="s">
        <v>81</v>
      </c>
      <c r="AV187" s="15" t="s">
        <v>163</v>
      </c>
      <c r="AW187" s="15" t="s">
        <v>33</v>
      </c>
      <c r="AX187" s="15" t="s">
        <v>79</v>
      </c>
      <c r="AY187" s="228" t="s">
        <v>120</v>
      </c>
    </row>
    <row r="188" spans="1:65" s="2" customFormat="1" ht="16.5" customHeight="1">
      <c r="A188" s="36"/>
      <c r="B188" s="37"/>
      <c r="C188" s="175" t="s">
        <v>270</v>
      </c>
      <c r="D188" s="175" t="s">
        <v>123</v>
      </c>
      <c r="E188" s="176" t="s">
        <v>217</v>
      </c>
      <c r="F188" s="177" t="s">
        <v>218</v>
      </c>
      <c r="G188" s="178" t="s">
        <v>162</v>
      </c>
      <c r="H188" s="179">
        <v>2.56</v>
      </c>
      <c r="I188" s="180"/>
      <c r="J188" s="181">
        <f>ROUND(I188*H188,2)</f>
        <v>0</v>
      </c>
      <c r="K188" s="177" t="s">
        <v>127</v>
      </c>
      <c r="L188" s="41"/>
      <c r="M188" s="182" t="s">
        <v>19</v>
      </c>
      <c r="N188" s="183" t="s">
        <v>43</v>
      </c>
      <c r="O188" s="66"/>
      <c r="P188" s="184">
        <f>O188*H188</f>
        <v>0</v>
      </c>
      <c r="Q188" s="184">
        <v>0.0382</v>
      </c>
      <c r="R188" s="184">
        <f>Q188*H188</f>
        <v>0.09779199999999999</v>
      </c>
      <c r="S188" s="184">
        <v>0</v>
      </c>
      <c r="T188" s="185">
        <f>S188*H188</f>
        <v>0</v>
      </c>
      <c r="U188" s="36"/>
      <c r="V188" s="36"/>
      <c r="W188" s="36"/>
      <c r="X188" s="36"/>
      <c r="Y188" s="36"/>
      <c r="Z188" s="36"/>
      <c r="AA188" s="36"/>
      <c r="AB188" s="36"/>
      <c r="AC188" s="36"/>
      <c r="AD188" s="36"/>
      <c r="AE188" s="36"/>
      <c r="AR188" s="186" t="s">
        <v>163</v>
      </c>
      <c r="AT188" s="186" t="s">
        <v>123</v>
      </c>
      <c r="AU188" s="186" t="s">
        <v>81</v>
      </c>
      <c r="AY188" s="19" t="s">
        <v>120</v>
      </c>
      <c r="BE188" s="187">
        <f>IF(N188="základní",J188,0)</f>
        <v>0</v>
      </c>
      <c r="BF188" s="187">
        <f>IF(N188="snížená",J188,0)</f>
        <v>0</v>
      </c>
      <c r="BG188" s="187">
        <f>IF(N188="zákl. přenesená",J188,0)</f>
        <v>0</v>
      </c>
      <c r="BH188" s="187">
        <f>IF(N188="sníž. přenesená",J188,0)</f>
        <v>0</v>
      </c>
      <c r="BI188" s="187">
        <f>IF(N188="nulová",J188,0)</f>
        <v>0</v>
      </c>
      <c r="BJ188" s="19" t="s">
        <v>79</v>
      </c>
      <c r="BK188" s="187">
        <f>ROUND(I188*H188,2)</f>
        <v>0</v>
      </c>
      <c r="BL188" s="19" t="s">
        <v>163</v>
      </c>
      <c r="BM188" s="186" t="s">
        <v>891</v>
      </c>
    </row>
    <row r="189" spans="2:51" s="14" customFormat="1" ht="11.25">
      <c r="B189" s="208"/>
      <c r="C189" s="209"/>
      <c r="D189" s="188" t="s">
        <v>166</v>
      </c>
      <c r="E189" s="210" t="s">
        <v>19</v>
      </c>
      <c r="F189" s="211" t="s">
        <v>655</v>
      </c>
      <c r="G189" s="209"/>
      <c r="H189" s="210" t="s">
        <v>19</v>
      </c>
      <c r="I189" s="212"/>
      <c r="J189" s="209"/>
      <c r="K189" s="209"/>
      <c r="L189" s="213"/>
      <c r="M189" s="214"/>
      <c r="N189" s="215"/>
      <c r="O189" s="215"/>
      <c r="P189" s="215"/>
      <c r="Q189" s="215"/>
      <c r="R189" s="215"/>
      <c r="S189" s="215"/>
      <c r="T189" s="216"/>
      <c r="AT189" s="217" t="s">
        <v>166</v>
      </c>
      <c r="AU189" s="217" t="s">
        <v>81</v>
      </c>
      <c r="AV189" s="14" t="s">
        <v>79</v>
      </c>
      <c r="AW189" s="14" t="s">
        <v>33</v>
      </c>
      <c r="AX189" s="14" t="s">
        <v>72</v>
      </c>
      <c r="AY189" s="217" t="s">
        <v>120</v>
      </c>
    </row>
    <row r="190" spans="2:51" s="13" customFormat="1" ht="11.25">
      <c r="B190" s="197"/>
      <c r="C190" s="198"/>
      <c r="D190" s="188" t="s">
        <v>166</v>
      </c>
      <c r="E190" s="199" t="s">
        <v>19</v>
      </c>
      <c r="F190" s="200" t="s">
        <v>656</v>
      </c>
      <c r="G190" s="198"/>
      <c r="H190" s="201">
        <v>0.65</v>
      </c>
      <c r="I190" s="202"/>
      <c r="J190" s="198"/>
      <c r="K190" s="198"/>
      <c r="L190" s="203"/>
      <c r="M190" s="204"/>
      <c r="N190" s="205"/>
      <c r="O190" s="205"/>
      <c r="P190" s="205"/>
      <c r="Q190" s="205"/>
      <c r="R190" s="205"/>
      <c r="S190" s="205"/>
      <c r="T190" s="206"/>
      <c r="AT190" s="207" t="s">
        <v>166</v>
      </c>
      <c r="AU190" s="207" t="s">
        <v>81</v>
      </c>
      <c r="AV190" s="13" t="s">
        <v>81</v>
      </c>
      <c r="AW190" s="13" t="s">
        <v>33</v>
      </c>
      <c r="AX190" s="13" t="s">
        <v>72</v>
      </c>
      <c r="AY190" s="207" t="s">
        <v>120</v>
      </c>
    </row>
    <row r="191" spans="2:51" s="13" customFormat="1" ht="11.25">
      <c r="B191" s="197"/>
      <c r="C191" s="198"/>
      <c r="D191" s="188" t="s">
        <v>166</v>
      </c>
      <c r="E191" s="199" t="s">
        <v>19</v>
      </c>
      <c r="F191" s="200" t="s">
        <v>657</v>
      </c>
      <c r="G191" s="198"/>
      <c r="H191" s="201">
        <v>0.65</v>
      </c>
      <c r="I191" s="202"/>
      <c r="J191" s="198"/>
      <c r="K191" s="198"/>
      <c r="L191" s="203"/>
      <c r="M191" s="204"/>
      <c r="N191" s="205"/>
      <c r="O191" s="205"/>
      <c r="P191" s="205"/>
      <c r="Q191" s="205"/>
      <c r="R191" s="205"/>
      <c r="S191" s="205"/>
      <c r="T191" s="206"/>
      <c r="AT191" s="207" t="s">
        <v>166</v>
      </c>
      <c r="AU191" s="207" t="s">
        <v>81</v>
      </c>
      <c r="AV191" s="13" t="s">
        <v>81</v>
      </c>
      <c r="AW191" s="13" t="s">
        <v>33</v>
      </c>
      <c r="AX191" s="13" t="s">
        <v>72</v>
      </c>
      <c r="AY191" s="207" t="s">
        <v>120</v>
      </c>
    </row>
    <row r="192" spans="2:51" s="13" customFormat="1" ht="11.25">
      <c r="B192" s="197"/>
      <c r="C192" s="198"/>
      <c r="D192" s="188" t="s">
        <v>166</v>
      </c>
      <c r="E192" s="199" t="s">
        <v>19</v>
      </c>
      <c r="F192" s="200" t="s">
        <v>658</v>
      </c>
      <c r="G192" s="198"/>
      <c r="H192" s="201">
        <v>1.26</v>
      </c>
      <c r="I192" s="202"/>
      <c r="J192" s="198"/>
      <c r="K192" s="198"/>
      <c r="L192" s="203"/>
      <c r="M192" s="204"/>
      <c r="N192" s="205"/>
      <c r="O192" s="205"/>
      <c r="P192" s="205"/>
      <c r="Q192" s="205"/>
      <c r="R192" s="205"/>
      <c r="S192" s="205"/>
      <c r="T192" s="206"/>
      <c r="AT192" s="207" t="s">
        <v>166</v>
      </c>
      <c r="AU192" s="207" t="s">
        <v>81</v>
      </c>
      <c r="AV192" s="13" t="s">
        <v>81</v>
      </c>
      <c r="AW192" s="13" t="s">
        <v>33</v>
      </c>
      <c r="AX192" s="13" t="s">
        <v>72</v>
      </c>
      <c r="AY192" s="207" t="s">
        <v>120</v>
      </c>
    </row>
    <row r="193" spans="2:51" s="15" customFormat="1" ht="11.25">
      <c r="B193" s="218"/>
      <c r="C193" s="219"/>
      <c r="D193" s="188" t="s">
        <v>166</v>
      </c>
      <c r="E193" s="220" t="s">
        <v>19</v>
      </c>
      <c r="F193" s="221" t="s">
        <v>184</v>
      </c>
      <c r="G193" s="219"/>
      <c r="H193" s="222">
        <v>2.56</v>
      </c>
      <c r="I193" s="223"/>
      <c r="J193" s="219"/>
      <c r="K193" s="219"/>
      <c r="L193" s="224"/>
      <c r="M193" s="225"/>
      <c r="N193" s="226"/>
      <c r="O193" s="226"/>
      <c r="P193" s="226"/>
      <c r="Q193" s="226"/>
      <c r="R193" s="226"/>
      <c r="S193" s="226"/>
      <c r="T193" s="227"/>
      <c r="AT193" s="228" t="s">
        <v>166</v>
      </c>
      <c r="AU193" s="228" t="s">
        <v>81</v>
      </c>
      <c r="AV193" s="15" t="s">
        <v>163</v>
      </c>
      <c r="AW193" s="15" t="s">
        <v>33</v>
      </c>
      <c r="AX193" s="15" t="s">
        <v>79</v>
      </c>
      <c r="AY193" s="228" t="s">
        <v>120</v>
      </c>
    </row>
    <row r="194" spans="1:65" s="2" customFormat="1" ht="24">
      <c r="A194" s="36"/>
      <c r="B194" s="37"/>
      <c r="C194" s="175" t="s">
        <v>280</v>
      </c>
      <c r="D194" s="175" t="s">
        <v>123</v>
      </c>
      <c r="E194" s="176" t="s">
        <v>222</v>
      </c>
      <c r="F194" s="177" t="s">
        <v>223</v>
      </c>
      <c r="G194" s="178" t="s">
        <v>162</v>
      </c>
      <c r="H194" s="179">
        <v>177.2</v>
      </c>
      <c r="I194" s="180"/>
      <c r="J194" s="181">
        <f>ROUND(I194*H194,2)</f>
        <v>0</v>
      </c>
      <c r="K194" s="177" t="s">
        <v>127</v>
      </c>
      <c r="L194" s="41"/>
      <c r="M194" s="182" t="s">
        <v>19</v>
      </c>
      <c r="N194" s="183" t="s">
        <v>43</v>
      </c>
      <c r="O194" s="66"/>
      <c r="P194" s="184">
        <f>O194*H194</f>
        <v>0</v>
      </c>
      <c r="Q194" s="184">
        <v>0.0052</v>
      </c>
      <c r="R194" s="184">
        <f>Q194*H194</f>
        <v>0.9214399999999999</v>
      </c>
      <c r="S194" s="184">
        <v>0</v>
      </c>
      <c r="T194" s="185">
        <f>S194*H194</f>
        <v>0</v>
      </c>
      <c r="U194" s="36"/>
      <c r="V194" s="36"/>
      <c r="W194" s="36"/>
      <c r="X194" s="36"/>
      <c r="Y194" s="36"/>
      <c r="Z194" s="36"/>
      <c r="AA194" s="36"/>
      <c r="AB194" s="36"/>
      <c r="AC194" s="36"/>
      <c r="AD194" s="36"/>
      <c r="AE194" s="36"/>
      <c r="AR194" s="186" t="s">
        <v>163</v>
      </c>
      <c r="AT194" s="186" t="s">
        <v>123</v>
      </c>
      <c r="AU194" s="186" t="s">
        <v>81</v>
      </c>
      <c r="AY194" s="19" t="s">
        <v>120</v>
      </c>
      <c r="BE194" s="187">
        <f>IF(N194="základní",J194,0)</f>
        <v>0</v>
      </c>
      <c r="BF194" s="187">
        <f>IF(N194="snížená",J194,0)</f>
        <v>0</v>
      </c>
      <c r="BG194" s="187">
        <f>IF(N194="zákl. přenesená",J194,0)</f>
        <v>0</v>
      </c>
      <c r="BH194" s="187">
        <f>IF(N194="sníž. přenesená",J194,0)</f>
        <v>0</v>
      </c>
      <c r="BI194" s="187">
        <f>IF(N194="nulová",J194,0)</f>
        <v>0</v>
      </c>
      <c r="BJ194" s="19" t="s">
        <v>79</v>
      </c>
      <c r="BK194" s="187">
        <f>ROUND(I194*H194,2)</f>
        <v>0</v>
      </c>
      <c r="BL194" s="19" t="s">
        <v>163</v>
      </c>
      <c r="BM194" s="186" t="s">
        <v>892</v>
      </c>
    </row>
    <row r="195" spans="1:47" s="2" customFormat="1" ht="39">
      <c r="A195" s="36"/>
      <c r="B195" s="37"/>
      <c r="C195" s="38"/>
      <c r="D195" s="188" t="s">
        <v>130</v>
      </c>
      <c r="E195" s="38"/>
      <c r="F195" s="189" t="s">
        <v>176</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130</v>
      </c>
      <c r="AU195" s="19" t="s">
        <v>81</v>
      </c>
    </row>
    <row r="196" spans="2:51" s="14" customFormat="1" ht="11.25">
      <c r="B196" s="208"/>
      <c r="C196" s="209"/>
      <c r="D196" s="188" t="s">
        <v>166</v>
      </c>
      <c r="E196" s="210" t="s">
        <v>19</v>
      </c>
      <c r="F196" s="211" t="s">
        <v>660</v>
      </c>
      <c r="G196" s="209"/>
      <c r="H196" s="210" t="s">
        <v>19</v>
      </c>
      <c r="I196" s="212"/>
      <c r="J196" s="209"/>
      <c r="K196" s="209"/>
      <c r="L196" s="213"/>
      <c r="M196" s="214"/>
      <c r="N196" s="215"/>
      <c r="O196" s="215"/>
      <c r="P196" s="215"/>
      <c r="Q196" s="215"/>
      <c r="R196" s="215"/>
      <c r="S196" s="215"/>
      <c r="T196" s="216"/>
      <c r="AT196" s="217" t="s">
        <v>166</v>
      </c>
      <c r="AU196" s="217" t="s">
        <v>81</v>
      </c>
      <c r="AV196" s="14" t="s">
        <v>79</v>
      </c>
      <c r="AW196" s="14" t="s">
        <v>33</v>
      </c>
      <c r="AX196" s="14" t="s">
        <v>72</v>
      </c>
      <c r="AY196" s="217" t="s">
        <v>120</v>
      </c>
    </row>
    <row r="197" spans="2:51" s="13" customFormat="1" ht="22.5">
      <c r="B197" s="197"/>
      <c r="C197" s="198"/>
      <c r="D197" s="188" t="s">
        <v>166</v>
      </c>
      <c r="E197" s="199" t="s">
        <v>19</v>
      </c>
      <c r="F197" s="200" t="s">
        <v>661</v>
      </c>
      <c r="G197" s="198"/>
      <c r="H197" s="201">
        <v>167.554</v>
      </c>
      <c r="I197" s="202"/>
      <c r="J197" s="198"/>
      <c r="K197" s="198"/>
      <c r="L197" s="203"/>
      <c r="M197" s="204"/>
      <c r="N197" s="205"/>
      <c r="O197" s="205"/>
      <c r="P197" s="205"/>
      <c r="Q197" s="205"/>
      <c r="R197" s="205"/>
      <c r="S197" s="205"/>
      <c r="T197" s="206"/>
      <c r="AT197" s="207" t="s">
        <v>166</v>
      </c>
      <c r="AU197" s="207" t="s">
        <v>81</v>
      </c>
      <c r="AV197" s="13" t="s">
        <v>81</v>
      </c>
      <c r="AW197" s="13" t="s">
        <v>33</v>
      </c>
      <c r="AX197" s="13" t="s">
        <v>72</v>
      </c>
      <c r="AY197" s="207" t="s">
        <v>120</v>
      </c>
    </row>
    <row r="198" spans="2:51" s="13" customFormat="1" ht="11.25">
      <c r="B198" s="197"/>
      <c r="C198" s="198"/>
      <c r="D198" s="188" t="s">
        <v>166</v>
      </c>
      <c r="E198" s="199" t="s">
        <v>19</v>
      </c>
      <c r="F198" s="200" t="s">
        <v>662</v>
      </c>
      <c r="G198" s="198"/>
      <c r="H198" s="201">
        <v>7.02</v>
      </c>
      <c r="I198" s="202"/>
      <c r="J198" s="198"/>
      <c r="K198" s="198"/>
      <c r="L198" s="203"/>
      <c r="M198" s="204"/>
      <c r="N198" s="205"/>
      <c r="O198" s="205"/>
      <c r="P198" s="205"/>
      <c r="Q198" s="205"/>
      <c r="R198" s="205"/>
      <c r="S198" s="205"/>
      <c r="T198" s="206"/>
      <c r="AT198" s="207" t="s">
        <v>166</v>
      </c>
      <c r="AU198" s="207" t="s">
        <v>81</v>
      </c>
      <c r="AV198" s="13" t="s">
        <v>81</v>
      </c>
      <c r="AW198" s="13" t="s">
        <v>33</v>
      </c>
      <c r="AX198" s="13" t="s">
        <v>72</v>
      </c>
      <c r="AY198" s="207" t="s">
        <v>120</v>
      </c>
    </row>
    <row r="199" spans="2:51" s="13" customFormat="1" ht="11.25">
      <c r="B199" s="197"/>
      <c r="C199" s="198"/>
      <c r="D199" s="188" t="s">
        <v>166</v>
      </c>
      <c r="E199" s="199" t="s">
        <v>19</v>
      </c>
      <c r="F199" s="200" t="s">
        <v>663</v>
      </c>
      <c r="G199" s="198"/>
      <c r="H199" s="201">
        <v>-1.156</v>
      </c>
      <c r="I199" s="202"/>
      <c r="J199" s="198"/>
      <c r="K199" s="198"/>
      <c r="L199" s="203"/>
      <c r="M199" s="204"/>
      <c r="N199" s="205"/>
      <c r="O199" s="205"/>
      <c r="P199" s="205"/>
      <c r="Q199" s="205"/>
      <c r="R199" s="205"/>
      <c r="S199" s="205"/>
      <c r="T199" s="206"/>
      <c r="AT199" s="207" t="s">
        <v>166</v>
      </c>
      <c r="AU199" s="207" t="s">
        <v>81</v>
      </c>
      <c r="AV199" s="13" t="s">
        <v>81</v>
      </c>
      <c r="AW199" s="13" t="s">
        <v>33</v>
      </c>
      <c r="AX199" s="13" t="s">
        <v>72</v>
      </c>
      <c r="AY199" s="207" t="s">
        <v>120</v>
      </c>
    </row>
    <row r="200" spans="2:51" s="13" customFormat="1" ht="11.25">
      <c r="B200" s="197"/>
      <c r="C200" s="198"/>
      <c r="D200" s="188" t="s">
        <v>166</v>
      </c>
      <c r="E200" s="199" t="s">
        <v>19</v>
      </c>
      <c r="F200" s="200" t="s">
        <v>664</v>
      </c>
      <c r="G200" s="198"/>
      <c r="H200" s="201">
        <v>33.506</v>
      </c>
      <c r="I200" s="202"/>
      <c r="J200" s="198"/>
      <c r="K200" s="198"/>
      <c r="L200" s="203"/>
      <c r="M200" s="204"/>
      <c r="N200" s="205"/>
      <c r="O200" s="205"/>
      <c r="P200" s="205"/>
      <c r="Q200" s="205"/>
      <c r="R200" s="205"/>
      <c r="S200" s="205"/>
      <c r="T200" s="206"/>
      <c r="AT200" s="207" t="s">
        <v>166</v>
      </c>
      <c r="AU200" s="207" t="s">
        <v>81</v>
      </c>
      <c r="AV200" s="13" t="s">
        <v>81</v>
      </c>
      <c r="AW200" s="13" t="s">
        <v>33</v>
      </c>
      <c r="AX200" s="13" t="s">
        <v>72</v>
      </c>
      <c r="AY200" s="207" t="s">
        <v>120</v>
      </c>
    </row>
    <row r="201" spans="2:51" s="13" customFormat="1" ht="11.25">
      <c r="B201" s="197"/>
      <c r="C201" s="198"/>
      <c r="D201" s="188" t="s">
        <v>166</v>
      </c>
      <c r="E201" s="199" t="s">
        <v>19</v>
      </c>
      <c r="F201" s="200" t="s">
        <v>665</v>
      </c>
      <c r="G201" s="198"/>
      <c r="H201" s="201">
        <v>-9.696</v>
      </c>
      <c r="I201" s="202"/>
      <c r="J201" s="198"/>
      <c r="K201" s="198"/>
      <c r="L201" s="203"/>
      <c r="M201" s="204"/>
      <c r="N201" s="205"/>
      <c r="O201" s="205"/>
      <c r="P201" s="205"/>
      <c r="Q201" s="205"/>
      <c r="R201" s="205"/>
      <c r="S201" s="205"/>
      <c r="T201" s="206"/>
      <c r="AT201" s="207" t="s">
        <v>166</v>
      </c>
      <c r="AU201" s="207" t="s">
        <v>81</v>
      </c>
      <c r="AV201" s="13" t="s">
        <v>81</v>
      </c>
      <c r="AW201" s="13" t="s">
        <v>33</v>
      </c>
      <c r="AX201" s="13" t="s">
        <v>72</v>
      </c>
      <c r="AY201" s="207" t="s">
        <v>120</v>
      </c>
    </row>
    <row r="202" spans="2:51" s="13" customFormat="1" ht="11.25">
      <c r="B202" s="197"/>
      <c r="C202" s="198"/>
      <c r="D202" s="188" t="s">
        <v>166</v>
      </c>
      <c r="E202" s="199" t="s">
        <v>19</v>
      </c>
      <c r="F202" s="200" t="s">
        <v>666</v>
      </c>
      <c r="G202" s="198"/>
      <c r="H202" s="201">
        <v>-10.908</v>
      </c>
      <c r="I202" s="202"/>
      <c r="J202" s="198"/>
      <c r="K202" s="198"/>
      <c r="L202" s="203"/>
      <c r="M202" s="204"/>
      <c r="N202" s="205"/>
      <c r="O202" s="205"/>
      <c r="P202" s="205"/>
      <c r="Q202" s="205"/>
      <c r="R202" s="205"/>
      <c r="S202" s="205"/>
      <c r="T202" s="206"/>
      <c r="AT202" s="207" t="s">
        <v>166</v>
      </c>
      <c r="AU202" s="207" t="s">
        <v>81</v>
      </c>
      <c r="AV202" s="13" t="s">
        <v>81</v>
      </c>
      <c r="AW202" s="13" t="s">
        <v>33</v>
      </c>
      <c r="AX202" s="13" t="s">
        <v>72</v>
      </c>
      <c r="AY202" s="207" t="s">
        <v>120</v>
      </c>
    </row>
    <row r="203" spans="2:51" s="13" customFormat="1" ht="11.25">
      <c r="B203" s="197"/>
      <c r="C203" s="198"/>
      <c r="D203" s="188" t="s">
        <v>166</v>
      </c>
      <c r="E203" s="199" t="s">
        <v>19</v>
      </c>
      <c r="F203" s="200" t="s">
        <v>667</v>
      </c>
      <c r="G203" s="198"/>
      <c r="H203" s="201">
        <v>-11.52</v>
      </c>
      <c r="I203" s="202"/>
      <c r="J203" s="198"/>
      <c r="K203" s="198"/>
      <c r="L203" s="203"/>
      <c r="M203" s="204"/>
      <c r="N203" s="205"/>
      <c r="O203" s="205"/>
      <c r="P203" s="205"/>
      <c r="Q203" s="205"/>
      <c r="R203" s="205"/>
      <c r="S203" s="205"/>
      <c r="T203" s="206"/>
      <c r="AT203" s="207" t="s">
        <v>166</v>
      </c>
      <c r="AU203" s="207" t="s">
        <v>81</v>
      </c>
      <c r="AV203" s="13" t="s">
        <v>81</v>
      </c>
      <c r="AW203" s="13" t="s">
        <v>33</v>
      </c>
      <c r="AX203" s="13" t="s">
        <v>72</v>
      </c>
      <c r="AY203" s="207" t="s">
        <v>120</v>
      </c>
    </row>
    <row r="204" spans="2:51" s="13" customFormat="1" ht="11.25">
      <c r="B204" s="197"/>
      <c r="C204" s="198"/>
      <c r="D204" s="188" t="s">
        <v>166</v>
      </c>
      <c r="E204" s="199" t="s">
        <v>19</v>
      </c>
      <c r="F204" s="200" t="s">
        <v>668</v>
      </c>
      <c r="G204" s="198"/>
      <c r="H204" s="201">
        <v>2.4</v>
      </c>
      <c r="I204" s="202"/>
      <c r="J204" s="198"/>
      <c r="K204" s="198"/>
      <c r="L204" s="203"/>
      <c r="M204" s="204"/>
      <c r="N204" s="205"/>
      <c r="O204" s="205"/>
      <c r="P204" s="205"/>
      <c r="Q204" s="205"/>
      <c r="R204" s="205"/>
      <c r="S204" s="205"/>
      <c r="T204" s="206"/>
      <c r="AT204" s="207" t="s">
        <v>166</v>
      </c>
      <c r="AU204" s="207" t="s">
        <v>81</v>
      </c>
      <c r="AV204" s="13" t="s">
        <v>81</v>
      </c>
      <c r="AW204" s="13" t="s">
        <v>33</v>
      </c>
      <c r="AX204" s="13" t="s">
        <v>72</v>
      </c>
      <c r="AY204" s="207" t="s">
        <v>120</v>
      </c>
    </row>
    <row r="205" spans="2:51" s="15" customFormat="1" ht="11.25">
      <c r="B205" s="218"/>
      <c r="C205" s="219"/>
      <c r="D205" s="188" t="s">
        <v>166</v>
      </c>
      <c r="E205" s="220" t="s">
        <v>19</v>
      </c>
      <c r="F205" s="221" t="s">
        <v>184</v>
      </c>
      <c r="G205" s="219"/>
      <c r="H205" s="222">
        <v>177.2</v>
      </c>
      <c r="I205" s="223"/>
      <c r="J205" s="219"/>
      <c r="K205" s="219"/>
      <c r="L205" s="224"/>
      <c r="M205" s="225"/>
      <c r="N205" s="226"/>
      <c r="O205" s="226"/>
      <c r="P205" s="226"/>
      <c r="Q205" s="226"/>
      <c r="R205" s="226"/>
      <c r="S205" s="226"/>
      <c r="T205" s="227"/>
      <c r="AT205" s="228" t="s">
        <v>166</v>
      </c>
      <c r="AU205" s="228" t="s">
        <v>81</v>
      </c>
      <c r="AV205" s="15" t="s">
        <v>163</v>
      </c>
      <c r="AW205" s="15" t="s">
        <v>33</v>
      </c>
      <c r="AX205" s="15" t="s">
        <v>79</v>
      </c>
      <c r="AY205" s="228" t="s">
        <v>120</v>
      </c>
    </row>
    <row r="206" spans="1:65" s="2" customFormat="1" ht="21.75" customHeight="1">
      <c r="A206" s="36"/>
      <c r="B206" s="37"/>
      <c r="C206" s="175" t="s">
        <v>286</v>
      </c>
      <c r="D206" s="175" t="s">
        <v>123</v>
      </c>
      <c r="E206" s="176" t="s">
        <v>231</v>
      </c>
      <c r="F206" s="177" t="s">
        <v>232</v>
      </c>
      <c r="G206" s="178" t="s">
        <v>162</v>
      </c>
      <c r="H206" s="179">
        <v>343.133</v>
      </c>
      <c r="I206" s="180"/>
      <c r="J206" s="181">
        <f>ROUND(I206*H206,2)</f>
        <v>0</v>
      </c>
      <c r="K206" s="177" t="s">
        <v>127</v>
      </c>
      <c r="L206" s="41"/>
      <c r="M206" s="182" t="s">
        <v>19</v>
      </c>
      <c r="N206" s="183" t="s">
        <v>43</v>
      </c>
      <c r="O206" s="66"/>
      <c r="P206" s="184">
        <f>O206*H206</f>
        <v>0</v>
      </c>
      <c r="Q206" s="184">
        <v>0.00026</v>
      </c>
      <c r="R206" s="184">
        <f>Q206*H206</f>
        <v>0.08921457999999999</v>
      </c>
      <c r="S206" s="184">
        <v>0</v>
      </c>
      <c r="T206" s="185">
        <f>S206*H206</f>
        <v>0</v>
      </c>
      <c r="U206" s="36"/>
      <c r="V206" s="36"/>
      <c r="W206" s="36"/>
      <c r="X206" s="36"/>
      <c r="Y206" s="36"/>
      <c r="Z206" s="36"/>
      <c r="AA206" s="36"/>
      <c r="AB206" s="36"/>
      <c r="AC206" s="36"/>
      <c r="AD206" s="36"/>
      <c r="AE206" s="36"/>
      <c r="AR206" s="186" t="s">
        <v>163</v>
      </c>
      <c r="AT206" s="186" t="s">
        <v>123</v>
      </c>
      <c r="AU206" s="186" t="s">
        <v>81</v>
      </c>
      <c r="AY206" s="19" t="s">
        <v>120</v>
      </c>
      <c r="BE206" s="187">
        <f>IF(N206="základní",J206,0)</f>
        <v>0</v>
      </c>
      <c r="BF206" s="187">
        <f>IF(N206="snížená",J206,0)</f>
        <v>0</v>
      </c>
      <c r="BG206" s="187">
        <f>IF(N206="zákl. přenesená",J206,0)</f>
        <v>0</v>
      </c>
      <c r="BH206" s="187">
        <f>IF(N206="sníž. přenesená",J206,0)</f>
        <v>0</v>
      </c>
      <c r="BI206" s="187">
        <f>IF(N206="nulová",J206,0)</f>
        <v>0</v>
      </c>
      <c r="BJ206" s="19" t="s">
        <v>79</v>
      </c>
      <c r="BK206" s="187">
        <f>ROUND(I206*H206,2)</f>
        <v>0</v>
      </c>
      <c r="BL206" s="19" t="s">
        <v>163</v>
      </c>
      <c r="BM206" s="186" t="s">
        <v>893</v>
      </c>
    </row>
    <row r="207" spans="2:51" s="14" customFormat="1" ht="11.25">
      <c r="B207" s="208"/>
      <c r="C207" s="209"/>
      <c r="D207" s="188" t="s">
        <v>166</v>
      </c>
      <c r="E207" s="210" t="s">
        <v>19</v>
      </c>
      <c r="F207" s="211" t="s">
        <v>188</v>
      </c>
      <c r="G207" s="209"/>
      <c r="H207" s="210" t="s">
        <v>19</v>
      </c>
      <c r="I207" s="212"/>
      <c r="J207" s="209"/>
      <c r="K207" s="209"/>
      <c r="L207" s="213"/>
      <c r="M207" s="214"/>
      <c r="N207" s="215"/>
      <c r="O207" s="215"/>
      <c r="P207" s="215"/>
      <c r="Q207" s="215"/>
      <c r="R207" s="215"/>
      <c r="S207" s="215"/>
      <c r="T207" s="216"/>
      <c r="AT207" s="217" t="s">
        <v>166</v>
      </c>
      <c r="AU207" s="217" t="s">
        <v>81</v>
      </c>
      <c r="AV207" s="14" t="s">
        <v>79</v>
      </c>
      <c r="AW207" s="14" t="s">
        <v>33</v>
      </c>
      <c r="AX207" s="14" t="s">
        <v>72</v>
      </c>
      <c r="AY207" s="217" t="s">
        <v>120</v>
      </c>
    </row>
    <row r="208" spans="2:51" s="13" customFormat="1" ht="22.5">
      <c r="B208" s="197"/>
      <c r="C208" s="198"/>
      <c r="D208" s="188" t="s">
        <v>166</v>
      </c>
      <c r="E208" s="199" t="s">
        <v>19</v>
      </c>
      <c r="F208" s="200" t="s">
        <v>670</v>
      </c>
      <c r="G208" s="198"/>
      <c r="H208" s="201">
        <v>186.81</v>
      </c>
      <c r="I208" s="202"/>
      <c r="J208" s="198"/>
      <c r="K208" s="198"/>
      <c r="L208" s="203"/>
      <c r="M208" s="204"/>
      <c r="N208" s="205"/>
      <c r="O208" s="205"/>
      <c r="P208" s="205"/>
      <c r="Q208" s="205"/>
      <c r="R208" s="205"/>
      <c r="S208" s="205"/>
      <c r="T208" s="206"/>
      <c r="AT208" s="207" t="s">
        <v>166</v>
      </c>
      <c r="AU208" s="207" t="s">
        <v>81</v>
      </c>
      <c r="AV208" s="13" t="s">
        <v>81</v>
      </c>
      <c r="AW208" s="13" t="s">
        <v>33</v>
      </c>
      <c r="AX208" s="13" t="s">
        <v>72</v>
      </c>
      <c r="AY208" s="207" t="s">
        <v>120</v>
      </c>
    </row>
    <row r="209" spans="2:51" s="13" customFormat="1" ht="11.25">
      <c r="B209" s="197"/>
      <c r="C209" s="198"/>
      <c r="D209" s="188" t="s">
        <v>166</v>
      </c>
      <c r="E209" s="199" t="s">
        <v>19</v>
      </c>
      <c r="F209" s="200" t="s">
        <v>671</v>
      </c>
      <c r="G209" s="198"/>
      <c r="H209" s="201">
        <v>93.21</v>
      </c>
      <c r="I209" s="202"/>
      <c r="J209" s="198"/>
      <c r="K209" s="198"/>
      <c r="L209" s="203"/>
      <c r="M209" s="204"/>
      <c r="N209" s="205"/>
      <c r="O209" s="205"/>
      <c r="P209" s="205"/>
      <c r="Q209" s="205"/>
      <c r="R209" s="205"/>
      <c r="S209" s="205"/>
      <c r="T209" s="206"/>
      <c r="AT209" s="207" t="s">
        <v>166</v>
      </c>
      <c r="AU209" s="207" t="s">
        <v>81</v>
      </c>
      <c r="AV209" s="13" t="s">
        <v>81</v>
      </c>
      <c r="AW209" s="13" t="s">
        <v>33</v>
      </c>
      <c r="AX209" s="13" t="s">
        <v>72</v>
      </c>
      <c r="AY209" s="207" t="s">
        <v>120</v>
      </c>
    </row>
    <row r="210" spans="2:51" s="13" customFormat="1" ht="11.25">
      <c r="B210" s="197"/>
      <c r="C210" s="198"/>
      <c r="D210" s="188" t="s">
        <v>166</v>
      </c>
      <c r="E210" s="199" t="s">
        <v>19</v>
      </c>
      <c r="F210" s="200" t="s">
        <v>666</v>
      </c>
      <c r="G210" s="198"/>
      <c r="H210" s="201">
        <v>-10.908</v>
      </c>
      <c r="I210" s="202"/>
      <c r="J210" s="198"/>
      <c r="K210" s="198"/>
      <c r="L210" s="203"/>
      <c r="M210" s="204"/>
      <c r="N210" s="205"/>
      <c r="O210" s="205"/>
      <c r="P210" s="205"/>
      <c r="Q210" s="205"/>
      <c r="R210" s="205"/>
      <c r="S210" s="205"/>
      <c r="T210" s="206"/>
      <c r="AT210" s="207" t="s">
        <v>166</v>
      </c>
      <c r="AU210" s="207" t="s">
        <v>81</v>
      </c>
      <c r="AV210" s="13" t="s">
        <v>81</v>
      </c>
      <c r="AW210" s="13" t="s">
        <v>33</v>
      </c>
      <c r="AX210" s="13" t="s">
        <v>72</v>
      </c>
      <c r="AY210" s="207" t="s">
        <v>120</v>
      </c>
    </row>
    <row r="211" spans="2:51" s="13" customFormat="1" ht="11.25">
      <c r="B211" s="197"/>
      <c r="C211" s="198"/>
      <c r="D211" s="188" t="s">
        <v>166</v>
      </c>
      <c r="E211" s="199" t="s">
        <v>19</v>
      </c>
      <c r="F211" s="200" t="s">
        <v>672</v>
      </c>
      <c r="G211" s="198"/>
      <c r="H211" s="201">
        <v>-22.624</v>
      </c>
      <c r="I211" s="202"/>
      <c r="J211" s="198"/>
      <c r="K211" s="198"/>
      <c r="L211" s="203"/>
      <c r="M211" s="204"/>
      <c r="N211" s="205"/>
      <c r="O211" s="205"/>
      <c r="P211" s="205"/>
      <c r="Q211" s="205"/>
      <c r="R211" s="205"/>
      <c r="S211" s="205"/>
      <c r="T211" s="206"/>
      <c r="AT211" s="207" t="s">
        <v>166</v>
      </c>
      <c r="AU211" s="207" t="s">
        <v>81</v>
      </c>
      <c r="AV211" s="13" t="s">
        <v>81</v>
      </c>
      <c r="AW211" s="13" t="s">
        <v>33</v>
      </c>
      <c r="AX211" s="13" t="s">
        <v>72</v>
      </c>
      <c r="AY211" s="207" t="s">
        <v>120</v>
      </c>
    </row>
    <row r="212" spans="2:51" s="13" customFormat="1" ht="11.25">
      <c r="B212" s="197"/>
      <c r="C212" s="198"/>
      <c r="D212" s="188" t="s">
        <v>166</v>
      </c>
      <c r="E212" s="199" t="s">
        <v>19</v>
      </c>
      <c r="F212" s="200" t="s">
        <v>667</v>
      </c>
      <c r="G212" s="198"/>
      <c r="H212" s="201">
        <v>-11.52</v>
      </c>
      <c r="I212" s="202"/>
      <c r="J212" s="198"/>
      <c r="K212" s="198"/>
      <c r="L212" s="203"/>
      <c r="M212" s="204"/>
      <c r="N212" s="205"/>
      <c r="O212" s="205"/>
      <c r="P212" s="205"/>
      <c r="Q212" s="205"/>
      <c r="R212" s="205"/>
      <c r="S212" s="205"/>
      <c r="T212" s="206"/>
      <c r="AT212" s="207" t="s">
        <v>166</v>
      </c>
      <c r="AU212" s="207" t="s">
        <v>81</v>
      </c>
      <c r="AV212" s="13" t="s">
        <v>81</v>
      </c>
      <c r="AW212" s="13" t="s">
        <v>33</v>
      </c>
      <c r="AX212" s="13" t="s">
        <v>72</v>
      </c>
      <c r="AY212" s="207" t="s">
        <v>120</v>
      </c>
    </row>
    <row r="213" spans="2:51" s="13" customFormat="1" ht="11.25">
      <c r="B213" s="197"/>
      <c r="C213" s="198"/>
      <c r="D213" s="188" t="s">
        <v>166</v>
      </c>
      <c r="E213" s="199" t="s">
        <v>19</v>
      </c>
      <c r="F213" s="200" t="s">
        <v>673</v>
      </c>
      <c r="G213" s="198"/>
      <c r="H213" s="201">
        <v>2.4</v>
      </c>
      <c r="I213" s="202"/>
      <c r="J213" s="198"/>
      <c r="K213" s="198"/>
      <c r="L213" s="203"/>
      <c r="M213" s="204"/>
      <c r="N213" s="205"/>
      <c r="O213" s="205"/>
      <c r="P213" s="205"/>
      <c r="Q213" s="205"/>
      <c r="R213" s="205"/>
      <c r="S213" s="205"/>
      <c r="T213" s="206"/>
      <c r="AT213" s="207" t="s">
        <v>166</v>
      </c>
      <c r="AU213" s="207" t="s">
        <v>81</v>
      </c>
      <c r="AV213" s="13" t="s">
        <v>81</v>
      </c>
      <c r="AW213" s="13" t="s">
        <v>33</v>
      </c>
      <c r="AX213" s="13" t="s">
        <v>72</v>
      </c>
      <c r="AY213" s="207" t="s">
        <v>120</v>
      </c>
    </row>
    <row r="214" spans="2:51" s="13" customFormat="1" ht="11.25">
      <c r="B214" s="197"/>
      <c r="C214" s="198"/>
      <c r="D214" s="188" t="s">
        <v>166</v>
      </c>
      <c r="E214" s="199" t="s">
        <v>19</v>
      </c>
      <c r="F214" s="200" t="s">
        <v>674</v>
      </c>
      <c r="G214" s="198"/>
      <c r="H214" s="201">
        <v>1.185</v>
      </c>
      <c r="I214" s="202"/>
      <c r="J214" s="198"/>
      <c r="K214" s="198"/>
      <c r="L214" s="203"/>
      <c r="M214" s="204"/>
      <c r="N214" s="205"/>
      <c r="O214" s="205"/>
      <c r="P214" s="205"/>
      <c r="Q214" s="205"/>
      <c r="R214" s="205"/>
      <c r="S214" s="205"/>
      <c r="T214" s="206"/>
      <c r="AT214" s="207" t="s">
        <v>166</v>
      </c>
      <c r="AU214" s="207" t="s">
        <v>81</v>
      </c>
      <c r="AV214" s="13" t="s">
        <v>81</v>
      </c>
      <c r="AW214" s="13" t="s">
        <v>33</v>
      </c>
      <c r="AX214" s="13" t="s">
        <v>72</v>
      </c>
      <c r="AY214" s="207" t="s">
        <v>120</v>
      </c>
    </row>
    <row r="215" spans="2:51" s="16" customFormat="1" ht="11.25">
      <c r="B215" s="229"/>
      <c r="C215" s="230"/>
      <c r="D215" s="188" t="s">
        <v>166</v>
      </c>
      <c r="E215" s="231" t="s">
        <v>19</v>
      </c>
      <c r="F215" s="232" t="s">
        <v>189</v>
      </c>
      <c r="G215" s="230"/>
      <c r="H215" s="233">
        <v>238.553</v>
      </c>
      <c r="I215" s="234"/>
      <c r="J215" s="230"/>
      <c r="K215" s="230"/>
      <c r="L215" s="235"/>
      <c r="M215" s="236"/>
      <c r="N215" s="237"/>
      <c r="O215" s="237"/>
      <c r="P215" s="237"/>
      <c r="Q215" s="237"/>
      <c r="R215" s="237"/>
      <c r="S215" s="237"/>
      <c r="T215" s="238"/>
      <c r="AT215" s="239" t="s">
        <v>166</v>
      </c>
      <c r="AU215" s="239" t="s">
        <v>81</v>
      </c>
      <c r="AV215" s="16" t="s">
        <v>140</v>
      </c>
      <c r="AW215" s="16" t="s">
        <v>33</v>
      </c>
      <c r="AX215" s="16" t="s">
        <v>72</v>
      </c>
      <c r="AY215" s="239" t="s">
        <v>120</v>
      </c>
    </row>
    <row r="216" spans="2:51" s="14" customFormat="1" ht="11.25">
      <c r="B216" s="208"/>
      <c r="C216" s="209"/>
      <c r="D216" s="188" t="s">
        <v>166</v>
      </c>
      <c r="E216" s="210" t="s">
        <v>19</v>
      </c>
      <c r="F216" s="211" t="s">
        <v>190</v>
      </c>
      <c r="G216" s="209"/>
      <c r="H216" s="210" t="s">
        <v>19</v>
      </c>
      <c r="I216" s="212"/>
      <c r="J216" s="209"/>
      <c r="K216" s="209"/>
      <c r="L216" s="213"/>
      <c r="M216" s="214"/>
      <c r="N216" s="215"/>
      <c r="O216" s="215"/>
      <c r="P216" s="215"/>
      <c r="Q216" s="215"/>
      <c r="R216" s="215"/>
      <c r="S216" s="215"/>
      <c r="T216" s="216"/>
      <c r="AT216" s="217" t="s">
        <v>166</v>
      </c>
      <c r="AU216" s="217" t="s">
        <v>81</v>
      </c>
      <c r="AV216" s="14" t="s">
        <v>79</v>
      </c>
      <c r="AW216" s="14" t="s">
        <v>33</v>
      </c>
      <c r="AX216" s="14" t="s">
        <v>72</v>
      </c>
      <c r="AY216" s="217" t="s">
        <v>120</v>
      </c>
    </row>
    <row r="217" spans="2:51" s="13" customFormat="1" ht="22.5">
      <c r="B217" s="197"/>
      <c r="C217" s="198"/>
      <c r="D217" s="188" t="s">
        <v>166</v>
      </c>
      <c r="E217" s="199" t="s">
        <v>19</v>
      </c>
      <c r="F217" s="200" t="s">
        <v>675</v>
      </c>
      <c r="G217" s="198"/>
      <c r="H217" s="201">
        <v>71.85</v>
      </c>
      <c r="I217" s="202"/>
      <c r="J217" s="198"/>
      <c r="K217" s="198"/>
      <c r="L217" s="203"/>
      <c r="M217" s="204"/>
      <c r="N217" s="205"/>
      <c r="O217" s="205"/>
      <c r="P217" s="205"/>
      <c r="Q217" s="205"/>
      <c r="R217" s="205"/>
      <c r="S217" s="205"/>
      <c r="T217" s="206"/>
      <c r="AT217" s="207" t="s">
        <v>166</v>
      </c>
      <c r="AU217" s="207" t="s">
        <v>81</v>
      </c>
      <c r="AV217" s="13" t="s">
        <v>81</v>
      </c>
      <c r="AW217" s="13" t="s">
        <v>33</v>
      </c>
      <c r="AX217" s="13" t="s">
        <v>72</v>
      </c>
      <c r="AY217" s="207" t="s">
        <v>120</v>
      </c>
    </row>
    <row r="218" spans="2:51" s="13" customFormat="1" ht="11.25">
      <c r="B218" s="197"/>
      <c r="C218" s="198"/>
      <c r="D218" s="188" t="s">
        <v>166</v>
      </c>
      <c r="E218" s="199" t="s">
        <v>19</v>
      </c>
      <c r="F218" s="200" t="s">
        <v>676</v>
      </c>
      <c r="G218" s="198"/>
      <c r="H218" s="201">
        <v>35.85</v>
      </c>
      <c r="I218" s="202"/>
      <c r="J218" s="198"/>
      <c r="K218" s="198"/>
      <c r="L218" s="203"/>
      <c r="M218" s="204"/>
      <c r="N218" s="205"/>
      <c r="O218" s="205"/>
      <c r="P218" s="205"/>
      <c r="Q218" s="205"/>
      <c r="R218" s="205"/>
      <c r="S218" s="205"/>
      <c r="T218" s="206"/>
      <c r="AT218" s="207" t="s">
        <v>166</v>
      </c>
      <c r="AU218" s="207" t="s">
        <v>81</v>
      </c>
      <c r="AV218" s="13" t="s">
        <v>81</v>
      </c>
      <c r="AW218" s="13" t="s">
        <v>33</v>
      </c>
      <c r="AX218" s="13" t="s">
        <v>72</v>
      </c>
      <c r="AY218" s="207" t="s">
        <v>120</v>
      </c>
    </row>
    <row r="219" spans="2:51" s="13" customFormat="1" ht="11.25">
      <c r="B219" s="197"/>
      <c r="C219" s="198"/>
      <c r="D219" s="188" t="s">
        <v>166</v>
      </c>
      <c r="E219" s="199" t="s">
        <v>19</v>
      </c>
      <c r="F219" s="200" t="s">
        <v>677</v>
      </c>
      <c r="G219" s="198"/>
      <c r="H219" s="201">
        <v>-5.52</v>
      </c>
      <c r="I219" s="202"/>
      <c r="J219" s="198"/>
      <c r="K219" s="198"/>
      <c r="L219" s="203"/>
      <c r="M219" s="204"/>
      <c r="N219" s="205"/>
      <c r="O219" s="205"/>
      <c r="P219" s="205"/>
      <c r="Q219" s="205"/>
      <c r="R219" s="205"/>
      <c r="S219" s="205"/>
      <c r="T219" s="206"/>
      <c r="AT219" s="207" t="s">
        <v>166</v>
      </c>
      <c r="AU219" s="207" t="s">
        <v>81</v>
      </c>
      <c r="AV219" s="13" t="s">
        <v>81</v>
      </c>
      <c r="AW219" s="13" t="s">
        <v>33</v>
      </c>
      <c r="AX219" s="13" t="s">
        <v>72</v>
      </c>
      <c r="AY219" s="207" t="s">
        <v>120</v>
      </c>
    </row>
    <row r="220" spans="2:51" s="13" customFormat="1" ht="11.25">
      <c r="B220" s="197"/>
      <c r="C220" s="198"/>
      <c r="D220" s="188" t="s">
        <v>166</v>
      </c>
      <c r="E220" s="199" t="s">
        <v>19</v>
      </c>
      <c r="F220" s="200" t="s">
        <v>673</v>
      </c>
      <c r="G220" s="198"/>
      <c r="H220" s="201">
        <v>2.4</v>
      </c>
      <c r="I220" s="202"/>
      <c r="J220" s="198"/>
      <c r="K220" s="198"/>
      <c r="L220" s="203"/>
      <c r="M220" s="204"/>
      <c r="N220" s="205"/>
      <c r="O220" s="205"/>
      <c r="P220" s="205"/>
      <c r="Q220" s="205"/>
      <c r="R220" s="205"/>
      <c r="S220" s="205"/>
      <c r="T220" s="206"/>
      <c r="AT220" s="207" t="s">
        <v>166</v>
      </c>
      <c r="AU220" s="207" t="s">
        <v>81</v>
      </c>
      <c r="AV220" s="13" t="s">
        <v>81</v>
      </c>
      <c r="AW220" s="13" t="s">
        <v>33</v>
      </c>
      <c r="AX220" s="13" t="s">
        <v>72</v>
      </c>
      <c r="AY220" s="207" t="s">
        <v>120</v>
      </c>
    </row>
    <row r="221" spans="2:51" s="16" customFormat="1" ht="11.25">
      <c r="B221" s="229"/>
      <c r="C221" s="230"/>
      <c r="D221" s="188" t="s">
        <v>166</v>
      </c>
      <c r="E221" s="231" t="s">
        <v>19</v>
      </c>
      <c r="F221" s="232" t="s">
        <v>189</v>
      </c>
      <c r="G221" s="230"/>
      <c r="H221" s="233">
        <v>104.58</v>
      </c>
      <c r="I221" s="234"/>
      <c r="J221" s="230"/>
      <c r="K221" s="230"/>
      <c r="L221" s="235"/>
      <c r="M221" s="236"/>
      <c r="N221" s="237"/>
      <c r="O221" s="237"/>
      <c r="P221" s="237"/>
      <c r="Q221" s="237"/>
      <c r="R221" s="237"/>
      <c r="S221" s="237"/>
      <c r="T221" s="238"/>
      <c r="AT221" s="239" t="s">
        <v>166</v>
      </c>
      <c r="AU221" s="239" t="s">
        <v>81</v>
      </c>
      <c r="AV221" s="16" t="s">
        <v>140</v>
      </c>
      <c r="AW221" s="16" t="s">
        <v>33</v>
      </c>
      <c r="AX221" s="16" t="s">
        <v>72</v>
      </c>
      <c r="AY221" s="239" t="s">
        <v>120</v>
      </c>
    </row>
    <row r="222" spans="2:51" s="15" customFormat="1" ht="11.25">
      <c r="B222" s="218"/>
      <c r="C222" s="219"/>
      <c r="D222" s="188" t="s">
        <v>166</v>
      </c>
      <c r="E222" s="220" t="s">
        <v>19</v>
      </c>
      <c r="F222" s="221" t="s">
        <v>184</v>
      </c>
      <c r="G222" s="219"/>
      <c r="H222" s="222">
        <v>343.133</v>
      </c>
      <c r="I222" s="223"/>
      <c r="J222" s="219"/>
      <c r="K222" s="219"/>
      <c r="L222" s="224"/>
      <c r="M222" s="225"/>
      <c r="N222" s="226"/>
      <c r="O222" s="226"/>
      <c r="P222" s="226"/>
      <c r="Q222" s="226"/>
      <c r="R222" s="226"/>
      <c r="S222" s="226"/>
      <c r="T222" s="227"/>
      <c r="AT222" s="228" t="s">
        <v>166</v>
      </c>
      <c r="AU222" s="228" t="s">
        <v>81</v>
      </c>
      <c r="AV222" s="15" t="s">
        <v>163</v>
      </c>
      <c r="AW222" s="15" t="s">
        <v>33</v>
      </c>
      <c r="AX222" s="15" t="s">
        <v>79</v>
      </c>
      <c r="AY222" s="228" t="s">
        <v>120</v>
      </c>
    </row>
    <row r="223" spans="1:65" s="2" customFormat="1" ht="24">
      <c r="A223" s="36"/>
      <c r="B223" s="37"/>
      <c r="C223" s="175" t="s">
        <v>7</v>
      </c>
      <c r="D223" s="175" t="s">
        <v>123</v>
      </c>
      <c r="E223" s="176" t="s">
        <v>239</v>
      </c>
      <c r="F223" s="177" t="s">
        <v>240</v>
      </c>
      <c r="G223" s="178" t="s">
        <v>162</v>
      </c>
      <c r="H223" s="179">
        <v>238.553</v>
      </c>
      <c r="I223" s="180"/>
      <c r="J223" s="181">
        <f>ROUND(I223*H223,2)</f>
        <v>0</v>
      </c>
      <c r="K223" s="177" t="s">
        <v>127</v>
      </c>
      <c r="L223" s="41"/>
      <c r="M223" s="182" t="s">
        <v>19</v>
      </c>
      <c r="N223" s="183" t="s">
        <v>43</v>
      </c>
      <c r="O223" s="66"/>
      <c r="P223" s="184">
        <f>O223*H223</f>
        <v>0</v>
      </c>
      <c r="Q223" s="184">
        <v>0.00438</v>
      </c>
      <c r="R223" s="184">
        <f>Q223*H223</f>
        <v>1.04486214</v>
      </c>
      <c r="S223" s="184">
        <v>0</v>
      </c>
      <c r="T223" s="185">
        <f>S223*H223</f>
        <v>0</v>
      </c>
      <c r="U223" s="36"/>
      <c r="V223" s="36"/>
      <c r="W223" s="36"/>
      <c r="X223" s="36"/>
      <c r="Y223" s="36"/>
      <c r="Z223" s="36"/>
      <c r="AA223" s="36"/>
      <c r="AB223" s="36"/>
      <c r="AC223" s="36"/>
      <c r="AD223" s="36"/>
      <c r="AE223" s="36"/>
      <c r="AR223" s="186" t="s">
        <v>163</v>
      </c>
      <c r="AT223" s="186" t="s">
        <v>123</v>
      </c>
      <c r="AU223" s="186" t="s">
        <v>81</v>
      </c>
      <c r="AY223" s="19" t="s">
        <v>120</v>
      </c>
      <c r="BE223" s="187">
        <f>IF(N223="základní",J223,0)</f>
        <v>0</v>
      </c>
      <c r="BF223" s="187">
        <f>IF(N223="snížená",J223,0)</f>
        <v>0</v>
      </c>
      <c r="BG223" s="187">
        <f>IF(N223="zákl. přenesená",J223,0)</f>
        <v>0</v>
      </c>
      <c r="BH223" s="187">
        <f>IF(N223="sníž. přenesená",J223,0)</f>
        <v>0</v>
      </c>
      <c r="BI223" s="187">
        <f>IF(N223="nulová",J223,0)</f>
        <v>0</v>
      </c>
      <c r="BJ223" s="19" t="s">
        <v>79</v>
      </c>
      <c r="BK223" s="187">
        <f>ROUND(I223*H223,2)</f>
        <v>0</v>
      </c>
      <c r="BL223" s="19" t="s">
        <v>163</v>
      </c>
      <c r="BM223" s="186" t="s">
        <v>894</v>
      </c>
    </row>
    <row r="224" spans="1:47" s="2" customFormat="1" ht="29.25">
      <c r="A224" s="36"/>
      <c r="B224" s="37"/>
      <c r="C224" s="38"/>
      <c r="D224" s="188" t="s">
        <v>130</v>
      </c>
      <c r="E224" s="38"/>
      <c r="F224" s="189" t="s">
        <v>195</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130</v>
      </c>
      <c r="AU224" s="19" t="s">
        <v>81</v>
      </c>
    </row>
    <row r="225" spans="1:65" s="2" customFormat="1" ht="24">
      <c r="A225" s="36"/>
      <c r="B225" s="37"/>
      <c r="C225" s="175" t="s">
        <v>294</v>
      </c>
      <c r="D225" s="175" t="s">
        <v>123</v>
      </c>
      <c r="E225" s="176" t="s">
        <v>243</v>
      </c>
      <c r="F225" s="177" t="s">
        <v>244</v>
      </c>
      <c r="G225" s="178" t="s">
        <v>202</v>
      </c>
      <c r="H225" s="179">
        <v>24.3</v>
      </c>
      <c r="I225" s="180"/>
      <c r="J225" s="181">
        <f>ROUND(I225*H225,2)</f>
        <v>0</v>
      </c>
      <c r="K225" s="177" t="s">
        <v>127</v>
      </c>
      <c r="L225" s="41"/>
      <c r="M225" s="182" t="s">
        <v>19</v>
      </c>
      <c r="N225" s="183" t="s">
        <v>43</v>
      </c>
      <c r="O225" s="66"/>
      <c r="P225" s="184">
        <f>O225*H225</f>
        <v>0</v>
      </c>
      <c r="Q225" s="184">
        <v>0</v>
      </c>
      <c r="R225" s="184">
        <f>Q225*H225</f>
        <v>0</v>
      </c>
      <c r="S225" s="184">
        <v>0</v>
      </c>
      <c r="T225" s="185">
        <f>S225*H225</f>
        <v>0</v>
      </c>
      <c r="U225" s="36"/>
      <c r="V225" s="36"/>
      <c r="W225" s="36"/>
      <c r="X225" s="36"/>
      <c r="Y225" s="36"/>
      <c r="Z225" s="36"/>
      <c r="AA225" s="36"/>
      <c r="AB225" s="36"/>
      <c r="AC225" s="36"/>
      <c r="AD225" s="36"/>
      <c r="AE225" s="36"/>
      <c r="AR225" s="186" t="s">
        <v>163</v>
      </c>
      <c r="AT225" s="186" t="s">
        <v>123</v>
      </c>
      <c r="AU225" s="186" t="s">
        <v>81</v>
      </c>
      <c r="AY225" s="19" t="s">
        <v>120</v>
      </c>
      <c r="BE225" s="187">
        <f>IF(N225="základní",J225,0)</f>
        <v>0</v>
      </c>
      <c r="BF225" s="187">
        <f>IF(N225="snížená",J225,0)</f>
        <v>0</v>
      </c>
      <c r="BG225" s="187">
        <f>IF(N225="zákl. přenesená",J225,0)</f>
        <v>0</v>
      </c>
      <c r="BH225" s="187">
        <f>IF(N225="sníž. přenesená",J225,0)</f>
        <v>0</v>
      </c>
      <c r="BI225" s="187">
        <f>IF(N225="nulová",J225,0)</f>
        <v>0</v>
      </c>
      <c r="BJ225" s="19" t="s">
        <v>79</v>
      </c>
      <c r="BK225" s="187">
        <f>ROUND(I225*H225,2)</f>
        <v>0</v>
      </c>
      <c r="BL225" s="19" t="s">
        <v>163</v>
      </c>
      <c r="BM225" s="186" t="s">
        <v>895</v>
      </c>
    </row>
    <row r="226" spans="1:47" s="2" customFormat="1" ht="58.5">
      <c r="A226" s="36"/>
      <c r="B226" s="37"/>
      <c r="C226" s="38"/>
      <c r="D226" s="188" t="s">
        <v>130</v>
      </c>
      <c r="E226" s="38"/>
      <c r="F226" s="189" t="s">
        <v>246</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130</v>
      </c>
      <c r="AU226" s="19" t="s">
        <v>81</v>
      </c>
    </row>
    <row r="227" spans="2:51" s="13" customFormat="1" ht="11.25">
      <c r="B227" s="197"/>
      <c r="C227" s="198"/>
      <c r="D227" s="188" t="s">
        <v>166</v>
      </c>
      <c r="E227" s="199" t="s">
        <v>19</v>
      </c>
      <c r="F227" s="200" t="s">
        <v>680</v>
      </c>
      <c r="G227" s="198"/>
      <c r="H227" s="201">
        <v>16.25</v>
      </c>
      <c r="I227" s="202"/>
      <c r="J227" s="198"/>
      <c r="K227" s="198"/>
      <c r="L227" s="203"/>
      <c r="M227" s="204"/>
      <c r="N227" s="205"/>
      <c r="O227" s="205"/>
      <c r="P227" s="205"/>
      <c r="Q227" s="205"/>
      <c r="R227" s="205"/>
      <c r="S227" s="205"/>
      <c r="T227" s="206"/>
      <c r="AT227" s="207" t="s">
        <v>166</v>
      </c>
      <c r="AU227" s="207" t="s">
        <v>81</v>
      </c>
      <c r="AV227" s="13" t="s">
        <v>81</v>
      </c>
      <c r="AW227" s="13" t="s">
        <v>33</v>
      </c>
      <c r="AX227" s="13" t="s">
        <v>72</v>
      </c>
      <c r="AY227" s="207" t="s">
        <v>120</v>
      </c>
    </row>
    <row r="228" spans="2:51" s="13" customFormat="1" ht="11.25">
      <c r="B228" s="197"/>
      <c r="C228" s="198"/>
      <c r="D228" s="188" t="s">
        <v>166</v>
      </c>
      <c r="E228" s="199" t="s">
        <v>19</v>
      </c>
      <c r="F228" s="200" t="s">
        <v>681</v>
      </c>
      <c r="G228" s="198"/>
      <c r="H228" s="201">
        <v>8.05</v>
      </c>
      <c r="I228" s="202"/>
      <c r="J228" s="198"/>
      <c r="K228" s="198"/>
      <c r="L228" s="203"/>
      <c r="M228" s="204"/>
      <c r="N228" s="205"/>
      <c r="O228" s="205"/>
      <c r="P228" s="205"/>
      <c r="Q228" s="205"/>
      <c r="R228" s="205"/>
      <c r="S228" s="205"/>
      <c r="T228" s="206"/>
      <c r="AT228" s="207" t="s">
        <v>166</v>
      </c>
      <c r="AU228" s="207" t="s">
        <v>81</v>
      </c>
      <c r="AV228" s="13" t="s">
        <v>81</v>
      </c>
      <c r="AW228" s="13" t="s">
        <v>33</v>
      </c>
      <c r="AX228" s="13" t="s">
        <v>72</v>
      </c>
      <c r="AY228" s="207" t="s">
        <v>120</v>
      </c>
    </row>
    <row r="229" spans="2:51" s="15" customFormat="1" ht="11.25">
      <c r="B229" s="218"/>
      <c r="C229" s="219"/>
      <c r="D229" s="188" t="s">
        <v>166</v>
      </c>
      <c r="E229" s="220" t="s">
        <v>19</v>
      </c>
      <c r="F229" s="221" t="s">
        <v>184</v>
      </c>
      <c r="G229" s="219"/>
      <c r="H229" s="222">
        <v>24.3</v>
      </c>
      <c r="I229" s="223"/>
      <c r="J229" s="219"/>
      <c r="K229" s="219"/>
      <c r="L229" s="224"/>
      <c r="M229" s="225"/>
      <c r="N229" s="226"/>
      <c r="O229" s="226"/>
      <c r="P229" s="226"/>
      <c r="Q229" s="226"/>
      <c r="R229" s="226"/>
      <c r="S229" s="226"/>
      <c r="T229" s="227"/>
      <c r="AT229" s="228" t="s">
        <v>166</v>
      </c>
      <c r="AU229" s="228" t="s">
        <v>81</v>
      </c>
      <c r="AV229" s="15" t="s">
        <v>163</v>
      </c>
      <c r="AW229" s="15" t="s">
        <v>33</v>
      </c>
      <c r="AX229" s="15" t="s">
        <v>79</v>
      </c>
      <c r="AY229" s="228" t="s">
        <v>120</v>
      </c>
    </row>
    <row r="230" spans="1:65" s="2" customFormat="1" ht="16.5" customHeight="1">
      <c r="A230" s="36"/>
      <c r="B230" s="37"/>
      <c r="C230" s="240" t="s">
        <v>301</v>
      </c>
      <c r="D230" s="240" t="s">
        <v>249</v>
      </c>
      <c r="E230" s="241" t="s">
        <v>250</v>
      </c>
      <c r="F230" s="242" t="s">
        <v>251</v>
      </c>
      <c r="G230" s="243" t="s">
        <v>202</v>
      </c>
      <c r="H230" s="244">
        <v>27.945</v>
      </c>
      <c r="I230" s="245"/>
      <c r="J230" s="246">
        <f>ROUND(I230*H230,2)</f>
        <v>0</v>
      </c>
      <c r="K230" s="242" t="s">
        <v>127</v>
      </c>
      <c r="L230" s="247"/>
      <c r="M230" s="248" t="s">
        <v>19</v>
      </c>
      <c r="N230" s="249" t="s">
        <v>43</v>
      </c>
      <c r="O230" s="66"/>
      <c r="P230" s="184">
        <f>O230*H230</f>
        <v>0</v>
      </c>
      <c r="Q230" s="184">
        <v>3E-05</v>
      </c>
      <c r="R230" s="184">
        <f>Q230*H230</f>
        <v>0.0008383500000000001</v>
      </c>
      <c r="S230" s="184">
        <v>0</v>
      </c>
      <c r="T230" s="185">
        <f>S230*H230</f>
        <v>0</v>
      </c>
      <c r="U230" s="36"/>
      <c r="V230" s="36"/>
      <c r="W230" s="36"/>
      <c r="X230" s="36"/>
      <c r="Y230" s="36"/>
      <c r="Z230" s="36"/>
      <c r="AA230" s="36"/>
      <c r="AB230" s="36"/>
      <c r="AC230" s="36"/>
      <c r="AD230" s="36"/>
      <c r="AE230" s="36"/>
      <c r="AR230" s="186" t="s">
        <v>208</v>
      </c>
      <c r="AT230" s="186" t="s">
        <v>249</v>
      </c>
      <c r="AU230" s="186" t="s">
        <v>81</v>
      </c>
      <c r="AY230" s="19" t="s">
        <v>120</v>
      </c>
      <c r="BE230" s="187">
        <f>IF(N230="základní",J230,0)</f>
        <v>0</v>
      </c>
      <c r="BF230" s="187">
        <f>IF(N230="snížená",J230,0)</f>
        <v>0</v>
      </c>
      <c r="BG230" s="187">
        <f>IF(N230="zákl. přenesená",J230,0)</f>
        <v>0</v>
      </c>
      <c r="BH230" s="187">
        <f>IF(N230="sníž. přenesená",J230,0)</f>
        <v>0</v>
      </c>
      <c r="BI230" s="187">
        <f>IF(N230="nulová",J230,0)</f>
        <v>0</v>
      </c>
      <c r="BJ230" s="19" t="s">
        <v>79</v>
      </c>
      <c r="BK230" s="187">
        <f>ROUND(I230*H230,2)</f>
        <v>0</v>
      </c>
      <c r="BL230" s="19" t="s">
        <v>163</v>
      </c>
      <c r="BM230" s="186" t="s">
        <v>896</v>
      </c>
    </row>
    <row r="231" spans="2:51" s="13" customFormat="1" ht="11.25">
      <c r="B231" s="197"/>
      <c r="C231" s="198"/>
      <c r="D231" s="188" t="s">
        <v>166</v>
      </c>
      <c r="E231" s="198"/>
      <c r="F231" s="200" t="s">
        <v>683</v>
      </c>
      <c r="G231" s="198"/>
      <c r="H231" s="201">
        <v>27.945</v>
      </c>
      <c r="I231" s="202"/>
      <c r="J231" s="198"/>
      <c r="K231" s="198"/>
      <c r="L231" s="203"/>
      <c r="M231" s="204"/>
      <c r="N231" s="205"/>
      <c r="O231" s="205"/>
      <c r="P231" s="205"/>
      <c r="Q231" s="205"/>
      <c r="R231" s="205"/>
      <c r="S231" s="205"/>
      <c r="T231" s="206"/>
      <c r="AT231" s="207" t="s">
        <v>166</v>
      </c>
      <c r="AU231" s="207" t="s">
        <v>81</v>
      </c>
      <c r="AV231" s="13" t="s">
        <v>81</v>
      </c>
      <c r="AW231" s="13" t="s">
        <v>4</v>
      </c>
      <c r="AX231" s="13" t="s">
        <v>79</v>
      </c>
      <c r="AY231" s="207" t="s">
        <v>120</v>
      </c>
    </row>
    <row r="232" spans="1:65" s="2" customFormat="1" ht="16.5" customHeight="1">
      <c r="A232" s="36"/>
      <c r="B232" s="37"/>
      <c r="C232" s="175" t="s">
        <v>306</v>
      </c>
      <c r="D232" s="175" t="s">
        <v>123</v>
      </c>
      <c r="E232" s="176" t="s">
        <v>254</v>
      </c>
      <c r="F232" s="177" t="s">
        <v>255</v>
      </c>
      <c r="G232" s="178" t="s">
        <v>162</v>
      </c>
      <c r="H232" s="179">
        <v>104.58</v>
      </c>
      <c r="I232" s="180"/>
      <c r="J232" s="181">
        <f>ROUND(I232*H232,2)</f>
        <v>0</v>
      </c>
      <c r="K232" s="177" t="s">
        <v>127</v>
      </c>
      <c r="L232" s="41"/>
      <c r="M232" s="182" t="s">
        <v>19</v>
      </c>
      <c r="N232" s="183" t="s">
        <v>43</v>
      </c>
      <c r="O232" s="66"/>
      <c r="P232" s="184">
        <f>O232*H232</f>
        <v>0</v>
      </c>
      <c r="Q232" s="184">
        <v>0.003</v>
      </c>
      <c r="R232" s="184">
        <f>Q232*H232</f>
        <v>0.31374</v>
      </c>
      <c r="S232" s="184">
        <v>0</v>
      </c>
      <c r="T232" s="185">
        <f>S232*H232</f>
        <v>0</v>
      </c>
      <c r="U232" s="36"/>
      <c r="V232" s="36"/>
      <c r="W232" s="36"/>
      <c r="X232" s="36"/>
      <c r="Y232" s="36"/>
      <c r="Z232" s="36"/>
      <c r="AA232" s="36"/>
      <c r="AB232" s="36"/>
      <c r="AC232" s="36"/>
      <c r="AD232" s="36"/>
      <c r="AE232" s="36"/>
      <c r="AR232" s="186" t="s">
        <v>163</v>
      </c>
      <c r="AT232" s="186" t="s">
        <v>123</v>
      </c>
      <c r="AU232" s="186" t="s">
        <v>81</v>
      </c>
      <c r="AY232" s="19" t="s">
        <v>120</v>
      </c>
      <c r="BE232" s="187">
        <f>IF(N232="základní",J232,0)</f>
        <v>0</v>
      </c>
      <c r="BF232" s="187">
        <f>IF(N232="snížená",J232,0)</f>
        <v>0</v>
      </c>
      <c r="BG232" s="187">
        <f>IF(N232="zákl. přenesená",J232,0)</f>
        <v>0</v>
      </c>
      <c r="BH232" s="187">
        <f>IF(N232="sníž. přenesená",J232,0)</f>
        <v>0</v>
      </c>
      <c r="BI232" s="187">
        <f>IF(N232="nulová",J232,0)</f>
        <v>0</v>
      </c>
      <c r="BJ232" s="19" t="s">
        <v>79</v>
      </c>
      <c r="BK232" s="187">
        <f>ROUND(I232*H232,2)</f>
        <v>0</v>
      </c>
      <c r="BL232" s="19" t="s">
        <v>163</v>
      </c>
      <c r="BM232" s="186" t="s">
        <v>897</v>
      </c>
    </row>
    <row r="233" spans="1:65" s="2" customFormat="1" ht="24">
      <c r="A233" s="36"/>
      <c r="B233" s="37"/>
      <c r="C233" s="175" t="s">
        <v>313</v>
      </c>
      <c r="D233" s="175" t="s">
        <v>123</v>
      </c>
      <c r="E233" s="176" t="s">
        <v>258</v>
      </c>
      <c r="F233" s="177" t="s">
        <v>259</v>
      </c>
      <c r="G233" s="178" t="s">
        <v>202</v>
      </c>
      <c r="H233" s="179">
        <v>67.76</v>
      </c>
      <c r="I233" s="180"/>
      <c r="J233" s="181">
        <f>ROUND(I233*H233,2)</f>
        <v>0</v>
      </c>
      <c r="K233" s="177" t="s">
        <v>127</v>
      </c>
      <c r="L233" s="41"/>
      <c r="M233" s="182" t="s">
        <v>19</v>
      </c>
      <c r="N233" s="183" t="s">
        <v>43</v>
      </c>
      <c r="O233" s="66"/>
      <c r="P233" s="184">
        <f>O233*H233</f>
        <v>0</v>
      </c>
      <c r="Q233" s="184">
        <v>2E-05</v>
      </c>
      <c r="R233" s="184">
        <f>Q233*H233</f>
        <v>0.0013552000000000002</v>
      </c>
      <c r="S233" s="184">
        <v>0</v>
      </c>
      <c r="T233" s="185">
        <f>S233*H233</f>
        <v>0</v>
      </c>
      <c r="U233" s="36"/>
      <c r="V233" s="36"/>
      <c r="W233" s="36"/>
      <c r="X233" s="36"/>
      <c r="Y233" s="36"/>
      <c r="Z233" s="36"/>
      <c r="AA233" s="36"/>
      <c r="AB233" s="36"/>
      <c r="AC233" s="36"/>
      <c r="AD233" s="36"/>
      <c r="AE233" s="36"/>
      <c r="AR233" s="186" t="s">
        <v>163</v>
      </c>
      <c r="AT233" s="186" t="s">
        <v>123</v>
      </c>
      <c r="AU233" s="186" t="s">
        <v>81</v>
      </c>
      <c r="AY233" s="19" t="s">
        <v>120</v>
      </c>
      <c r="BE233" s="187">
        <f>IF(N233="základní",J233,0)</f>
        <v>0</v>
      </c>
      <c r="BF233" s="187">
        <f>IF(N233="snížená",J233,0)</f>
        <v>0</v>
      </c>
      <c r="BG233" s="187">
        <f>IF(N233="zákl. přenesená",J233,0)</f>
        <v>0</v>
      </c>
      <c r="BH233" s="187">
        <f>IF(N233="sníž. přenesená",J233,0)</f>
        <v>0</v>
      </c>
      <c r="BI233" s="187">
        <f>IF(N233="nulová",J233,0)</f>
        <v>0</v>
      </c>
      <c r="BJ233" s="19" t="s">
        <v>79</v>
      </c>
      <c r="BK233" s="187">
        <f>ROUND(I233*H233,2)</f>
        <v>0</v>
      </c>
      <c r="BL233" s="19" t="s">
        <v>163</v>
      </c>
      <c r="BM233" s="186" t="s">
        <v>898</v>
      </c>
    </row>
    <row r="234" spans="2:51" s="13" customFormat="1" ht="22.5">
      <c r="B234" s="197"/>
      <c r="C234" s="198"/>
      <c r="D234" s="188" t="s">
        <v>166</v>
      </c>
      <c r="E234" s="199" t="s">
        <v>19</v>
      </c>
      <c r="F234" s="200" t="s">
        <v>686</v>
      </c>
      <c r="G234" s="198"/>
      <c r="H234" s="201">
        <v>36.16</v>
      </c>
      <c r="I234" s="202"/>
      <c r="J234" s="198"/>
      <c r="K234" s="198"/>
      <c r="L234" s="203"/>
      <c r="M234" s="204"/>
      <c r="N234" s="205"/>
      <c r="O234" s="205"/>
      <c r="P234" s="205"/>
      <c r="Q234" s="205"/>
      <c r="R234" s="205"/>
      <c r="S234" s="205"/>
      <c r="T234" s="206"/>
      <c r="AT234" s="207" t="s">
        <v>166</v>
      </c>
      <c r="AU234" s="207" t="s">
        <v>81</v>
      </c>
      <c r="AV234" s="13" t="s">
        <v>81</v>
      </c>
      <c r="AW234" s="13" t="s">
        <v>33</v>
      </c>
      <c r="AX234" s="13" t="s">
        <v>72</v>
      </c>
      <c r="AY234" s="207" t="s">
        <v>120</v>
      </c>
    </row>
    <row r="235" spans="2:51" s="13" customFormat="1" ht="22.5">
      <c r="B235" s="197"/>
      <c r="C235" s="198"/>
      <c r="D235" s="188" t="s">
        <v>166</v>
      </c>
      <c r="E235" s="199" t="s">
        <v>19</v>
      </c>
      <c r="F235" s="200" t="s">
        <v>687</v>
      </c>
      <c r="G235" s="198"/>
      <c r="H235" s="201">
        <v>31.6</v>
      </c>
      <c r="I235" s="202"/>
      <c r="J235" s="198"/>
      <c r="K235" s="198"/>
      <c r="L235" s="203"/>
      <c r="M235" s="204"/>
      <c r="N235" s="205"/>
      <c r="O235" s="205"/>
      <c r="P235" s="205"/>
      <c r="Q235" s="205"/>
      <c r="R235" s="205"/>
      <c r="S235" s="205"/>
      <c r="T235" s="206"/>
      <c r="AT235" s="207" t="s">
        <v>166</v>
      </c>
      <c r="AU235" s="207" t="s">
        <v>81</v>
      </c>
      <c r="AV235" s="13" t="s">
        <v>81</v>
      </c>
      <c r="AW235" s="13" t="s">
        <v>33</v>
      </c>
      <c r="AX235" s="13" t="s">
        <v>72</v>
      </c>
      <c r="AY235" s="207" t="s">
        <v>120</v>
      </c>
    </row>
    <row r="236" spans="2:51" s="15" customFormat="1" ht="11.25">
      <c r="B236" s="218"/>
      <c r="C236" s="219"/>
      <c r="D236" s="188" t="s">
        <v>166</v>
      </c>
      <c r="E236" s="220" t="s">
        <v>19</v>
      </c>
      <c r="F236" s="221" t="s">
        <v>184</v>
      </c>
      <c r="G236" s="219"/>
      <c r="H236" s="222">
        <v>67.76</v>
      </c>
      <c r="I236" s="223"/>
      <c r="J236" s="219"/>
      <c r="K236" s="219"/>
      <c r="L236" s="224"/>
      <c r="M236" s="225"/>
      <c r="N236" s="226"/>
      <c r="O236" s="226"/>
      <c r="P236" s="226"/>
      <c r="Q236" s="226"/>
      <c r="R236" s="226"/>
      <c r="S236" s="226"/>
      <c r="T236" s="227"/>
      <c r="AT236" s="228" t="s">
        <v>166</v>
      </c>
      <c r="AU236" s="228" t="s">
        <v>81</v>
      </c>
      <c r="AV236" s="15" t="s">
        <v>163</v>
      </c>
      <c r="AW236" s="15" t="s">
        <v>33</v>
      </c>
      <c r="AX236" s="15" t="s">
        <v>79</v>
      </c>
      <c r="AY236" s="228" t="s">
        <v>120</v>
      </c>
    </row>
    <row r="237" spans="1:65" s="2" customFormat="1" ht="21.75" customHeight="1">
      <c r="A237" s="36"/>
      <c r="B237" s="37"/>
      <c r="C237" s="175" t="s">
        <v>319</v>
      </c>
      <c r="D237" s="175" t="s">
        <v>123</v>
      </c>
      <c r="E237" s="176" t="s">
        <v>263</v>
      </c>
      <c r="F237" s="177" t="s">
        <v>264</v>
      </c>
      <c r="G237" s="178" t="s">
        <v>162</v>
      </c>
      <c r="H237" s="179">
        <v>22.709</v>
      </c>
      <c r="I237" s="180"/>
      <c r="J237" s="181">
        <f>ROUND(I237*H237,2)</f>
        <v>0</v>
      </c>
      <c r="K237" s="177" t="s">
        <v>127</v>
      </c>
      <c r="L237" s="41"/>
      <c r="M237" s="182" t="s">
        <v>19</v>
      </c>
      <c r="N237" s="183" t="s">
        <v>43</v>
      </c>
      <c r="O237" s="66"/>
      <c r="P237" s="184">
        <f>O237*H237</f>
        <v>0</v>
      </c>
      <c r="Q237" s="184">
        <v>0.105</v>
      </c>
      <c r="R237" s="184">
        <f>Q237*H237</f>
        <v>2.384445</v>
      </c>
      <c r="S237" s="184">
        <v>0</v>
      </c>
      <c r="T237" s="185">
        <f>S237*H237</f>
        <v>0</v>
      </c>
      <c r="U237" s="36"/>
      <c r="V237" s="36"/>
      <c r="W237" s="36"/>
      <c r="X237" s="36"/>
      <c r="Y237" s="36"/>
      <c r="Z237" s="36"/>
      <c r="AA237" s="36"/>
      <c r="AB237" s="36"/>
      <c r="AC237" s="36"/>
      <c r="AD237" s="36"/>
      <c r="AE237" s="36"/>
      <c r="AR237" s="186" t="s">
        <v>163</v>
      </c>
      <c r="AT237" s="186" t="s">
        <v>123</v>
      </c>
      <c r="AU237" s="186" t="s">
        <v>81</v>
      </c>
      <c r="AY237" s="19" t="s">
        <v>120</v>
      </c>
      <c r="BE237" s="187">
        <f>IF(N237="základní",J237,0)</f>
        <v>0</v>
      </c>
      <c r="BF237" s="187">
        <f>IF(N237="snížená",J237,0)</f>
        <v>0</v>
      </c>
      <c r="BG237" s="187">
        <f>IF(N237="zákl. přenesená",J237,0)</f>
        <v>0</v>
      </c>
      <c r="BH237" s="187">
        <f>IF(N237="sníž. přenesená",J237,0)</f>
        <v>0</v>
      </c>
      <c r="BI237" s="187">
        <f>IF(N237="nulová",J237,0)</f>
        <v>0</v>
      </c>
      <c r="BJ237" s="19" t="s">
        <v>79</v>
      </c>
      <c r="BK237" s="187">
        <f>ROUND(I237*H237,2)</f>
        <v>0</v>
      </c>
      <c r="BL237" s="19" t="s">
        <v>163</v>
      </c>
      <c r="BM237" s="186" t="s">
        <v>899</v>
      </c>
    </row>
    <row r="238" spans="1:47" s="2" customFormat="1" ht="97.5">
      <c r="A238" s="36"/>
      <c r="B238" s="37"/>
      <c r="C238" s="38"/>
      <c r="D238" s="188" t="s">
        <v>130</v>
      </c>
      <c r="E238" s="38"/>
      <c r="F238" s="189" t="s">
        <v>266</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130</v>
      </c>
      <c r="AU238" s="19" t="s">
        <v>81</v>
      </c>
    </row>
    <row r="239" spans="2:51" s="14" customFormat="1" ht="11.25">
      <c r="B239" s="208"/>
      <c r="C239" s="209"/>
      <c r="D239" s="188" t="s">
        <v>166</v>
      </c>
      <c r="E239" s="210" t="s">
        <v>19</v>
      </c>
      <c r="F239" s="211" t="s">
        <v>689</v>
      </c>
      <c r="G239" s="209"/>
      <c r="H239" s="210" t="s">
        <v>19</v>
      </c>
      <c r="I239" s="212"/>
      <c r="J239" s="209"/>
      <c r="K239" s="209"/>
      <c r="L239" s="213"/>
      <c r="M239" s="214"/>
      <c r="N239" s="215"/>
      <c r="O239" s="215"/>
      <c r="P239" s="215"/>
      <c r="Q239" s="215"/>
      <c r="R239" s="215"/>
      <c r="S239" s="215"/>
      <c r="T239" s="216"/>
      <c r="AT239" s="217" t="s">
        <v>166</v>
      </c>
      <c r="AU239" s="217" t="s">
        <v>81</v>
      </c>
      <c r="AV239" s="14" t="s">
        <v>79</v>
      </c>
      <c r="AW239" s="14" t="s">
        <v>33</v>
      </c>
      <c r="AX239" s="14" t="s">
        <v>72</v>
      </c>
      <c r="AY239" s="217" t="s">
        <v>120</v>
      </c>
    </row>
    <row r="240" spans="2:51" s="13" customFormat="1" ht="11.25">
      <c r="B240" s="197"/>
      <c r="C240" s="198"/>
      <c r="D240" s="188" t="s">
        <v>166</v>
      </c>
      <c r="E240" s="199" t="s">
        <v>19</v>
      </c>
      <c r="F240" s="200" t="s">
        <v>690</v>
      </c>
      <c r="G240" s="198"/>
      <c r="H240" s="201">
        <v>21.847</v>
      </c>
      <c r="I240" s="202"/>
      <c r="J240" s="198"/>
      <c r="K240" s="198"/>
      <c r="L240" s="203"/>
      <c r="M240" s="204"/>
      <c r="N240" s="205"/>
      <c r="O240" s="205"/>
      <c r="P240" s="205"/>
      <c r="Q240" s="205"/>
      <c r="R240" s="205"/>
      <c r="S240" s="205"/>
      <c r="T240" s="206"/>
      <c r="AT240" s="207" t="s">
        <v>166</v>
      </c>
      <c r="AU240" s="207" t="s">
        <v>81</v>
      </c>
      <c r="AV240" s="13" t="s">
        <v>81</v>
      </c>
      <c r="AW240" s="13" t="s">
        <v>33</v>
      </c>
      <c r="AX240" s="13" t="s">
        <v>72</v>
      </c>
      <c r="AY240" s="207" t="s">
        <v>120</v>
      </c>
    </row>
    <row r="241" spans="2:51" s="13" customFormat="1" ht="11.25">
      <c r="B241" s="197"/>
      <c r="C241" s="198"/>
      <c r="D241" s="188" t="s">
        <v>166</v>
      </c>
      <c r="E241" s="199" t="s">
        <v>19</v>
      </c>
      <c r="F241" s="200" t="s">
        <v>691</v>
      </c>
      <c r="G241" s="198"/>
      <c r="H241" s="201">
        <v>0.252</v>
      </c>
      <c r="I241" s="202"/>
      <c r="J241" s="198"/>
      <c r="K241" s="198"/>
      <c r="L241" s="203"/>
      <c r="M241" s="204"/>
      <c r="N241" s="205"/>
      <c r="O241" s="205"/>
      <c r="P241" s="205"/>
      <c r="Q241" s="205"/>
      <c r="R241" s="205"/>
      <c r="S241" s="205"/>
      <c r="T241" s="206"/>
      <c r="AT241" s="207" t="s">
        <v>166</v>
      </c>
      <c r="AU241" s="207" t="s">
        <v>81</v>
      </c>
      <c r="AV241" s="13" t="s">
        <v>81</v>
      </c>
      <c r="AW241" s="13" t="s">
        <v>33</v>
      </c>
      <c r="AX241" s="13" t="s">
        <v>72</v>
      </c>
      <c r="AY241" s="207" t="s">
        <v>120</v>
      </c>
    </row>
    <row r="242" spans="2:51" s="13" customFormat="1" ht="11.25">
      <c r="B242" s="197"/>
      <c r="C242" s="198"/>
      <c r="D242" s="188" t="s">
        <v>166</v>
      </c>
      <c r="E242" s="199" t="s">
        <v>19</v>
      </c>
      <c r="F242" s="200" t="s">
        <v>610</v>
      </c>
      <c r="G242" s="198"/>
      <c r="H242" s="201">
        <v>0.07</v>
      </c>
      <c r="I242" s="202"/>
      <c r="J242" s="198"/>
      <c r="K242" s="198"/>
      <c r="L242" s="203"/>
      <c r="M242" s="204"/>
      <c r="N242" s="205"/>
      <c r="O242" s="205"/>
      <c r="P242" s="205"/>
      <c r="Q242" s="205"/>
      <c r="R242" s="205"/>
      <c r="S242" s="205"/>
      <c r="T242" s="206"/>
      <c r="AT242" s="207" t="s">
        <v>166</v>
      </c>
      <c r="AU242" s="207" t="s">
        <v>81</v>
      </c>
      <c r="AV242" s="13" t="s">
        <v>81</v>
      </c>
      <c r="AW242" s="13" t="s">
        <v>33</v>
      </c>
      <c r="AX242" s="13" t="s">
        <v>72</v>
      </c>
      <c r="AY242" s="207" t="s">
        <v>120</v>
      </c>
    </row>
    <row r="243" spans="2:51" s="13" customFormat="1" ht="11.25">
      <c r="B243" s="197"/>
      <c r="C243" s="198"/>
      <c r="D243" s="188" t="s">
        <v>166</v>
      </c>
      <c r="E243" s="199" t="s">
        <v>19</v>
      </c>
      <c r="F243" s="200" t="s">
        <v>692</v>
      </c>
      <c r="G243" s="198"/>
      <c r="H243" s="201">
        <v>0.54</v>
      </c>
      <c r="I243" s="202"/>
      <c r="J243" s="198"/>
      <c r="K243" s="198"/>
      <c r="L243" s="203"/>
      <c r="M243" s="204"/>
      <c r="N243" s="205"/>
      <c r="O243" s="205"/>
      <c r="P243" s="205"/>
      <c r="Q243" s="205"/>
      <c r="R243" s="205"/>
      <c r="S243" s="205"/>
      <c r="T243" s="206"/>
      <c r="AT243" s="207" t="s">
        <v>166</v>
      </c>
      <c r="AU243" s="207" t="s">
        <v>81</v>
      </c>
      <c r="AV243" s="13" t="s">
        <v>81</v>
      </c>
      <c r="AW243" s="13" t="s">
        <v>33</v>
      </c>
      <c r="AX243" s="13" t="s">
        <v>72</v>
      </c>
      <c r="AY243" s="207" t="s">
        <v>120</v>
      </c>
    </row>
    <row r="244" spans="2:51" s="15" customFormat="1" ht="11.25">
      <c r="B244" s="218"/>
      <c r="C244" s="219"/>
      <c r="D244" s="188" t="s">
        <v>166</v>
      </c>
      <c r="E244" s="220" t="s">
        <v>19</v>
      </c>
      <c r="F244" s="221" t="s">
        <v>184</v>
      </c>
      <c r="G244" s="219"/>
      <c r="H244" s="222">
        <v>22.709</v>
      </c>
      <c r="I244" s="223"/>
      <c r="J244" s="219"/>
      <c r="K244" s="219"/>
      <c r="L244" s="224"/>
      <c r="M244" s="225"/>
      <c r="N244" s="226"/>
      <c r="O244" s="226"/>
      <c r="P244" s="226"/>
      <c r="Q244" s="226"/>
      <c r="R244" s="226"/>
      <c r="S244" s="226"/>
      <c r="T244" s="227"/>
      <c r="AT244" s="228" t="s">
        <v>166</v>
      </c>
      <c r="AU244" s="228" t="s">
        <v>81</v>
      </c>
      <c r="AV244" s="15" t="s">
        <v>163</v>
      </c>
      <c r="AW244" s="15" t="s">
        <v>33</v>
      </c>
      <c r="AX244" s="15" t="s">
        <v>79</v>
      </c>
      <c r="AY244" s="228" t="s">
        <v>120</v>
      </c>
    </row>
    <row r="245" spans="1:65" s="2" customFormat="1" ht="21.75" customHeight="1">
      <c r="A245" s="36"/>
      <c r="B245" s="37"/>
      <c r="C245" s="175" t="s">
        <v>324</v>
      </c>
      <c r="D245" s="175" t="s">
        <v>123</v>
      </c>
      <c r="E245" s="176" t="s">
        <v>271</v>
      </c>
      <c r="F245" s="177" t="s">
        <v>272</v>
      </c>
      <c r="G245" s="178" t="s">
        <v>162</v>
      </c>
      <c r="H245" s="179">
        <v>43.752</v>
      </c>
      <c r="I245" s="180"/>
      <c r="J245" s="181">
        <f>ROUND(I245*H245,2)</f>
        <v>0</v>
      </c>
      <c r="K245" s="177" t="s">
        <v>127</v>
      </c>
      <c r="L245" s="41"/>
      <c r="M245" s="182" t="s">
        <v>19</v>
      </c>
      <c r="N245" s="183" t="s">
        <v>43</v>
      </c>
      <c r="O245" s="66"/>
      <c r="P245" s="184">
        <f>O245*H245</f>
        <v>0</v>
      </c>
      <c r="Q245" s="184">
        <v>0.0306</v>
      </c>
      <c r="R245" s="184">
        <f>Q245*H245</f>
        <v>1.3388112</v>
      </c>
      <c r="S245" s="184">
        <v>0</v>
      </c>
      <c r="T245" s="185">
        <f>S245*H245</f>
        <v>0</v>
      </c>
      <c r="U245" s="36"/>
      <c r="V245" s="36"/>
      <c r="W245" s="36"/>
      <c r="X245" s="36"/>
      <c r="Y245" s="36"/>
      <c r="Z245" s="36"/>
      <c r="AA245" s="36"/>
      <c r="AB245" s="36"/>
      <c r="AC245" s="36"/>
      <c r="AD245" s="36"/>
      <c r="AE245" s="36"/>
      <c r="AR245" s="186" t="s">
        <v>163</v>
      </c>
      <c r="AT245" s="186" t="s">
        <v>123</v>
      </c>
      <c r="AU245" s="186" t="s">
        <v>81</v>
      </c>
      <c r="AY245" s="19" t="s">
        <v>120</v>
      </c>
      <c r="BE245" s="187">
        <f>IF(N245="základní",J245,0)</f>
        <v>0</v>
      </c>
      <c r="BF245" s="187">
        <f>IF(N245="snížená",J245,0)</f>
        <v>0</v>
      </c>
      <c r="BG245" s="187">
        <f>IF(N245="zákl. přenesená",J245,0)</f>
        <v>0</v>
      </c>
      <c r="BH245" s="187">
        <f>IF(N245="sníž. přenesená",J245,0)</f>
        <v>0</v>
      </c>
      <c r="BI245" s="187">
        <f>IF(N245="nulová",J245,0)</f>
        <v>0</v>
      </c>
      <c r="BJ245" s="19" t="s">
        <v>79</v>
      </c>
      <c r="BK245" s="187">
        <f>ROUND(I245*H245,2)</f>
        <v>0</v>
      </c>
      <c r="BL245" s="19" t="s">
        <v>163</v>
      </c>
      <c r="BM245" s="186" t="s">
        <v>900</v>
      </c>
    </row>
    <row r="246" spans="2:51" s="13" customFormat="1" ht="11.25">
      <c r="B246" s="197"/>
      <c r="C246" s="198"/>
      <c r="D246" s="188" t="s">
        <v>166</v>
      </c>
      <c r="E246" s="199" t="s">
        <v>19</v>
      </c>
      <c r="F246" s="200" t="s">
        <v>694</v>
      </c>
      <c r="G246" s="198"/>
      <c r="H246" s="201">
        <v>15.11</v>
      </c>
      <c r="I246" s="202"/>
      <c r="J246" s="198"/>
      <c r="K246" s="198"/>
      <c r="L246" s="203"/>
      <c r="M246" s="204"/>
      <c r="N246" s="205"/>
      <c r="O246" s="205"/>
      <c r="P246" s="205"/>
      <c r="Q246" s="205"/>
      <c r="R246" s="205"/>
      <c r="S246" s="205"/>
      <c r="T246" s="206"/>
      <c r="AT246" s="207" t="s">
        <v>166</v>
      </c>
      <c r="AU246" s="207" t="s">
        <v>81</v>
      </c>
      <c r="AV246" s="13" t="s">
        <v>81</v>
      </c>
      <c r="AW246" s="13" t="s">
        <v>33</v>
      </c>
      <c r="AX246" s="13" t="s">
        <v>72</v>
      </c>
      <c r="AY246" s="207" t="s">
        <v>120</v>
      </c>
    </row>
    <row r="247" spans="2:51" s="13" customFormat="1" ht="11.25">
      <c r="B247" s="197"/>
      <c r="C247" s="198"/>
      <c r="D247" s="188" t="s">
        <v>166</v>
      </c>
      <c r="E247" s="199" t="s">
        <v>19</v>
      </c>
      <c r="F247" s="200" t="s">
        <v>695</v>
      </c>
      <c r="G247" s="198"/>
      <c r="H247" s="201">
        <v>0.291</v>
      </c>
      <c r="I247" s="202"/>
      <c r="J247" s="198"/>
      <c r="K247" s="198"/>
      <c r="L247" s="203"/>
      <c r="M247" s="204"/>
      <c r="N247" s="205"/>
      <c r="O247" s="205"/>
      <c r="P247" s="205"/>
      <c r="Q247" s="205"/>
      <c r="R247" s="205"/>
      <c r="S247" s="205"/>
      <c r="T247" s="206"/>
      <c r="AT247" s="207" t="s">
        <v>166</v>
      </c>
      <c r="AU247" s="207" t="s">
        <v>81</v>
      </c>
      <c r="AV247" s="13" t="s">
        <v>81</v>
      </c>
      <c r="AW247" s="13" t="s">
        <v>33</v>
      </c>
      <c r="AX247" s="13" t="s">
        <v>72</v>
      </c>
      <c r="AY247" s="207" t="s">
        <v>120</v>
      </c>
    </row>
    <row r="248" spans="2:51" s="13" customFormat="1" ht="11.25">
      <c r="B248" s="197"/>
      <c r="C248" s="198"/>
      <c r="D248" s="188" t="s">
        <v>166</v>
      </c>
      <c r="E248" s="199" t="s">
        <v>19</v>
      </c>
      <c r="F248" s="200" t="s">
        <v>614</v>
      </c>
      <c r="G248" s="198"/>
      <c r="H248" s="201">
        <v>-0.683</v>
      </c>
      <c r="I248" s="202"/>
      <c r="J248" s="198"/>
      <c r="K248" s="198"/>
      <c r="L248" s="203"/>
      <c r="M248" s="204"/>
      <c r="N248" s="205"/>
      <c r="O248" s="205"/>
      <c r="P248" s="205"/>
      <c r="Q248" s="205"/>
      <c r="R248" s="205"/>
      <c r="S248" s="205"/>
      <c r="T248" s="206"/>
      <c r="AT248" s="207" t="s">
        <v>166</v>
      </c>
      <c r="AU248" s="207" t="s">
        <v>81</v>
      </c>
      <c r="AV248" s="13" t="s">
        <v>81</v>
      </c>
      <c r="AW248" s="13" t="s">
        <v>33</v>
      </c>
      <c r="AX248" s="13" t="s">
        <v>72</v>
      </c>
      <c r="AY248" s="207" t="s">
        <v>120</v>
      </c>
    </row>
    <row r="249" spans="2:51" s="13" customFormat="1" ht="11.25">
      <c r="B249" s="197"/>
      <c r="C249" s="198"/>
      <c r="D249" s="188" t="s">
        <v>166</v>
      </c>
      <c r="E249" s="199" t="s">
        <v>19</v>
      </c>
      <c r="F249" s="200" t="s">
        <v>696</v>
      </c>
      <c r="G249" s="198"/>
      <c r="H249" s="201">
        <v>0.108</v>
      </c>
      <c r="I249" s="202"/>
      <c r="J249" s="198"/>
      <c r="K249" s="198"/>
      <c r="L249" s="203"/>
      <c r="M249" s="204"/>
      <c r="N249" s="205"/>
      <c r="O249" s="205"/>
      <c r="P249" s="205"/>
      <c r="Q249" s="205"/>
      <c r="R249" s="205"/>
      <c r="S249" s="205"/>
      <c r="T249" s="206"/>
      <c r="AT249" s="207" t="s">
        <v>166</v>
      </c>
      <c r="AU249" s="207" t="s">
        <v>81</v>
      </c>
      <c r="AV249" s="13" t="s">
        <v>81</v>
      </c>
      <c r="AW249" s="13" t="s">
        <v>33</v>
      </c>
      <c r="AX249" s="13" t="s">
        <v>72</v>
      </c>
      <c r="AY249" s="207" t="s">
        <v>120</v>
      </c>
    </row>
    <row r="250" spans="2:51" s="13" customFormat="1" ht="11.25">
      <c r="B250" s="197"/>
      <c r="C250" s="198"/>
      <c r="D250" s="188" t="s">
        <v>166</v>
      </c>
      <c r="E250" s="199" t="s">
        <v>19</v>
      </c>
      <c r="F250" s="200" t="s">
        <v>697</v>
      </c>
      <c r="G250" s="198"/>
      <c r="H250" s="201">
        <v>2.52</v>
      </c>
      <c r="I250" s="202"/>
      <c r="J250" s="198"/>
      <c r="K250" s="198"/>
      <c r="L250" s="203"/>
      <c r="M250" s="204"/>
      <c r="N250" s="205"/>
      <c r="O250" s="205"/>
      <c r="P250" s="205"/>
      <c r="Q250" s="205"/>
      <c r="R250" s="205"/>
      <c r="S250" s="205"/>
      <c r="T250" s="206"/>
      <c r="AT250" s="207" t="s">
        <v>166</v>
      </c>
      <c r="AU250" s="207" t="s">
        <v>81</v>
      </c>
      <c r="AV250" s="13" t="s">
        <v>81</v>
      </c>
      <c r="AW250" s="13" t="s">
        <v>33</v>
      </c>
      <c r="AX250" s="13" t="s">
        <v>72</v>
      </c>
      <c r="AY250" s="207" t="s">
        <v>120</v>
      </c>
    </row>
    <row r="251" spans="2:51" s="13" customFormat="1" ht="11.25">
      <c r="B251" s="197"/>
      <c r="C251" s="198"/>
      <c r="D251" s="188" t="s">
        <v>166</v>
      </c>
      <c r="E251" s="199" t="s">
        <v>19</v>
      </c>
      <c r="F251" s="200" t="s">
        <v>698</v>
      </c>
      <c r="G251" s="198"/>
      <c r="H251" s="201">
        <v>2.4</v>
      </c>
      <c r="I251" s="202"/>
      <c r="J251" s="198"/>
      <c r="K251" s="198"/>
      <c r="L251" s="203"/>
      <c r="M251" s="204"/>
      <c r="N251" s="205"/>
      <c r="O251" s="205"/>
      <c r="P251" s="205"/>
      <c r="Q251" s="205"/>
      <c r="R251" s="205"/>
      <c r="S251" s="205"/>
      <c r="T251" s="206"/>
      <c r="AT251" s="207" t="s">
        <v>166</v>
      </c>
      <c r="AU251" s="207" t="s">
        <v>81</v>
      </c>
      <c r="AV251" s="13" t="s">
        <v>81</v>
      </c>
      <c r="AW251" s="13" t="s">
        <v>33</v>
      </c>
      <c r="AX251" s="13" t="s">
        <v>72</v>
      </c>
      <c r="AY251" s="207" t="s">
        <v>120</v>
      </c>
    </row>
    <row r="252" spans="2:51" s="13" customFormat="1" ht="11.25">
      <c r="B252" s="197"/>
      <c r="C252" s="198"/>
      <c r="D252" s="188" t="s">
        <v>166</v>
      </c>
      <c r="E252" s="199" t="s">
        <v>19</v>
      </c>
      <c r="F252" s="200" t="s">
        <v>699</v>
      </c>
      <c r="G252" s="198"/>
      <c r="H252" s="201">
        <v>0.48</v>
      </c>
      <c r="I252" s="202"/>
      <c r="J252" s="198"/>
      <c r="K252" s="198"/>
      <c r="L252" s="203"/>
      <c r="M252" s="204"/>
      <c r="N252" s="205"/>
      <c r="O252" s="205"/>
      <c r="P252" s="205"/>
      <c r="Q252" s="205"/>
      <c r="R252" s="205"/>
      <c r="S252" s="205"/>
      <c r="T252" s="206"/>
      <c r="AT252" s="207" t="s">
        <v>166</v>
      </c>
      <c r="AU252" s="207" t="s">
        <v>81</v>
      </c>
      <c r="AV252" s="13" t="s">
        <v>81</v>
      </c>
      <c r="AW252" s="13" t="s">
        <v>33</v>
      </c>
      <c r="AX252" s="13" t="s">
        <v>72</v>
      </c>
      <c r="AY252" s="207" t="s">
        <v>120</v>
      </c>
    </row>
    <row r="253" spans="2:51" s="13" customFormat="1" ht="11.25">
      <c r="B253" s="197"/>
      <c r="C253" s="198"/>
      <c r="D253" s="188" t="s">
        <v>166</v>
      </c>
      <c r="E253" s="199" t="s">
        <v>19</v>
      </c>
      <c r="F253" s="200" t="s">
        <v>700</v>
      </c>
      <c r="G253" s="198"/>
      <c r="H253" s="201">
        <v>0.24</v>
      </c>
      <c r="I253" s="202"/>
      <c r="J253" s="198"/>
      <c r="K253" s="198"/>
      <c r="L253" s="203"/>
      <c r="M253" s="204"/>
      <c r="N253" s="205"/>
      <c r="O253" s="205"/>
      <c r="P253" s="205"/>
      <c r="Q253" s="205"/>
      <c r="R253" s="205"/>
      <c r="S253" s="205"/>
      <c r="T253" s="206"/>
      <c r="AT253" s="207" t="s">
        <v>166</v>
      </c>
      <c r="AU253" s="207" t="s">
        <v>81</v>
      </c>
      <c r="AV253" s="13" t="s">
        <v>81</v>
      </c>
      <c r="AW253" s="13" t="s">
        <v>33</v>
      </c>
      <c r="AX253" s="13" t="s">
        <v>72</v>
      </c>
      <c r="AY253" s="207" t="s">
        <v>120</v>
      </c>
    </row>
    <row r="254" spans="2:51" s="13" customFormat="1" ht="11.25">
      <c r="B254" s="197"/>
      <c r="C254" s="198"/>
      <c r="D254" s="188" t="s">
        <v>166</v>
      </c>
      <c r="E254" s="199" t="s">
        <v>19</v>
      </c>
      <c r="F254" s="200" t="s">
        <v>701</v>
      </c>
      <c r="G254" s="198"/>
      <c r="H254" s="201">
        <v>3.402</v>
      </c>
      <c r="I254" s="202"/>
      <c r="J254" s="198"/>
      <c r="K254" s="198"/>
      <c r="L254" s="203"/>
      <c r="M254" s="204"/>
      <c r="N254" s="205"/>
      <c r="O254" s="205"/>
      <c r="P254" s="205"/>
      <c r="Q254" s="205"/>
      <c r="R254" s="205"/>
      <c r="S254" s="205"/>
      <c r="T254" s="206"/>
      <c r="AT254" s="207" t="s">
        <v>166</v>
      </c>
      <c r="AU254" s="207" t="s">
        <v>81</v>
      </c>
      <c r="AV254" s="13" t="s">
        <v>81</v>
      </c>
      <c r="AW254" s="13" t="s">
        <v>33</v>
      </c>
      <c r="AX254" s="13" t="s">
        <v>72</v>
      </c>
      <c r="AY254" s="207" t="s">
        <v>120</v>
      </c>
    </row>
    <row r="255" spans="2:51" s="13" customFormat="1" ht="11.25">
      <c r="B255" s="197"/>
      <c r="C255" s="198"/>
      <c r="D255" s="188" t="s">
        <v>166</v>
      </c>
      <c r="E255" s="199" t="s">
        <v>19</v>
      </c>
      <c r="F255" s="200" t="s">
        <v>702</v>
      </c>
      <c r="G255" s="198"/>
      <c r="H255" s="201">
        <v>-0.135</v>
      </c>
      <c r="I255" s="202"/>
      <c r="J255" s="198"/>
      <c r="K255" s="198"/>
      <c r="L255" s="203"/>
      <c r="M255" s="204"/>
      <c r="N255" s="205"/>
      <c r="O255" s="205"/>
      <c r="P255" s="205"/>
      <c r="Q255" s="205"/>
      <c r="R255" s="205"/>
      <c r="S255" s="205"/>
      <c r="T255" s="206"/>
      <c r="AT255" s="207" t="s">
        <v>166</v>
      </c>
      <c r="AU255" s="207" t="s">
        <v>81</v>
      </c>
      <c r="AV255" s="13" t="s">
        <v>81</v>
      </c>
      <c r="AW255" s="13" t="s">
        <v>33</v>
      </c>
      <c r="AX255" s="13" t="s">
        <v>72</v>
      </c>
      <c r="AY255" s="207" t="s">
        <v>120</v>
      </c>
    </row>
    <row r="256" spans="2:51" s="13" customFormat="1" ht="11.25">
      <c r="B256" s="197"/>
      <c r="C256" s="198"/>
      <c r="D256" s="188" t="s">
        <v>166</v>
      </c>
      <c r="E256" s="199" t="s">
        <v>19</v>
      </c>
      <c r="F256" s="200" t="s">
        <v>623</v>
      </c>
      <c r="G256" s="198"/>
      <c r="H256" s="201">
        <v>7.085</v>
      </c>
      <c r="I256" s="202"/>
      <c r="J256" s="198"/>
      <c r="K256" s="198"/>
      <c r="L256" s="203"/>
      <c r="M256" s="204"/>
      <c r="N256" s="205"/>
      <c r="O256" s="205"/>
      <c r="P256" s="205"/>
      <c r="Q256" s="205"/>
      <c r="R256" s="205"/>
      <c r="S256" s="205"/>
      <c r="T256" s="206"/>
      <c r="AT256" s="207" t="s">
        <v>166</v>
      </c>
      <c r="AU256" s="207" t="s">
        <v>81</v>
      </c>
      <c r="AV256" s="13" t="s">
        <v>81</v>
      </c>
      <c r="AW256" s="13" t="s">
        <v>33</v>
      </c>
      <c r="AX256" s="13" t="s">
        <v>72</v>
      </c>
      <c r="AY256" s="207" t="s">
        <v>120</v>
      </c>
    </row>
    <row r="257" spans="2:51" s="13" customFormat="1" ht="11.25">
      <c r="B257" s="197"/>
      <c r="C257" s="198"/>
      <c r="D257" s="188" t="s">
        <v>166</v>
      </c>
      <c r="E257" s="199" t="s">
        <v>19</v>
      </c>
      <c r="F257" s="200" t="s">
        <v>624</v>
      </c>
      <c r="G257" s="198"/>
      <c r="H257" s="201">
        <v>-0.218</v>
      </c>
      <c r="I257" s="202"/>
      <c r="J257" s="198"/>
      <c r="K257" s="198"/>
      <c r="L257" s="203"/>
      <c r="M257" s="204"/>
      <c r="N257" s="205"/>
      <c r="O257" s="205"/>
      <c r="P257" s="205"/>
      <c r="Q257" s="205"/>
      <c r="R257" s="205"/>
      <c r="S257" s="205"/>
      <c r="T257" s="206"/>
      <c r="AT257" s="207" t="s">
        <v>166</v>
      </c>
      <c r="AU257" s="207" t="s">
        <v>81</v>
      </c>
      <c r="AV257" s="13" t="s">
        <v>81</v>
      </c>
      <c r="AW257" s="13" t="s">
        <v>33</v>
      </c>
      <c r="AX257" s="13" t="s">
        <v>72</v>
      </c>
      <c r="AY257" s="207" t="s">
        <v>120</v>
      </c>
    </row>
    <row r="258" spans="2:51" s="13" customFormat="1" ht="11.25">
      <c r="B258" s="197"/>
      <c r="C258" s="198"/>
      <c r="D258" s="188" t="s">
        <v>166</v>
      </c>
      <c r="E258" s="199" t="s">
        <v>19</v>
      </c>
      <c r="F258" s="200" t="s">
        <v>696</v>
      </c>
      <c r="G258" s="198"/>
      <c r="H258" s="201">
        <v>0.108</v>
      </c>
      <c r="I258" s="202"/>
      <c r="J258" s="198"/>
      <c r="K258" s="198"/>
      <c r="L258" s="203"/>
      <c r="M258" s="204"/>
      <c r="N258" s="205"/>
      <c r="O258" s="205"/>
      <c r="P258" s="205"/>
      <c r="Q258" s="205"/>
      <c r="R258" s="205"/>
      <c r="S258" s="205"/>
      <c r="T258" s="206"/>
      <c r="AT258" s="207" t="s">
        <v>166</v>
      </c>
      <c r="AU258" s="207" t="s">
        <v>81</v>
      </c>
      <c r="AV258" s="13" t="s">
        <v>81</v>
      </c>
      <c r="AW258" s="13" t="s">
        <v>33</v>
      </c>
      <c r="AX258" s="13" t="s">
        <v>72</v>
      </c>
      <c r="AY258" s="207" t="s">
        <v>120</v>
      </c>
    </row>
    <row r="259" spans="2:51" s="13" customFormat="1" ht="11.25">
      <c r="B259" s="197"/>
      <c r="C259" s="198"/>
      <c r="D259" s="188" t="s">
        <v>166</v>
      </c>
      <c r="E259" s="199" t="s">
        <v>19</v>
      </c>
      <c r="F259" s="200" t="s">
        <v>703</v>
      </c>
      <c r="G259" s="198"/>
      <c r="H259" s="201">
        <v>2.016</v>
      </c>
      <c r="I259" s="202"/>
      <c r="J259" s="198"/>
      <c r="K259" s="198"/>
      <c r="L259" s="203"/>
      <c r="M259" s="204"/>
      <c r="N259" s="205"/>
      <c r="O259" s="205"/>
      <c r="P259" s="205"/>
      <c r="Q259" s="205"/>
      <c r="R259" s="205"/>
      <c r="S259" s="205"/>
      <c r="T259" s="206"/>
      <c r="AT259" s="207" t="s">
        <v>166</v>
      </c>
      <c r="AU259" s="207" t="s">
        <v>81</v>
      </c>
      <c r="AV259" s="13" t="s">
        <v>81</v>
      </c>
      <c r="AW259" s="13" t="s">
        <v>33</v>
      </c>
      <c r="AX259" s="13" t="s">
        <v>72</v>
      </c>
      <c r="AY259" s="207" t="s">
        <v>120</v>
      </c>
    </row>
    <row r="260" spans="2:51" s="13" customFormat="1" ht="11.25">
      <c r="B260" s="197"/>
      <c r="C260" s="198"/>
      <c r="D260" s="188" t="s">
        <v>166</v>
      </c>
      <c r="E260" s="199" t="s">
        <v>19</v>
      </c>
      <c r="F260" s="200" t="s">
        <v>704</v>
      </c>
      <c r="G260" s="198"/>
      <c r="H260" s="201">
        <v>3.666</v>
      </c>
      <c r="I260" s="202"/>
      <c r="J260" s="198"/>
      <c r="K260" s="198"/>
      <c r="L260" s="203"/>
      <c r="M260" s="204"/>
      <c r="N260" s="205"/>
      <c r="O260" s="205"/>
      <c r="P260" s="205"/>
      <c r="Q260" s="205"/>
      <c r="R260" s="205"/>
      <c r="S260" s="205"/>
      <c r="T260" s="206"/>
      <c r="AT260" s="207" t="s">
        <v>166</v>
      </c>
      <c r="AU260" s="207" t="s">
        <v>81</v>
      </c>
      <c r="AV260" s="13" t="s">
        <v>81</v>
      </c>
      <c r="AW260" s="13" t="s">
        <v>33</v>
      </c>
      <c r="AX260" s="13" t="s">
        <v>72</v>
      </c>
      <c r="AY260" s="207" t="s">
        <v>120</v>
      </c>
    </row>
    <row r="261" spans="2:51" s="13" customFormat="1" ht="11.25">
      <c r="B261" s="197"/>
      <c r="C261" s="198"/>
      <c r="D261" s="188" t="s">
        <v>166</v>
      </c>
      <c r="E261" s="199" t="s">
        <v>19</v>
      </c>
      <c r="F261" s="200" t="s">
        <v>705</v>
      </c>
      <c r="G261" s="198"/>
      <c r="H261" s="201">
        <v>0.09</v>
      </c>
      <c r="I261" s="202"/>
      <c r="J261" s="198"/>
      <c r="K261" s="198"/>
      <c r="L261" s="203"/>
      <c r="M261" s="204"/>
      <c r="N261" s="205"/>
      <c r="O261" s="205"/>
      <c r="P261" s="205"/>
      <c r="Q261" s="205"/>
      <c r="R261" s="205"/>
      <c r="S261" s="205"/>
      <c r="T261" s="206"/>
      <c r="AT261" s="207" t="s">
        <v>166</v>
      </c>
      <c r="AU261" s="207" t="s">
        <v>81</v>
      </c>
      <c r="AV261" s="13" t="s">
        <v>81</v>
      </c>
      <c r="AW261" s="13" t="s">
        <v>33</v>
      </c>
      <c r="AX261" s="13" t="s">
        <v>72</v>
      </c>
      <c r="AY261" s="207" t="s">
        <v>120</v>
      </c>
    </row>
    <row r="262" spans="2:51" s="13" customFormat="1" ht="11.25">
      <c r="B262" s="197"/>
      <c r="C262" s="198"/>
      <c r="D262" s="188" t="s">
        <v>166</v>
      </c>
      <c r="E262" s="199" t="s">
        <v>19</v>
      </c>
      <c r="F262" s="200" t="s">
        <v>706</v>
      </c>
      <c r="G262" s="198"/>
      <c r="H262" s="201">
        <v>7.392</v>
      </c>
      <c r="I262" s="202"/>
      <c r="J262" s="198"/>
      <c r="K262" s="198"/>
      <c r="L262" s="203"/>
      <c r="M262" s="204"/>
      <c r="N262" s="205"/>
      <c r="O262" s="205"/>
      <c r="P262" s="205"/>
      <c r="Q262" s="205"/>
      <c r="R262" s="205"/>
      <c r="S262" s="205"/>
      <c r="T262" s="206"/>
      <c r="AT262" s="207" t="s">
        <v>166</v>
      </c>
      <c r="AU262" s="207" t="s">
        <v>81</v>
      </c>
      <c r="AV262" s="13" t="s">
        <v>81</v>
      </c>
      <c r="AW262" s="13" t="s">
        <v>33</v>
      </c>
      <c r="AX262" s="13" t="s">
        <v>72</v>
      </c>
      <c r="AY262" s="207" t="s">
        <v>120</v>
      </c>
    </row>
    <row r="263" spans="2:51" s="13" customFormat="1" ht="11.25">
      <c r="B263" s="197"/>
      <c r="C263" s="198"/>
      <c r="D263" s="188" t="s">
        <v>166</v>
      </c>
      <c r="E263" s="199" t="s">
        <v>19</v>
      </c>
      <c r="F263" s="200" t="s">
        <v>707</v>
      </c>
      <c r="G263" s="198"/>
      <c r="H263" s="201">
        <v>-0.21</v>
      </c>
      <c r="I263" s="202"/>
      <c r="J263" s="198"/>
      <c r="K263" s="198"/>
      <c r="L263" s="203"/>
      <c r="M263" s="204"/>
      <c r="N263" s="205"/>
      <c r="O263" s="205"/>
      <c r="P263" s="205"/>
      <c r="Q263" s="205"/>
      <c r="R263" s="205"/>
      <c r="S263" s="205"/>
      <c r="T263" s="206"/>
      <c r="AT263" s="207" t="s">
        <v>166</v>
      </c>
      <c r="AU263" s="207" t="s">
        <v>81</v>
      </c>
      <c r="AV263" s="13" t="s">
        <v>81</v>
      </c>
      <c r="AW263" s="13" t="s">
        <v>33</v>
      </c>
      <c r="AX263" s="13" t="s">
        <v>72</v>
      </c>
      <c r="AY263" s="207" t="s">
        <v>120</v>
      </c>
    </row>
    <row r="264" spans="2:51" s="13" customFormat="1" ht="11.25">
      <c r="B264" s="197"/>
      <c r="C264" s="198"/>
      <c r="D264" s="188" t="s">
        <v>166</v>
      </c>
      <c r="E264" s="199" t="s">
        <v>19</v>
      </c>
      <c r="F264" s="200" t="s">
        <v>705</v>
      </c>
      <c r="G264" s="198"/>
      <c r="H264" s="201">
        <v>0.09</v>
      </c>
      <c r="I264" s="202"/>
      <c r="J264" s="198"/>
      <c r="K264" s="198"/>
      <c r="L264" s="203"/>
      <c r="M264" s="204"/>
      <c r="N264" s="205"/>
      <c r="O264" s="205"/>
      <c r="P264" s="205"/>
      <c r="Q264" s="205"/>
      <c r="R264" s="205"/>
      <c r="S264" s="205"/>
      <c r="T264" s="206"/>
      <c r="AT264" s="207" t="s">
        <v>166</v>
      </c>
      <c r="AU264" s="207" t="s">
        <v>81</v>
      </c>
      <c r="AV264" s="13" t="s">
        <v>81</v>
      </c>
      <c r="AW264" s="13" t="s">
        <v>33</v>
      </c>
      <c r="AX264" s="13" t="s">
        <v>72</v>
      </c>
      <c r="AY264" s="207" t="s">
        <v>120</v>
      </c>
    </row>
    <row r="265" spans="2:51" s="15" customFormat="1" ht="11.25">
      <c r="B265" s="218"/>
      <c r="C265" s="219"/>
      <c r="D265" s="188" t="s">
        <v>166</v>
      </c>
      <c r="E265" s="220" t="s">
        <v>19</v>
      </c>
      <c r="F265" s="221" t="s">
        <v>184</v>
      </c>
      <c r="G265" s="219"/>
      <c r="H265" s="222">
        <v>43.752</v>
      </c>
      <c r="I265" s="223"/>
      <c r="J265" s="219"/>
      <c r="K265" s="219"/>
      <c r="L265" s="224"/>
      <c r="M265" s="225"/>
      <c r="N265" s="226"/>
      <c r="O265" s="226"/>
      <c r="P265" s="226"/>
      <c r="Q265" s="226"/>
      <c r="R265" s="226"/>
      <c r="S265" s="226"/>
      <c r="T265" s="227"/>
      <c r="AT265" s="228" t="s">
        <v>166</v>
      </c>
      <c r="AU265" s="228" t="s">
        <v>81</v>
      </c>
      <c r="AV265" s="15" t="s">
        <v>163</v>
      </c>
      <c r="AW265" s="15" t="s">
        <v>33</v>
      </c>
      <c r="AX265" s="15" t="s">
        <v>79</v>
      </c>
      <c r="AY265" s="228" t="s">
        <v>120</v>
      </c>
    </row>
    <row r="266" spans="1:65" s="2" customFormat="1" ht="24">
      <c r="A266" s="36"/>
      <c r="B266" s="37"/>
      <c r="C266" s="175" t="s">
        <v>329</v>
      </c>
      <c r="D266" s="175" t="s">
        <v>123</v>
      </c>
      <c r="E266" s="176" t="s">
        <v>281</v>
      </c>
      <c r="F266" s="177" t="s">
        <v>282</v>
      </c>
      <c r="G266" s="178" t="s">
        <v>283</v>
      </c>
      <c r="H266" s="179">
        <v>11</v>
      </c>
      <c r="I266" s="180"/>
      <c r="J266" s="181">
        <f>ROUND(I266*H266,2)</f>
        <v>0</v>
      </c>
      <c r="K266" s="177" t="s">
        <v>127</v>
      </c>
      <c r="L266" s="41"/>
      <c r="M266" s="182" t="s">
        <v>19</v>
      </c>
      <c r="N266" s="183" t="s">
        <v>43</v>
      </c>
      <c r="O266" s="66"/>
      <c r="P266" s="184">
        <f>O266*H266</f>
        <v>0</v>
      </c>
      <c r="Q266" s="184">
        <v>0.04684</v>
      </c>
      <c r="R266" s="184">
        <f>Q266*H266</f>
        <v>0.51524</v>
      </c>
      <c r="S266" s="184">
        <v>0</v>
      </c>
      <c r="T266" s="185">
        <f>S266*H266</f>
        <v>0</v>
      </c>
      <c r="U266" s="36"/>
      <c r="V266" s="36"/>
      <c r="W266" s="36"/>
      <c r="X266" s="36"/>
      <c r="Y266" s="36"/>
      <c r="Z266" s="36"/>
      <c r="AA266" s="36"/>
      <c r="AB266" s="36"/>
      <c r="AC266" s="36"/>
      <c r="AD266" s="36"/>
      <c r="AE266" s="36"/>
      <c r="AR266" s="186" t="s">
        <v>163</v>
      </c>
      <c r="AT266" s="186" t="s">
        <v>123</v>
      </c>
      <c r="AU266" s="186" t="s">
        <v>81</v>
      </c>
      <c r="AY266" s="19" t="s">
        <v>120</v>
      </c>
      <c r="BE266" s="187">
        <f>IF(N266="základní",J266,0)</f>
        <v>0</v>
      </c>
      <c r="BF266" s="187">
        <f>IF(N266="snížená",J266,0)</f>
        <v>0</v>
      </c>
      <c r="BG266" s="187">
        <f>IF(N266="zákl. přenesená",J266,0)</f>
        <v>0</v>
      </c>
      <c r="BH266" s="187">
        <f>IF(N266="sníž. přenesená",J266,0)</f>
        <v>0</v>
      </c>
      <c r="BI266" s="187">
        <f>IF(N266="nulová",J266,0)</f>
        <v>0</v>
      </c>
      <c r="BJ266" s="19" t="s">
        <v>79</v>
      </c>
      <c r="BK266" s="187">
        <f>ROUND(I266*H266,2)</f>
        <v>0</v>
      </c>
      <c r="BL266" s="19" t="s">
        <v>163</v>
      </c>
      <c r="BM266" s="186" t="s">
        <v>901</v>
      </c>
    </row>
    <row r="267" spans="1:47" s="2" customFormat="1" ht="29.25">
      <c r="A267" s="36"/>
      <c r="B267" s="37"/>
      <c r="C267" s="38"/>
      <c r="D267" s="188" t="s">
        <v>130</v>
      </c>
      <c r="E267" s="38"/>
      <c r="F267" s="189" t="s">
        <v>285</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130</v>
      </c>
      <c r="AU267" s="19" t="s">
        <v>81</v>
      </c>
    </row>
    <row r="268" spans="1:65" s="2" customFormat="1" ht="16.5" customHeight="1">
      <c r="A268" s="36"/>
      <c r="B268" s="37"/>
      <c r="C268" s="240" t="s">
        <v>336</v>
      </c>
      <c r="D268" s="240" t="s">
        <v>249</v>
      </c>
      <c r="E268" s="241" t="s">
        <v>709</v>
      </c>
      <c r="F268" s="242" t="s">
        <v>710</v>
      </c>
      <c r="G268" s="243" t="s">
        <v>283</v>
      </c>
      <c r="H268" s="244">
        <v>7</v>
      </c>
      <c r="I268" s="245"/>
      <c r="J268" s="246">
        <f>ROUND(I268*H268,2)</f>
        <v>0</v>
      </c>
      <c r="K268" s="242" t="s">
        <v>127</v>
      </c>
      <c r="L268" s="247"/>
      <c r="M268" s="248" t="s">
        <v>19</v>
      </c>
      <c r="N268" s="249" t="s">
        <v>43</v>
      </c>
      <c r="O268" s="66"/>
      <c r="P268" s="184">
        <f>O268*H268</f>
        <v>0</v>
      </c>
      <c r="Q268" s="184">
        <v>0.01489</v>
      </c>
      <c r="R268" s="184">
        <f>Q268*H268</f>
        <v>0.10423</v>
      </c>
      <c r="S268" s="184">
        <v>0</v>
      </c>
      <c r="T268" s="185">
        <f>S268*H268</f>
        <v>0</v>
      </c>
      <c r="U268" s="36"/>
      <c r="V268" s="36"/>
      <c r="W268" s="36"/>
      <c r="X268" s="36"/>
      <c r="Y268" s="36"/>
      <c r="Z268" s="36"/>
      <c r="AA268" s="36"/>
      <c r="AB268" s="36"/>
      <c r="AC268" s="36"/>
      <c r="AD268" s="36"/>
      <c r="AE268" s="36"/>
      <c r="AR268" s="186" t="s">
        <v>208</v>
      </c>
      <c r="AT268" s="186" t="s">
        <v>249</v>
      </c>
      <c r="AU268" s="186" t="s">
        <v>81</v>
      </c>
      <c r="AY268" s="19" t="s">
        <v>120</v>
      </c>
      <c r="BE268" s="187">
        <f>IF(N268="základní",J268,0)</f>
        <v>0</v>
      </c>
      <c r="BF268" s="187">
        <f>IF(N268="snížená",J268,0)</f>
        <v>0</v>
      </c>
      <c r="BG268" s="187">
        <f>IF(N268="zákl. přenesená",J268,0)</f>
        <v>0</v>
      </c>
      <c r="BH268" s="187">
        <f>IF(N268="sníž. přenesená",J268,0)</f>
        <v>0</v>
      </c>
      <c r="BI268" s="187">
        <f>IF(N268="nulová",J268,0)</f>
        <v>0</v>
      </c>
      <c r="BJ268" s="19" t="s">
        <v>79</v>
      </c>
      <c r="BK268" s="187">
        <f>ROUND(I268*H268,2)</f>
        <v>0</v>
      </c>
      <c r="BL268" s="19" t="s">
        <v>163</v>
      </c>
      <c r="BM268" s="186" t="s">
        <v>902</v>
      </c>
    </row>
    <row r="269" spans="1:65" s="2" customFormat="1" ht="16.5" customHeight="1">
      <c r="A269" s="36"/>
      <c r="B269" s="37"/>
      <c r="C269" s="240" t="s">
        <v>342</v>
      </c>
      <c r="D269" s="240" t="s">
        <v>249</v>
      </c>
      <c r="E269" s="241" t="s">
        <v>290</v>
      </c>
      <c r="F269" s="242" t="s">
        <v>291</v>
      </c>
      <c r="G269" s="243" t="s">
        <v>283</v>
      </c>
      <c r="H269" s="244">
        <v>4</v>
      </c>
      <c r="I269" s="245"/>
      <c r="J269" s="246">
        <f>ROUND(I269*H269,2)</f>
        <v>0</v>
      </c>
      <c r="K269" s="242" t="s">
        <v>127</v>
      </c>
      <c r="L269" s="247"/>
      <c r="M269" s="248" t="s">
        <v>19</v>
      </c>
      <c r="N269" s="249" t="s">
        <v>43</v>
      </c>
      <c r="O269" s="66"/>
      <c r="P269" s="184">
        <f>O269*H269</f>
        <v>0</v>
      </c>
      <c r="Q269" s="184">
        <v>0.01521</v>
      </c>
      <c r="R269" s="184">
        <f>Q269*H269</f>
        <v>0.06084</v>
      </c>
      <c r="S269" s="184">
        <v>0</v>
      </c>
      <c r="T269" s="185">
        <f>S269*H269</f>
        <v>0</v>
      </c>
      <c r="U269" s="36"/>
      <c r="V269" s="36"/>
      <c r="W269" s="36"/>
      <c r="X269" s="36"/>
      <c r="Y269" s="36"/>
      <c r="Z269" s="36"/>
      <c r="AA269" s="36"/>
      <c r="AB269" s="36"/>
      <c r="AC269" s="36"/>
      <c r="AD269" s="36"/>
      <c r="AE269" s="36"/>
      <c r="AR269" s="186" t="s">
        <v>208</v>
      </c>
      <c r="AT269" s="186" t="s">
        <v>249</v>
      </c>
      <c r="AU269" s="186" t="s">
        <v>81</v>
      </c>
      <c r="AY269" s="19" t="s">
        <v>120</v>
      </c>
      <c r="BE269" s="187">
        <f>IF(N269="základní",J269,0)</f>
        <v>0</v>
      </c>
      <c r="BF269" s="187">
        <f>IF(N269="snížená",J269,0)</f>
        <v>0</v>
      </c>
      <c r="BG269" s="187">
        <f>IF(N269="zákl. přenesená",J269,0)</f>
        <v>0</v>
      </c>
      <c r="BH269" s="187">
        <f>IF(N269="sníž. přenesená",J269,0)</f>
        <v>0</v>
      </c>
      <c r="BI269" s="187">
        <f>IF(N269="nulová",J269,0)</f>
        <v>0</v>
      </c>
      <c r="BJ269" s="19" t="s">
        <v>79</v>
      </c>
      <c r="BK269" s="187">
        <f>ROUND(I269*H269,2)</f>
        <v>0</v>
      </c>
      <c r="BL269" s="19" t="s">
        <v>163</v>
      </c>
      <c r="BM269" s="186" t="s">
        <v>903</v>
      </c>
    </row>
    <row r="270" spans="2:63" s="12" customFormat="1" ht="22.9" customHeight="1">
      <c r="B270" s="159"/>
      <c r="C270" s="160"/>
      <c r="D270" s="161" t="s">
        <v>71</v>
      </c>
      <c r="E270" s="173" t="s">
        <v>216</v>
      </c>
      <c r="F270" s="173" t="s">
        <v>293</v>
      </c>
      <c r="G270" s="160"/>
      <c r="H270" s="160"/>
      <c r="I270" s="163"/>
      <c r="J270" s="174">
        <f>BK270</f>
        <v>0</v>
      </c>
      <c r="K270" s="160"/>
      <c r="L270" s="165"/>
      <c r="M270" s="166"/>
      <c r="N270" s="167"/>
      <c r="O270" s="167"/>
      <c r="P270" s="168">
        <f>SUM(P271:P322)</f>
        <v>0</v>
      </c>
      <c r="Q270" s="167"/>
      <c r="R270" s="168">
        <f>SUM(R271:R322)</f>
        <v>0.00743784</v>
      </c>
      <c r="S270" s="167"/>
      <c r="T270" s="169">
        <f>SUM(T271:T322)</f>
        <v>14.539542</v>
      </c>
      <c r="AR270" s="170" t="s">
        <v>79</v>
      </c>
      <c r="AT270" s="171" t="s">
        <v>71</v>
      </c>
      <c r="AU270" s="171" t="s">
        <v>79</v>
      </c>
      <c r="AY270" s="170" t="s">
        <v>120</v>
      </c>
      <c r="BK270" s="172">
        <f>SUM(BK271:BK322)</f>
        <v>0</v>
      </c>
    </row>
    <row r="271" spans="1:65" s="2" customFormat="1" ht="24">
      <c r="A271" s="36"/>
      <c r="B271" s="37"/>
      <c r="C271" s="175" t="s">
        <v>347</v>
      </c>
      <c r="D271" s="175" t="s">
        <v>123</v>
      </c>
      <c r="E271" s="176" t="s">
        <v>295</v>
      </c>
      <c r="F271" s="177" t="s">
        <v>296</v>
      </c>
      <c r="G271" s="178" t="s">
        <v>162</v>
      </c>
      <c r="H271" s="179">
        <v>93.146</v>
      </c>
      <c r="I271" s="180"/>
      <c r="J271" s="181">
        <f>ROUND(I271*H271,2)</f>
        <v>0</v>
      </c>
      <c r="K271" s="177" t="s">
        <v>127</v>
      </c>
      <c r="L271" s="41"/>
      <c r="M271" s="182" t="s">
        <v>19</v>
      </c>
      <c r="N271" s="183" t="s">
        <v>43</v>
      </c>
      <c r="O271" s="66"/>
      <c r="P271" s="184">
        <f>O271*H271</f>
        <v>0</v>
      </c>
      <c r="Q271" s="184">
        <v>0</v>
      </c>
      <c r="R271" s="184">
        <f>Q271*H271</f>
        <v>0</v>
      </c>
      <c r="S271" s="184">
        <v>0.068</v>
      </c>
      <c r="T271" s="185">
        <f>S271*H271</f>
        <v>6.333928</v>
      </c>
      <c r="U271" s="36"/>
      <c r="V271" s="36"/>
      <c r="W271" s="36"/>
      <c r="X271" s="36"/>
      <c r="Y271" s="36"/>
      <c r="Z271" s="36"/>
      <c r="AA271" s="36"/>
      <c r="AB271" s="36"/>
      <c r="AC271" s="36"/>
      <c r="AD271" s="36"/>
      <c r="AE271" s="36"/>
      <c r="AR271" s="186" t="s">
        <v>257</v>
      </c>
      <c r="AT271" s="186" t="s">
        <v>123</v>
      </c>
      <c r="AU271" s="186" t="s">
        <v>81</v>
      </c>
      <c r="AY271" s="19" t="s">
        <v>120</v>
      </c>
      <c r="BE271" s="187">
        <f>IF(N271="základní",J271,0)</f>
        <v>0</v>
      </c>
      <c r="BF271" s="187">
        <f>IF(N271="snížená",J271,0)</f>
        <v>0</v>
      </c>
      <c r="BG271" s="187">
        <f>IF(N271="zákl. přenesená",J271,0)</f>
        <v>0</v>
      </c>
      <c r="BH271" s="187">
        <f>IF(N271="sníž. přenesená",J271,0)</f>
        <v>0</v>
      </c>
      <c r="BI271" s="187">
        <f>IF(N271="nulová",J271,0)</f>
        <v>0</v>
      </c>
      <c r="BJ271" s="19" t="s">
        <v>79</v>
      </c>
      <c r="BK271" s="187">
        <f>ROUND(I271*H271,2)</f>
        <v>0</v>
      </c>
      <c r="BL271" s="19" t="s">
        <v>257</v>
      </c>
      <c r="BM271" s="186" t="s">
        <v>904</v>
      </c>
    </row>
    <row r="272" spans="1:47" s="2" customFormat="1" ht="29.25">
      <c r="A272" s="36"/>
      <c r="B272" s="37"/>
      <c r="C272" s="38"/>
      <c r="D272" s="188" t="s">
        <v>130</v>
      </c>
      <c r="E272" s="38"/>
      <c r="F272" s="189" t="s">
        <v>298</v>
      </c>
      <c r="G272" s="38"/>
      <c r="H272" s="38"/>
      <c r="I272" s="190"/>
      <c r="J272" s="38"/>
      <c r="K272" s="38"/>
      <c r="L272" s="41"/>
      <c r="M272" s="191"/>
      <c r="N272" s="192"/>
      <c r="O272" s="66"/>
      <c r="P272" s="66"/>
      <c r="Q272" s="66"/>
      <c r="R272" s="66"/>
      <c r="S272" s="66"/>
      <c r="T272" s="67"/>
      <c r="U272" s="36"/>
      <c r="V272" s="36"/>
      <c r="W272" s="36"/>
      <c r="X272" s="36"/>
      <c r="Y272" s="36"/>
      <c r="Z272" s="36"/>
      <c r="AA272" s="36"/>
      <c r="AB272" s="36"/>
      <c r="AC272" s="36"/>
      <c r="AD272" s="36"/>
      <c r="AE272" s="36"/>
      <c r="AT272" s="19" t="s">
        <v>130</v>
      </c>
      <c r="AU272" s="19" t="s">
        <v>81</v>
      </c>
    </row>
    <row r="273" spans="2:51" s="13" customFormat="1" ht="22.5">
      <c r="B273" s="197"/>
      <c r="C273" s="198"/>
      <c r="D273" s="188" t="s">
        <v>166</v>
      </c>
      <c r="E273" s="199" t="s">
        <v>19</v>
      </c>
      <c r="F273" s="200" t="s">
        <v>714</v>
      </c>
      <c r="G273" s="198"/>
      <c r="H273" s="201">
        <v>93.146</v>
      </c>
      <c r="I273" s="202"/>
      <c r="J273" s="198"/>
      <c r="K273" s="198"/>
      <c r="L273" s="203"/>
      <c r="M273" s="204"/>
      <c r="N273" s="205"/>
      <c r="O273" s="205"/>
      <c r="P273" s="205"/>
      <c r="Q273" s="205"/>
      <c r="R273" s="205"/>
      <c r="S273" s="205"/>
      <c r="T273" s="206"/>
      <c r="AT273" s="207" t="s">
        <v>166</v>
      </c>
      <c r="AU273" s="207" t="s">
        <v>81</v>
      </c>
      <c r="AV273" s="13" t="s">
        <v>81</v>
      </c>
      <c r="AW273" s="13" t="s">
        <v>33</v>
      </c>
      <c r="AX273" s="13" t="s">
        <v>79</v>
      </c>
      <c r="AY273" s="207" t="s">
        <v>120</v>
      </c>
    </row>
    <row r="274" spans="1:65" s="2" customFormat="1" ht="24">
      <c r="A274" s="36"/>
      <c r="B274" s="37"/>
      <c r="C274" s="175" t="s">
        <v>352</v>
      </c>
      <c r="D274" s="175" t="s">
        <v>123</v>
      </c>
      <c r="E274" s="176" t="s">
        <v>302</v>
      </c>
      <c r="F274" s="177" t="s">
        <v>303</v>
      </c>
      <c r="G274" s="178" t="s">
        <v>162</v>
      </c>
      <c r="H274" s="179">
        <v>43.694</v>
      </c>
      <c r="I274" s="180"/>
      <c r="J274" s="181">
        <f>ROUND(I274*H274,2)</f>
        <v>0</v>
      </c>
      <c r="K274" s="177" t="s">
        <v>127</v>
      </c>
      <c r="L274" s="41"/>
      <c r="M274" s="182" t="s">
        <v>19</v>
      </c>
      <c r="N274" s="183" t="s">
        <v>43</v>
      </c>
      <c r="O274" s="66"/>
      <c r="P274" s="184">
        <f>O274*H274</f>
        <v>0</v>
      </c>
      <c r="Q274" s="184">
        <v>0</v>
      </c>
      <c r="R274" s="184">
        <f>Q274*H274</f>
        <v>0</v>
      </c>
      <c r="S274" s="184">
        <v>0.035</v>
      </c>
      <c r="T274" s="185">
        <f>S274*H274</f>
        <v>1.5292900000000003</v>
      </c>
      <c r="U274" s="36"/>
      <c r="V274" s="36"/>
      <c r="W274" s="36"/>
      <c r="X274" s="36"/>
      <c r="Y274" s="36"/>
      <c r="Z274" s="36"/>
      <c r="AA274" s="36"/>
      <c r="AB274" s="36"/>
      <c r="AC274" s="36"/>
      <c r="AD274" s="36"/>
      <c r="AE274" s="36"/>
      <c r="AR274" s="186" t="s">
        <v>163</v>
      </c>
      <c r="AT274" s="186" t="s">
        <v>123</v>
      </c>
      <c r="AU274" s="186" t="s">
        <v>81</v>
      </c>
      <c r="AY274" s="19" t="s">
        <v>120</v>
      </c>
      <c r="BE274" s="187">
        <f>IF(N274="základní",J274,0)</f>
        <v>0</v>
      </c>
      <c r="BF274" s="187">
        <f>IF(N274="snížená",J274,0)</f>
        <v>0</v>
      </c>
      <c r="BG274" s="187">
        <f>IF(N274="zákl. přenesená",J274,0)</f>
        <v>0</v>
      </c>
      <c r="BH274" s="187">
        <f>IF(N274="sníž. přenesená",J274,0)</f>
        <v>0</v>
      </c>
      <c r="BI274" s="187">
        <f>IF(N274="nulová",J274,0)</f>
        <v>0</v>
      </c>
      <c r="BJ274" s="19" t="s">
        <v>79</v>
      </c>
      <c r="BK274" s="187">
        <f>ROUND(I274*H274,2)</f>
        <v>0</v>
      </c>
      <c r="BL274" s="19" t="s">
        <v>163</v>
      </c>
      <c r="BM274" s="186" t="s">
        <v>905</v>
      </c>
    </row>
    <row r="275" spans="1:47" s="2" customFormat="1" ht="29.25">
      <c r="A275" s="36"/>
      <c r="B275" s="37"/>
      <c r="C275" s="38"/>
      <c r="D275" s="188" t="s">
        <v>130</v>
      </c>
      <c r="E275" s="38"/>
      <c r="F275" s="189" t="s">
        <v>298</v>
      </c>
      <c r="G275" s="38"/>
      <c r="H275" s="38"/>
      <c r="I275" s="190"/>
      <c r="J275" s="38"/>
      <c r="K275" s="38"/>
      <c r="L275" s="41"/>
      <c r="M275" s="191"/>
      <c r="N275" s="192"/>
      <c r="O275" s="66"/>
      <c r="P275" s="66"/>
      <c r="Q275" s="66"/>
      <c r="R275" s="66"/>
      <c r="S275" s="66"/>
      <c r="T275" s="67"/>
      <c r="U275" s="36"/>
      <c r="V275" s="36"/>
      <c r="W275" s="36"/>
      <c r="X275" s="36"/>
      <c r="Y275" s="36"/>
      <c r="Z275" s="36"/>
      <c r="AA275" s="36"/>
      <c r="AB275" s="36"/>
      <c r="AC275" s="36"/>
      <c r="AD275" s="36"/>
      <c r="AE275" s="36"/>
      <c r="AT275" s="19" t="s">
        <v>130</v>
      </c>
      <c r="AU275" s="19" t="s">
        <v>81</v>
      </c>
    </row>
    <row r="276" spans="2:51" s="13" customFormat="1" ht="11.25">
      <c r="B276" s="197"/>
      <c r="C276" s="198"/>
      <c r="D276" s="188" t="s">
        <v>166</v>
      </c>
      <c r="E276" s="199" t="s">
        <v>19</v>
      </c>
      <c r="F276" s="200" t="s">
        <v>716</v>
      </c>
      <c r="G276" s="198"/>
      <c r="H276" s="201">
        <v>3.99</v>
      </c>
      <c r="I276" s="202"/>
      <c r="J276" s="198"/>
      <c r="K276" s="198"/>
      <c r="L276" s="203"/>
      <c r="M276" s="204"/>
      <c r="N276" s="205"/>
      <c r="O276" s="205"/>
      <c r="P276" s="205"/>
      <c r="Q276" s="205"/>
      <c r="R276" s="205"/>
      <c r="S276" s="205"/>
      <c r="T276" s="206"/>
      <c r="AT276" s="207" t="s">
        <v>166</v>
      </c>
      <c r="AU276" s="207" t="s">
        <v>81</v>
      </c>
      <c r="AV276" s="13" t="s">
        <v>81</v>
      </c>
      <c r="AW276" s="13" t="s">
        <v>33</v>
      </c>
      <c r="AX276" s="13" t="s">
        <v>72</v>
      </c>
      <c r="AY276" s="207" t="s">
        <v>120</v>
      </c>
    </row>
    <row r="277" spans="2:51" s="13" customFormat="1" ht="11.25">
      <c r="B277" s="197"/>
      <c r="C277" s="198"/>
      <c r="D277" s="188" t="s">
        <v>166</v>
      </c>
      <c r="E277" s="199" t="s">
        <v>19</v>
      </c>
      <c r="F277" s="200" t="s">
        <v>695</v>
      </c>
      <c r="G277" s="198"/>
      <c r="H277" s="201">
        <v>0.291</v>
      </c>
      <c r="I277" s="202"/>
      <c r="J277" s="198"/>
      <c r="K277" s="198"/>
      <c r="L277" s="203"/>
      <c r="M277" s="204"/>
      <c r="N277" s="205"/>
      <c r="O277" s="205"/>
      <c r="P277" s="205"/>
      <c r="Q277" s="205"/>
      <c r="R277" s="205"/>
      <c r="S277" s="205"/>
      <c r="T277" s="206"/>
      <c r="AT277" s="207" t="s">
        <v>166</v>
      </c>
      <c r="AU277" s="207" t="s">
        <v>81</v>
      </c>
      <c r="AV277" s="13" t="s">
        <v>81</v>
      </c>
      <c r="AW277" s="13" t="s">
        <v>33</v>
      </c>
      <c r="AX277" s="13" t="s">
        <v>72</v>
      </c>
      <c r="AY277" s="207" t="s">
        <v>120</v>
      </c>
    </row>
    <row r="278" spans="2:51" s="13" customFormat="1" ht="11.25">
      <c r="B278" s="197"/>
      <c r="C278" s="198"/>
      <c r="D278" s="188" t="s">
        <v>166</v>
      </c>
      <c r="E278" s="199" t="s">
        <v>19</v>
      </c>
      <c r="F278" s="200" t="s">
        <v>696</v>
      </c>
      <c r="G278" s="198"/>
      <c r="H278" s="201">
        <v>0.108</v>
      </c>
      <c r="I278" s="202"/>
      <c r="J278" s="198"/>
      <c r="K278" s="198"/>
      <c r="L278" s="203"/>
      <c r="M278" s="204"/>
      <c r="N278" s="205"/>
      <c r="O278" s="205"/>
      <c r="P278" s="205"/>
      <c r="Q278" s="205"/>
      <c r="R278" s="205"/>
      <c r="S278" s="205"/>
      <c r="T278" s="206"/>
      <c r="AT278" s="207" t="s">
        <v>166</v>
      </c>
      <c r="AU278" s="207" t="s">
        <v>81</v>
      </c>
      <c r="AV278" s="13" t="s">
        <v>81</v>
      </c>
      <c r="AW278" s="13" t="s">
        <v>33</v>
      </c>
      <c r="AX278" s="13" t="s">
        <v>72</v>
      </c>
      <c r="AY278" s="207" t="s">
        <v>120</v>
      </c>
    </row>
    <row r="279" spans="2:51" s="13" customFormat="1" ht="11.25">
      <c r="B279" s="197"/>
      <c r="C279" s="198"/>
      <c r="D279" s="188" t="s">
        <v>166</v>
      </c>
      <c r="E279" s="199" t="s">
        <v>19</v>
      </c>
      <c r="F279" s="200" t="s">
        <v>705</v>
      </c>
      <c r="G279" s="198"/>
      <c r="H279" s="201">
        <v>0.09</v>
      </c>
      <c r="I279" s="202"/>
      <c r="J279" s="198"/>
      <c r="K279" s="198"/>
      <c r="L279" s="203"/>
      <c r="M279" s="204"/>
      <c r="N279" s="205"/>
      <c r="O279" s="205"/>
      <c r="P279" s="205"/>
      <c r="Q279" s="205"/>
      <c r="R279" s="205"/>
      <c r="S279" s="205"/>
      <c r="T279" s="206"/>
      <c r="AT279" s="207" t="s">
        <v>166</v>
      </c>
      <c r="AU279" s="207" t="s">
        <v>81</v>
      </c>
      <c r="AV279" s="13" t="s">
        <v>81</v>
      </c>
      <c r="AW279" s="13" t="s">
        <v>33</v>
      </c>
      <c r="AX279" s="13" t="s">
        <v>72</v>
      </c>
      <c r="AY279" s="207" t="s">
        <v>120</v>
      </c>
    </row>
    <row r="280" spans="2:51" s="13" customFormat="1" ht="11.25">
      <c r="B280" s="197"/>
      <c r="C280" s="198"/>
      <c r="D280" s="188" t="s">
        <v>166</v>
      </c>
      <c r="E280" s="199" t="s">
        <v>19</v>
      </c>
      <c r="F280" s="200" t="s">
        <v>717</v>
      </c>
      <c r="G280" s="198"/>
      <c r="H280" s="201">
        <v>8.797</v>
      </c>
      <c r="I280" s="202"/>
      <c r="J280" s="198"/>
      <c r="K280" s="198"/>
      <c r="L280" s="203"/>
      <c r="M280" s="204"/>
      <c r="N280" s="205"/>
      <c r="O280" s="205"/>
      <c r="P280" s="205"/>
      <c r="Q280" s="205"/>
      <c r="R280" s="205"/>
      <c r="S280" s="205"/>
      <c r="T280" s="206"/>
      <c r="AT280" s="207" t="s">
        <v>166</v>
      </c>
      <c r="AU280" s="207" t="s">
        <v>81</v>
      </c>
      <c r="AV280" s="13" t="s">
        <v>81</v>
      </c>
      <c r="AW280" s="13" t="s">
        <v>33</v>
      </c>
      <c r="AX280" s="13" t="s">
        <v>72</v>
      </c>
      <c r="AY280" s="207" t="s">
        <v>120</v>
      </c>
    </row>
    <row r="281" spans="2:51" s="13" customFormat="1" ht="11.25">
      <c r="B281" s="197"/>
      <c r="C281" s="198"/>
      <c r="D281" s="188" t="s">
        <v>166</v>
      </c>
      <c r="E281" s="199" t="s">
        <v>19</v>
      </c>
      <c r="F281" s="200" t="s">
        <v>718</v>
      </c>
      <c r="G281" s="198"/>
      <c r="H281" s="201">
        <v>1.439</v>
      </c>
      <c r="I281" s="202"/>
      <c r="J281" s="198"/>
      <c r="K281" s="198"/>
      <c r="L281" s="203"/>
      <c r="M281" s="204"/>
      <c r="N281" s="205"/>
      <c r="O281" s="205"/>
      <c r="P281" s="205"/>
      <c r="Q281" s="205"/>
      <c r="R281" s="205"/>
      <c r="S281" s="205"/>
      <c r="T281" s="206"/>
      <c r="AT281" s="207" t="s">
        <v>166</v>
      </c>
      <c r="AU281" s="207" t="s">
        <v>81</v>
      </c>
      <c r="AV281" s="13" t="s">
        <v>81</v>
      </c>
      <c r="AW281" s="13" t="s">
        <v>33</v>
      </c>
      <c r="AX281" s="13" t="s">
        <v>72</v>
      </c>
      <c r="AY281" s="207" t="s">
        <v>120</v>
      </c>
    </row>
    <row r="282" spans="2:51" s="13" customFormat="1" ht="11.25">
      <c r="B282" s="197"/>
      <c r="C282" s="198"/>
      <c r="D282" s="188" t="s">
        <v>166</v>
      </c>
      <c r="E282" s="199" t="s">
        <v>19</v>
      </c>
      <c r="F282" s="200" t="s">
        <v>719</v>
      </c>
      <c r="G282" s="198"/>
      <c r="H282" s="201">
        <v>5.6</v>
      </c>
      <c r="I282" s="202"/>
      <c r="J282" s="198"/>
      <c r="K282" s="198"/>
      <c r="L282" s="203"/>
      <c r="M282" s="204"/>
      <c r="N282" s="205"/>
      <c r="O282" s="205"/>
      <c r="P282" s="205"/>
      <c r="Q282" s="205"/>
      <c r="R282" s="205"/>
      <c r="S282" s="205"/>
      <c r="T282" s="206"/>
      <c r="AT282" s="207" t="s">
        <v>166</v>
      </c>
      <c r="AU282" s="207" t="s">
        <v>81</v>
      </c>
      <c r="AV282" s="13" t="s">
        <v>81</v>
      </c>
      <c r="AW282" s="13" t="s">
        <v>33</v>
      </c>
      <c r="AX282" s="13" t="s">
        <v>72</v>
      </c>
      <c r="AY282" s="207" t="s">
        <v>120</v>
      </c>
    </row>
    <row r="283" spans="2:51" s="13" customFormat="1" ht="11.25">
      <c r="B283" s="197"/>
      <c r="C283" s="198"/>
      <c r="D283" s="188" t="s">
        <v>166</v>
      </c>
      <c r="E283" s="199" t="s">
        <v>19</v>
      </c>
      <c r="F283" s="200" t="s">
        <v>720</v>
      </c>
      <c r="G283" s="198"/>
      <c r="H283" s="201">
        <v>0.42</v>
      </c>
      <c r="I283" s="202"/>
      <c r="J283" s="198"/>
      <c r="K283" s="198"/>
      <c r="L283" s="203"/>
      <c r="M283" s="204"/>
      <c r="N283" s="205"/>
      <c r="O283" s="205"/>
      <c r="P283" s="205"/>
      <c r="Q283" s="205"/>
      <c r="R283" s="205"/>
      <c r="S283" s="205"/>
      <c r="T283" s="206"/>
      <c r="AT283" s="207" t="s">
        <v>166</v>
      </c>
      <c r="AU283" s="207" t="s">
        <v>81</v>
      </c>
      <c r="AV283" s="13" t="s">
        <v>81</v>
      </c>
      <c r="AW283" s="13" t="s">
        <v>33</v>
      </c>
      <c r="AX283" s="13" t="s">
        <v>72</v>
      </c>
      <c r="AY283" s="207" t="s">
        <v>120</v>
      </c>
    </row>
    <row r="284" spans="2:51" s="13" customFormat="1" ht="11.25">
      <c r="B284" s="197"/>
      <c r="C284" s="198"/>
      <c r="D284" s="188" t="s">
        <v>166</v>
      </c>
      <c r="E284" s="199" t="s">
        <v>19</v>
      </c>
      <c r="F284" s="200" t="s">
        <v>721</v>
      </c>
      <c r="G284" s="198"/>
      <c r="H284" s="201">
        <v>0.231</v>
      </c>
      <c r="I284" s="202"/>
      <c r="J284" s="198"/>
      <c r="K284" s="198"/>
      <c r="L284" s="203"/>
      <c r="M284" s="204"/>
      <c r="N284" s="205"/>
      <c r="O284" s="205"/>
      <c r="P284" s="205"/>
      <c r="Q284" s="205"/>
      <c r="R284" s="205"/>
      <c r="S284" s="205"/>
      <c r="T284" s="206"/>
      <c r="AT284" s="207" t="s">
        <v>166</v>
      </c>
      <c r="AU284" s="207" t="s">
        <v>81</v>
      </c>
      <c r="AV284" s="13" t="s">
        <v>81</v>
      </c>
      <c r="AW284" s="13" t="s">
        <v>33</v>
      </c>
      <c r="AX284" s="13" t="s">
        <v>72</v>
      </c>
      <c r="AY284" s="207" t="s">
        <v>120</v>
      </c>
    </row>
    <row r="285" spans="2:51" s="13" customFormat="1" ht="11.25">
      <c r="B285" s="197"/>
      <c r="C285" s="198"/>
      <c r="D285" s="188" t="s">
        <v>166</v>
      </c>
      <c r="E285" s="199" t="s">
        <v>19</v>
      </c>
      <c r="F285" s="200" t="s">
        <v>722</v>
      </c>
      <c r="G285" s="198"/>
      <c r="H285" s="201">
        <v>0.38</v>
      </c>
      <c r="I285" s="202"/>
      <c r="J285" s="198"/>
      <c r="K285" s="198"/>
      <c r="L285" s="203"/>
      <c r="M285" s="204"/>
      <c r="N285" s="205"/>
      <c r="O285" s="205"/>
      <c r="P285" s="205"/>
      <c r="Q285" s="205"/>
      <c r="R285" s="205"/>
      <c r="S285" s="205"/>
      <c r="T285" s="206"/>
      <c r="AT285" s="207" t="s">
        <v>166</v>
      </c>
      <c r="AU285" s="207" t="s">
        <v>81</v>
      </c>
      <c r="AV285" s="13" t="s">
        <v>81</v>
      </c>
      <c r="AW285" s="13" t="s">
        <v>33</v>
      </c>
      <c r="AX285" s="13" t="s">
        <v>72</v>
      </c>
      <c r="AY285" s="207" t="s">
        <v>120</v>
      </c>
    </row>
    <row r="286" spans="2:51" s="13" customFormat="1" ht="11.25">
      <c r="B286" s="197"/>
      <c r="C286" s="198"/>
      <c r="D286" s="188" t="s">
        <v>166</v>
      </c>
      <c r="E286" s="199" t="s">
        <v>19</v>
      </c>
      <c r="F286" s="200" t="s">
        <v>723</v>
      </c>
      <c r="G286" s="198"/>
      <c r="H286" s="201">
        <v>1.385</v>
      </c>
      <c r="I286" s="202"/>
      <c r="J286" s="198"/>
      <c r="K286" s="198"/>
      <c r="L286" s="203"/>
      <c r="M286" s="204"/>
      <c r="N286" s="205"/>
      <c r="O286" s="205"/>
      <c r="P286" s="205"/>
      <c r="Q286" s="205"/>
      <c r="R286" s="205"/>
      <c r="S286" s="205"/>
      <c r="T286" s="206"/>
      <c r="AT286" s="207" t="s">
        <v>166</v>
      </c>
      <c r="AU286" s="207" t="s">
        <v>81</v>
      </c>
      <c r="AV286" s="13" t="s">
        <v>81</v>
      </c>
      <c r="AW286" s="13" t="s">
        <v>33</v>
      </c>
      <c r="AX286" s="13" t="s">
        <v>72</v>
      </c>
      <c r="AY286" s="207" t="s">
        <v>120</v>
      </c>
    </row>
    <row r="287" spans="2:51" s="13" customFormat="1" ht="11.25">
      <c r="B287" s="197"/>
      <c r="C287" s="198"/>
      <c r="D287" s="188" t="s">
        <v>166</v>
      </c>
      <c r="E287" s="199" t="s">
        <v>19</v>
      </c>
      <c r="F287" s="200" t="s">
        <v>724</v>
      </c>
      <c r="G287" s="198"/>
      <c r="H287" s="201">
        <v>0.706</v>
      </c>
      <c r="I287" s="202"/>
      <c r="J287" s="198"/>
      <c r="K287" s="198"/>
      <c r="L287" s="203"/>
      <c r="M287" s="204"/>
      <c r="N287" s="205"/>
      <c r="O287" s="205"/>
      <c r="P287" s="205"/>
      <c r="Q287" s="205"/>
      <c r="R287" s="205"/>
      <c r="S287" s="205"/>
      <c r="T287" s="206"/>
      <c r="AT287" s="207" t="s">
        <v>166</v>
      </c>
      <c r="AU287" s="207" t="s">
        <v>81</v>
      </c>
      <c r="AV287" s="13" t="s">
        <v>81</v>
      </c>
      <c r="AW287" s="13" t="s">
        <v>33</v>
      </c>
      <c r="AX287" s="13" t="s">
        <v>72</v>
      </c>
      <c r="AY287" s="207" t="s">
        <v>120</v>
      </c>
    </row>
    <row r="288" spans="2:51" s="13" customFormat="1" ht="11.25">
      <c r="B288" s="197"/>
      <c r="C288" s="198"/>
      <c r="D288" s="188" t="s">
        <v>166</v>
      </c>
      <c r="E288" s="199" t="s">
        <v>19</v>
      </c>
      <c r="F288" s="200" t="s">
        <v>725</v>
      </c>
      <c r="G288" s="198"/>
      <c r="H288" s="201">
        <v>3.604</v>
      </c>
      <c r="I288" s="202"/>
      <c r="J288" s="198"/>
      <c r="K288" s="198"/>
      <c r="L288" s="203"/>
      <c r="M288" s="204"/>
      <c r="N288" s="205"/>
      <c r="O288" s="205"/>
      <c r="P288" s="205"/>
      <c r="Q288" s="205"/>
      <c r="R288" s="205"/>
      <c r="S288" s="205"/>
      <c r="T288" s="206"/>
      <c r="AT288" s="207" t="s">
        <v>166</v>
      </c>
      <c r="AU288" s="207" t="s">
        <v>81</v>
      </c>
      <c r="AV288" s="13" t="s">
        <v>81</v>
      </c>
      <c r="AW288" s="13" t="s">
        <v>33</v>
      </c>
      <c r="AX288" s="13" t="s">
        <v>72</v>
      </c>
      <c r="AY288" s="207" t="s">
        <v>120</v>
      </c>
    </row>
    <row r="289" spans="2:51" s="13" customFormat="1" ht="11.25">
      <c r="B289" s="197"/>
      <c r="C289" s="198"/>
      <c r="D289" s="188" t="s">
        <v>166</v>
      </c>
      <c r="E289" s="199" t="s">
        <v>19</v>
      </c>
      <c r="F289" s="200" t="s">
        <v>726</v>
      </c>
      <c r="G289" s="198"/>
      <c r="H289" s="201">
        <v>2.218</v>
      </c>
      <c r="I289" s="202"/>
      <c r="J289" s="198"/>
      <c r="K289" s="198"/>
      <c r="L289" s="203"/>
      <c r="M289" s="204"/>
      <c r="N289" s="205"/>
      <c r="O289" s="205"/>
      <c r="P289" s="205"/>
      <c r="Q289" s="205"/>
      <c r="R289" s="205"/>
      <c r="S289" s="205"/>
      <c r="T289" s="206"/>
      <c r="AT289" s="207" t="s">
        <v>166</v>
      </c>
      <c r="AU289" s="207" t="s">
        <v>81</v>
      </c>
      <c r="AV289" s="13" t="s">
        <v>81</v>
      </c>
      <c r="AW289" s="13" t="s">
        <v>33</v>
      </c>
      <c r="AX289" s="13" t="s">
        <v>72</v>
      </c>
      <c r="AY289" s="207" t="s">
        <v>120</v>
      </c>
    </row>
    <row r="290" spans="2:51" s="13" customFormat="1" ht="11.25">
      <c r="B290" s="197"/>
      <c r="C290" s="198"/>
      <c r="D290" s="188" t="s">
        <v>166</v>
      </c>
      <c r="E290" s="199" t="s">
        <v>19</v>
      </c>
      <c r="F290" s="200" t="s">
        <v>727</v>
      </c>
      <c r="G290" s="198"/>
      <c r="H290" s="201">
        <v>0.14</v>
      </c>
      <c r="I290" s="202"/>
      <c r="J290" s="198"/>
      <c r="K290" s="198"/>
      <c r="L290" s="203"/>
      <c r="M290" s="204"/>
      <c r="N290" s="205"/>
      <c r="O290" s="205"/>
      <c r="P290" s="205"/>
      <c r="Q290" s="205"/>
      <c r="R290" s="205"/>
      <c r="S290" s="205"/>
      <c r="T290" s="206"/>
      <c r="AT290" s="207" t="s">
        <v>166</v>
      </c>
      <c r="AU290" s="207" t="s">
        <v>81</v>
      </c>
      <c r="AV290" s="13" t="s">
        <v>81</v>
      </c>
      <c r="AW290" s="13" t="s">
        <v>33</v>
      </c>
      <c r="AX290" s="13" t="s">
        <v>72</v>
      </c>
      <c r="AY290" s="207" t="s">
        <v>120</v>
      </c>
    </row>
    <row r="291" spans="2:51" s="13" customFormat="1" ht="11.25">
      <c r="B291" s="197"/>
      <c r="C291" s="198"/>
      <c r="D291" s="188" t="s">
        <v>166</v>
      </c>
      <c r="E291" s="199" t="s">
        <v>19</v>
      </c>
      <c r="F291" s="200" t="s">
        <v>705</v>
      </c>
      <c r="G291" s="198"/>
      <c r="H291" s="201">
        <v>0.09</v>
      </c>
      <c r="I291" s="202"/>
      <c r="J291" s="198"/>
      <c r="K291" s="198"/>
      <c r="L291" s="203"/>
      <c r="M291" s="204"/>
      <c r="N291" s="205"/>
      <c r="O291" s="205"/>
      <c r="P291" s="205"/>
      <c r="Q291" s="205"/>
      <c r="R291" s="205"/>
      <c r="S291" s="205"/>
      <c r="T291" s="206"/>
      <c r="AT291" s="207" t="s">
        <v>166</v>
      </c>
      <c r="AU291" s="207" t="s">
        <v>81</v>
      </c>
      <c r="AV291" s="13" t="s">
        <v>81</v>
      </c>
      <c r="AW291" s="13" t="s">
        <v>33</v>
      </c>
      <c r="AX291" s="13" t="s">
        <v>72</v>
      </c>
      <c r="AY291" s="207" t="s">
        <v>120</v>
      </c>
    </row>
    <row r="292" spans="2:51" s="13" customFormat="1" ht="11.25">
      <c r="B292" s="197"/>
      <c r="C292" s="198"/>
      <c r="D292" s="188" t="s">
        <v>166</v>
      </c>
      <c r="E292" s="199" t="s">
        <v>19</v>
      </c>
      <c r="F292" s="200" t="s">
        <v>728</v>
      </c>
      <c r="G292" s="198"/>
      <c r="H292" s="201">
        <v>6.216</v>
      </c>
      <c r="I292" s="202"/>
      <c r="J292" s="198"/>
      <c r="K292" s="198"/>
      <c r="L292" s="203"/>
      <c r="M292" s="204"/>
      <c r="N292" s="205"/>
      <c r="O292" s="205"/>
      <c r="P292" s="205"/>
      <c r="Q292" s="205"/>
      <c r="R292" s="205"/>
      <c r="S292" s="205"/>
      <c r="T292" s="206"/>
      <c r="AT292" s="207" t="s">
        <v>166</v>
      </c>
      <c r="AU292" s="207" t="s">
        <v>81</v>
      </c>
      <c r="AV292" s="13" t="s">
        <v>81</v>
      </c>
      <c r="AW292" s="13" t="s">
        <v>33</v>
      </c>
      <c r="AX292" s="13" t="s">
        <v>72</v>
      </c>
      <c r="AY292" s="207" t="s">
        <v>120</v>
      </c>
    </row>
    <row r="293" spans="2:51" s="13" customFormat="1" ht="11.25">
      <c r="B293" s="197"/>
      <c r="C293" s="198"/>
      <c r="D293" s="188" t="s">
        <v>166</v>
      </c>
      <c r="E293" s="199" t="s">
        <v>19</v>
      </c>
      <c r="F293" s="200" t="s">
        <v>729</v>
      </c>
      <c r="G293" s="198"/>
      <c r="H293" s="201">
        <v>0.966</v>
      </c>
      <c r="I293" s="202"/>
      <c r="J293" s="198"/>
      <c r="K293" s="198"/>
      <c r="L293" s="203"/>
      <c r="M293" s="204"/>
      <c r="N293" s="205"/>
      <c r="O293" s="205"/>
      <c r="P293" s="205"/>
      <c r="Q293" s="205"/>
      <c r="R293" s="205"/>
      <c r="S293" s="205"/>
      <c r="T293" s="206"/>
      <c r="AT293" s="207" t="s">
        <v>166</v>
      </c>
      <c r="AU293" s="207" t="s">
        <v>81</v>
      </c>
      <c r="AV293" s="13" t="s">
        <v>81</v>
      </c>
      <c r="AW293" s="13" t="s">
        <v>33</v>
      </c>
      <c r="AX293" s="13" t="s">
        <v>72</v>
      </c>
      <c r="AY293" s="207" t="s">
        <v>120</v>
      </c>
    </row>
    <row r="294" spans="2:51" s="13" customFormat="1" ht="11.25">
      <c r="B294" s="197"/>
      <c r="C294" s="198"/>
      <c r="D294" s="188" t="s">
        <v>166</v>
      </c>
      <c r="E294" s="199" t="s">
        <v>19</v>
      </c>
      <c r="F294" s="200" t="s">
        <v>705</v>
      </c>
      <c r="G294" s="198"/>
      <c r="H294" s="201">
        <v>0.09</v>
      </c>
      <c r="I294" s="202"/>
      <c r="J294" s="198"/>
      <c r="K294" s="198"/>
      <c r="L294" s="203"/>
      <c r="M294" s="204"/>
      <c r="N294" s="205"/>
      <c r="O294" s="205"/>
      <c r="P294" s="205"/>
      <c r="Q294" s="205"/>
      <c r="R294" s="205"/>
      <c r="S294" s="205"/>
      <c r="T294" s="206"/>
      <c r="AT294" s="207" t="s">
        <v>166</v>
      </c>
      <c r="AU294" s="207" t="s">
        <v>81</v>
      </c>
      <c r="AV294" s="13" t="s">
        <v>81</v>
      </c>
      <c r="AW294" s="13" t="s">
        <v>33</v>
      </c>
      <c r="AX294" s="13" t="s">
        <v>72</v>
      </c>
      <c r="AY294" s="207" t="s">
        <v>120</v>
      </c>
    </row>
    <row r="295" spans="2:51" s="13" customFormat="1" ht="11.25">
      <c r="B295" s="197"/>
      <c r="C295" s="198"/>
      <c r="D295" s="188" t="s">
        <v>166</v>
      </c>
      <c r="E295" s="199" t="s">
        <v>19</v>
      </c>
      <c r="F295" s="200" t="s">
        <v>730</v>
      </c>
      <c r="G295" s="198"/>
      <c r="H295" s="201">
        <v>6.48</v>
      </c>
      <c r="I295" s="202"/>
      <c r="J295" s="198"/>
      <c r="K295" s="198"/>
      <c r="L295" s="203"/>
      <c r="M295" s="204"/>
      <c r="N295" s="205"/>
      <c r="O295" s="205"/>
      <c r="P295" s="205"/>
      <c r="Q295" s="205"/>
      <c r="R295" s="205"/>
      <c r="S295" s="205"/>
      <c r="T295" s="206"/>
      <c r="AT295" s="207" t="s">
        <v>166</v>
      </c>
      <c r="AU295" s="207" t="s">
        <v>81</v>
      </c>
      <c r="AV295" s="13" t="s">
        <v>81</v>
      </c>
      <c r="AW295" s="13" t="s">
        <v>33</v>
      </c>
      <c r="AX295" s="13" t="s">
        <v>72</v>
      </c>
      <c r="AY295" s="207" t="s">
        <v>120</v>
      </c>
    </row>
    <row r="296" spans="2:51" s="13" customFormat="1" ht="11.25">
      <c r="B296" s="197"/>
      <c r="C296" s="198"/>
      <c r="D296" s="188" t="s">
        <v>166</v>
      </c>
      <c r="E296" s="199" t="s">
        <v>19</v>
      </c>
      <c r="F296" s="200" t="s">
        <v>731</v>
      </c>
      <c r="G296" s="198"/>
      <c r="H296" s="201">
        <v>0.345</v>
      </c>
      <c r="I296" s="202"/>
      <c r="J296" s="198"/>
      <c r="K296" s="198"/>
      <c r="L296" s="203"/>
      <c r="M296" s="204"/>
      <c r="N296" s="205"/>
      <c r="O296" s="205"/>
      <c r="P296" s="205"/>
      <c r="Q296" s="205"/>
      <c r="R296" s="205"/>
      <c r="S296" s="205"/>
      <c r="T296" s="206"/>
      <c r="AT296" s="207" t="s">
        <v>166</v>
      </c>
      <c r="AU296" s="207" t="s">
        <v>81</v>
      </c>
      <c r="AV296" s="13" t="s">
        <v>81</v>
      </c>
      <c r="AW296" s="13" t="s">
        <v>33</v>
      </c>
      <c r="AX296" s="13" t="s">
        <v>72</v>
      </c>
      <c r="AY296" s="207" t="s">
        <v>120</v>
      </c>
    </row>
    <row r="297" spans="2:51" s="13" customFormat="1" ht="11.25">
      <c r="B297" s="197"/>
      <c r="C297" s="198"/>
      <c r="D297" s="188" t="s">
        <v>166</v>
      </c>
      <c r="E297" s="199" t="s">
        <v>19</v>
      </c>
      <c r="F297" s="200" t="s">
        <v>696</v>
      </c>
      <c r="G297" s="198"/>
      <c r="H297" s="201">
        <v>0.108</v>
      </c>
      <c r="I297" s="202"/>
      <c r="J297" s="198"/>
      <c r="K297" s="198"/>
      <c r="L297" s="203"/>
      <c r="M297" s="204"/>
      <c r="N297" s="205"/>
      <c r="O297" s="205"/>
      <c r="P297" s="205"/>
      <c r="Q297" s="205"/>
      <c r="R297" s="205"/>
      <c r="S297" s="205"/>
      <c r="T297" s="206"/>
      <c r="AT297" s="207" t="s">
        <v>166</v>
      </c>
      <c r="AU297" s="207" t="s">
        <v>81</v>
      </c>
      <c r="AV297" s="13" t="s">
        <v>81</v>
      </c>
      <c r="AW297" s="13" t="s">
        <v>33</v>
      </c>
      <c r="AX297" s="13" t="s">
        <v>72</v>
      </c>
      <c r="AY297" s="207" t="s">
        <v>120</v>
      </c>
    </row>
    <row r="298" spans="2:51" s="15" customFormat="1" ht="11.25">
      <c r="B298" s="218"/>
      <c r="C298" s="219"/>
      <c r="D298" s="188" t="s">
        <v>166</v>
      </c>
      <c r="E298" s="220" t="s">
        <v>19</v>
      </c>
      <c r="F298" s="221" t="s">
        <v>184</v>
      </c>
      <c r="G298" s="219"/>
      <c r="H298" s="222">
        <v>43.694</v>
      </c>
      <c r="I298" s="223"/>
      <c r="J298" s="219"/>
      <c r="K298" s="219"/>
      <c r="L298" s="224"/>
      <c r="M298" s="225"/>
      <c r="N298" s="226"/>
      <c r="O298" s="226"/>
      <c r="P298" s="226"/>
      <c r="Q298" s="226"/>
      <c r="R298" s="226"/>
      <c r="S298" s="226"/>
      <c r="T298" s="227"/>
      <c r="AT298" s="228" t="s">
        <v>166</v>
      </c>
      <c r="AU298" s="228" t="s">
        <v>81</v>
      </c>
      <c r="AV298" s="15" t="s">
        <v>163</v>
      </c>
      <c r="AW298" s="15" t="s">
        <v>33</v>
      </c>
      <c r="AX298" s="15" t="s">
        <v>79</v>
      </c>
      <c r="AY298" s="228" t="s">
        <v>120</v>
      </c>
    </row>
    <row r="299" spans="1:65" s="2" customFormat="1" ht="24">
      <c r="A299" s="36"/>
      <c r="B299" s="37"/>
      <c r="C299" s="175" t="s">
        <v>357</v>
      </c>
      <c r="D299" s="175" t="s">
        <v>123</v>
      </c>
      <c r="E299" s="176" t="s">
        <v>307</v>
      </c>
      <c r="F299" s="177" t="s">
        <v>308</v>
      </c>
      <c r="G299" s="178" t="s">
        <v>162</v>
      </c>
      <c r="H299" s="179">
        <v>17.336</v>
      </c>
      <c r="I299" s="180"/>
      <c r="J299" s="181">
        <f>ROUND(I299*H299,2)</f>
        <v>0</v>
      </c>
      <c r="K299" s="177" t="s">
        <v>127</v>
      </c>
      <c r="L299" s="41"/>
      <c r="M299" s="182" t="s">
        <v>19</v>
      </c>
      <c r="N299" s="183" t="s">
        <v>43</v>
      </c>
      <c r="O299" s="66"/>
      <c r="P299" s="184">
        <f>O299*H299</f>
        <v>0</v>
      </c>
      <c r="Q299" s="184">
        <v>0</v>
      </c>
      <c r="R299" s="184">
        <f>Q299*H299</f>
        <v>0</v>
      </c>
      <c r="S299" s="184">
        <v>0.076</v>
      </c>
      <c r="T299" s="185">
        <f>S299*H299</f>
        <v>1.3175359999999998</v>
      </c>
      <c r="U299" s="36"/>
      <c r="V299" s="36"/>
      <c r="W299" s="36"/>
      <c r="X299" s="36"/>
      <c r="Y299" s="36"/>
      <c r="Z299" s="36"/>
      <c r="AA299" s="36"/>
      <c r="AB299" s="36"/>
      <c r="AC299" s="36"/>
      <c r="AD299" s="36"/>
      <c r="AE299" s="36"/>
      <c r="AR299" s="186" t="s">
        <v>163</v>
      </c>
      <c r="AT299" s="186" t="s">
        <v>123</v>
      </c>
      <c r="AU299" s="186" t="s">
        <v>81</v>
      </c>
      <c r="AY299" s="19" t="s">
        <v>120</v>
      </c>
      <c r="BE299" s="187">
        <f>IF(N299="základní",J299,0)</f>
        <v>0</v>
      </c>
      <c r="BF299" s="187">
        <f>IF(N299="snížená",J299,0)</f>
        <v>0</v>
      </c>
      <c r="BG299" s="187">
        <f>IF(N299="zákl. přenesená",J299,0)</f>
        <v>0</v>
      </c>
      <c r="BH299" s="187">
        <f>IF(N299="sníž. přenesená",J299,0)</f>
        <v>0</v>
      </c>
      <c r="BI299" s="187">
        <f>IF(N299="nulová",J299,0)</f>
        <v>0</v>
      </c>
      <c r="BJ299" s="19" t="s">
        <v>79</v>
      </c>
      <c r="BK299" s="187">
        <f>ROUND(I299*H299,2)</f>
        <v>0</v>
      </c>
      <c r="BL299" s="19" t="s">
        <v>163</v>
      </c>
      <c r="BM299" s="186" t="s">
        <v>906</v>
      </c>
    </row>
    <row r="300" spans="1:47" s="2" customFormat="1" ht="39">
      <c r="A300" s="36"/>
      <c r="B300" s="37"/>
      <c r="C300" s="38"/>
      <c r="D300" s="188" t="s">
        <v>130</v>
      </c>
      <c r="E300" s="38"/>
      <c r="F300" s="189" t="s">
        <v>310</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130</v>
      </c>
      <c r="AU300" s="19" t="s">
        <v>81</v>
      </c>
    </row>
    <row r="301" spans="2:51" s="13" customFormat="1" ht="11.25">
      <c r="B301" s="197"/>
      <c r="C301" s="198"/>
      <c r="D301" s="188" t="s">
        <v>166</v>
      </c>
      <c r="E301" s="199" t="s">
        <v>19</v>
      </c>
      <c r="F301" s="200" t="s">
        <v>733</v>
      </c>
      <c r="G301" s="198"/>
      <c r="H301" s="201">
        <v>9.456</v>
      </c>
      <c r="I301" s="202"/>
      <c r="J301" s="198"/>
      <c r="K301" s="198"/>
      <c r="L301" s="203"/>
      <c r="M301" s="204"/>
      <c r="N301" s="205"/>
      <c r="O301" s="205"/>
      <c r="P301" s="205"/>
      <c r="Q301" s="205"/>
      <c r="R301" s="205"/>
      <c r="S301" s="205"/>
      <c r="T301" s="206"/>
      <c r="AT301" s="207" t="s">
        <v>166</v>
      </c>
      <c r="AU301" s="207" t="s">
        <v>81</v>
      </c>
      <c r="AV301" s="13" t="s">
        <v>81</v>
      </c>
      <c r="AW301" s="13" t="s">
        <v>33</v>
      </c>
      <c r="AX301" s="13" t="s">
        <v>72</v>
      </c>
      <c r="AY301" s="207" t="s">
        <v>120</v>
      </c>
    </row>
    <row r="302" spans="2:51" s="13" customFormat="1" ht="11.25">
      <c r="B302" s="197"/>
      <c r="C302" s="198"/>
      <c r="D302" s="188" t="s">
        <v>166</v>
      </c>
      <c r="E302" s="199" t="s">
        <v>19</v>
      </c>
      <c r="F302" s="200" t="s">
        <v>734</v>
      </c>
      <c r="G302" s="198"/>
      <c r="H302" s="201">
        <v>7.88</v>
      </c>
      <c r="I302" s="202"/>
      <c r="J302" s="198"/>
      <c r="K302" s="198"/>
      <c r="L302" s="203"/>
      <c r="M302" s="204"/>
      <c r="N302" s="205"/>
      <c r="O302" s="205"/>
      <c r="P302" s="205"/>
      <c r="Q302" s="205"/>
      <c r="R302" s="205"/>
      <c r="S302" s="205"/>
      <c r="T302" s="206"/>
      <c r="AT302" s="207" t="s">
        <v>166</v>
      </c>
      <c r="AU302" s="207" t="s">
        <v>81</v>
      </c>
      <c r="AV302" s="13" t="s">
        <v>81</v>
      </c>
      <c r="AW302" s="13" t="s">
        <v>33</v>
      </c>
      <c r="AX302" s="13" t="s">
        <v>72</v>
      </c>
      <c r="AY302" s="207" t="s">
        <v>120</v>
      </c>
    </row>
    <row r="303" spans="2:51" s="15" customFormat="1" ht="11.25">
      <c r="B303" s="218"/>
      <c r="C303" s="219"/>
      <c r="D303" s="188" t="s">
        <v>166</v>
      </c>
      <c r="E303" s="220" t="s">
        <v>19</v>
      </c>
      <c r="F303" s="221" t="s">
        <v>184</v>
      </c>
      <c r="G303" s="219"/>
      <c r="H303" s="222">
        <v>17.336</v>
      </c>
      <c r="I303" s="223"/>
      <c r="J303" s="219"/>
      <c r="K303" s="219"/>
      <c r="L303" s="224"/>
      <c r="M303" s="225"/>
      <c r="N303" s="226"/>
      <c r="O303" s="226"/>
      <c r="P303" s="226"/>
      <c r="Q303" s="226"/>
      <c r="R303" s="226"/>
      <c r="S303" s="226"/>
      <c r="T303" s="227"/>
      <c r="AT303" s="228" t="s">
        <v>166</v>
      </c>
      <c r="AU303" s="228" t="s">
        <v>81</v>
      </c>
      <c r="AV303" s="15" t="s">
        <v>163</v>
      </c>
      <c r="AW303" s="15" t="s">
        <v>33</v>
      </c>
      <c r="AX303" s="15" t="s">
        <v>79</v>
      </c>
      <c r="AY303" s="228" t="s">
        <v>120</v>
      </c>
    </row>
    <row r="304" spans="1:65" s="2" customFormat="1" ht="24">
      <c r="A304" s="36"/>
      <c r="B304" s="37"/>
      <c r="C304" s="175" t="s">
        <v>364</v>
      </c>
      <c r="D304" s="175" t="s">
        <v>123</v>
      </c>
      <c r="E304" s="176" t="s">
        <v>735</v>
      </c>
      <c r="F304" s="177" t="s">
        <v>736</v>
      </c>
      <c r="G304" s="178" t="s">
        <v>162</v>
      </c>
      <c r="H304" s="179">
        <v>20.302</v>
      </c>
      <c r="I304" s="180"/>
      <c r="J304" s="181">
        <f>ROUND(I304*H304,2)</f>
        <v>0</v>
      </c>
      <c r="K304" s="177" t="s">
        <v>127</v>
      </c>
      <c r="L304" s="41"/>
      <c r="M304" s="182" t="s">
        <v>19</v>
      </c>
      <c r="N304" s="183" t="s">
        <v>43</v>
      </c>
      <c r="O304" s="66"/>
      <c r="P304" s="184">
        <f>O304*H304</f>
        <v>0</v>
      </c>
      <c r="Q304" s="184">
        <v>0</v>
      </c>
      <c r="R304" s="184">
        <f>Q304*H304</f>
        <v>0</v>
      </c>
      <c r="S304" s="184">
        <v>0.131</v>
      </c>
      <c r="T304" s="185">
        <f>S304*H304</f>
        <v>2.659562</v>
      </c>
      <c r="U304" s="36"/>
      <c r="V304" s="36"/>
      <c r="W304" s="36"/>
      <c r="X304" s="36"/>
      <c r="Y304" s="36"/>
      <c r="Z304" s="36"/>
      <c r="AA304" s="36"/>
      <c r="AB304" s="36"/>
      <c r="AC304" s="36"/>
      <c r="AD304" s="36"/>
      <c r="AE304" s="36"/>
      <c r="AR304" s="186" t="s">
        <v>163</v>
      </c>
      <c r="AT304" s="186" t="s">
        <v>123</v>
      </c>
      <c r="AU304" s="186" t="s">
        <v>81</v>
      </c>
      <c r="AY304" s="19" t="s">
        <v>120</v>
      </c>
      <c r="BE304" s="187">
        <f>IF(N304="základní",J304,0)</f>
        <v>0</v>
      </c>
      <c r="BF304" s="187">
        <f>IF(N304="snížená",J304,0)</f>
        <v>0</v>
      </c>
      <c r="BG304" s="187">
        <f>IF(N304="zákl. přenesená",J304,0)</f>
        <v>0</v>
      </c>
      <c r="BH304" s="187">
        <f>IF(N304="sníž. přenesená",J304,0)</f>
        <v>0</v>
      </c>
      <c r="BI304" s="187">
        <f>IF(N304="nulová",J304,0)</f>
        <v>0</v>
      </c>
      <c r="BJ304" s="19" t="s">
        <v>79</v>
      </c>
      <c r="BK304" s="187">
        <f>ROUND(I304*H304,2)</f>
        <v>0</v>
      </c>
      <c r="BL304" s="19" t="s">
        <v>163</v>
      </c>
      <c r="BM304" s="186" t="s">
        <v>907</v>
      </c>
    </row>
    <row r="305" spans="2:51" s="13" customFormat="1" ht="11.25">
      <c r="B305" s="197"/>
      <c r="C305" s="198"/>
      <c r="D305" s="188" t="s">
        <v>166</v>
      </c>
      <c r="E305" s="199" t="s">
        <v>19</v>
      </c>
      <c r="F305" s="200" t="s">
        <v>738</v>
      </c>
      <c r="G305" s="198"/>
      <c r="H305" s="201">
        <v>8.19</v>
      </c>
      <c r="I305" s="202"/>
      <c r="J305" s="198"/>
      <c r="K305" s="198"/>
      <c r="L305" s="203"/>
      <c r="M305" s="204"/>
      <c r="N305" s="205"/>
      <c r="O305" s="205"/>
      <c r="P305" s="205"/>
      <c r="Q305" s="205"/>
      <c r="R305" s="205"/>
      <c r="S305" s="205"/>
      <c r="T305" s="206"/>
      <c r="AT305" s="207" t="s">
        <v>166</v>
      </c>
      <c r="AU305" s="207" t="s">
        <v>81</v>
      </c>
      <c r="AV305" s="13" t="s">
        <v>81</v>
      </c>
      <c r="AW305" s="13" t="s">
        <v>33</v>
      </c>
      <c r="AX305" s="13" t="s">
        <v>72</v>
      </c>
      <c r="AY305" s="207" t="s">
        <v>120</v>
      </c>
    </row>
    <row r="306" spans="2:51" s="13" customFormat="1" ht="11.25">
      <c r="B306" s="197"/>
      <c r="C306" s="198"/>
      <c r="D306" s="188" t="s">
        <v>166</v>
      </c>
      <c r="E306" s="199" t="s">
        <v>19</v>
      </c>
      <c r="F306" s="200" t="s">
        <v>739</v>
      </c>
      <c r="G306" s="198"/>
      <c r="H306" s="201">
        <v>-1.818</v>
      </c>
      <c r="I306" s="202"/>
      <c r="J306" s="198"/>
      <c r="K306" s="198"/>
      <c r="L306" s="203"/>
      <c r="M306" s="204"/>
      <c r="N306" s="205"/>
      <c r="O306" s="205"/>
      <c r="P306" s="205"/>
      <c r="Q306" s="205"/>
      <c r="R306" s="205"/>
      <c r="S306" s="205"/>
      <c r="T306" s="206"/>
      <c r="AT306" s="207" t="s">
        <v>166</v>
      </c>
      <c r="AU306" s="207" t="s">
        <v>81</v>
      </c>
      <c r="AV306" s="13" t="s">
        <v>81</v>
      </c>
      <c r="AW306" s="13" t="s">
        <v>33</v>
      </c>
      <c r="AX306" s="13" t="s">
        <v>72</v>
      </c>
      <c r="AY306" s="207" t="s">
        <v>120</v>
      </c>
    </row>
    <row r="307" spans="2:51" s="13" customFormat="1" ht="11.25">
      <c r="B307" s="197"/>
      <c r="C307" s="198"/>
      <c r="D307" s="188" t="s">
        <v>166</v>
      </c>
      <c r="E307" s="199" t="s">
        <v>19</v>
      </c>
      <c r="F307" s="200" t="s">
        <v>740</v>
      </c>
      <c r="G307" s="198"/>
      <c r="H307" s="201">
        <v>21</v>
      </c>
      <c r="I307" s="202"/>
      <c r="J307" s="198"/>
      <c r="K307" s="198"/>
      <c r="L307" s="203"/>
      <c r="M307" s="204"/>
      <c r="N307" s="205"/>
      <c r="O307" s="205"/>
      <c r="P307" s="205"/>
      <c r="Q307" s="205"/>
      <c r="R307" s="205"/>
      <c r="S307" s="205"/>
      <c r="T307" s="206"/>
      <c r="AT307" s="207" t="s">
        <v>166</v>
      </c>
      <c r="AU307" s="207" t="s">
        <v>81</v>
      </c>
      <c r="AV307" s="13" t="s">
        <v>81</v>
      </c>
      <c r="AW307" s="13" t="s">
        <v>33</v>
      </c>
      <c r="AX307" s="13" t="s">
        <v>72</v>
      </c>
      <c r="AY307" s="207" t="s">
        <v>120</v>
      </c>
    </row>
    <row r="308" spans="2:51" s="13" customFormat="1" ht="11.25">
      <c r="B308" s="197"/>
      <c r="C308" s="198"/>
      <c r="D308" s="188" t="s">
        <v>166</v>
      </c>
      <c r="E308" s="199" t="s">
        <v>19</v>
      </c>
      <c r="F308" s="200" t="s">
        <v>741</v>
      </c>
      <c r="G308" s="198"/>
      <c r="H308" s="201">
        <v>-7.07</v>
      </c>
      <c r="I308" s="202"/>
      <c r="J308" s="198"/>
      <c r="K308" s="198"/>
      <c r="L308" s="203"/>
      <c r="M308" s="204"/>
      <c r="N308" s="205"/>
      <c r="O308" s="205"/>
      <c r="P308" s="205"/>
      <c r="Q308" s="205"/>
      <c r="R308" s="205"/>
      <c r="S308" s="205"/>
      <c r="T308" s="206"/>
      <c r="AT308" s="207" t="s">
        <v>166</v>
      </c>
      <c r="AU308" s="207" t="s">
        <v>81</v>
      </c>
      <c r="AV308" s="13" t="s">
        <v>81</v>
      </c>
      <c r="AW308" s="13" t="s">
        <v>33</v>
      </c>
      <c r="AX308" s="13" t="s">
        <v>72</v>
      </c>
      <c r="AY308" s="207" t="s">
        <v>120</v>
      </c>
    </row>
    <row r="309" spans="2:51" s="15" customFormat="1" ht="11.25">
      <c r="B309" s="218"/>
      <c r="C309" s="219"/>
      <c r="D309" s="188" t="s">
        <v>166</v>
      </c>
      <c r="E309" s="220" t="s">
        <v>19</v>
      </c>
      <c r="F309" s="221" t="s">
        <v>184</v>
      </c>
      <c r="G309" s="219"/>
      <c r="H309" s="222">
        <v>20.302</v>
      </c>
      <c r="I309" s="223"/>
      <c r="J309" s="219"/>
      <c r="K309" s="219"/>
      <c r="L309" s="224"/>
      <c r="M309" s="225"/>
      <c r="N309" s="226"/>
      <c r="O309" s="226"/>
      <c r="P309" s="226"/>
      <c r="Q309" s="226"/>
      <c r="R309" s="226"/>
      <c r="S309" s="226"/>
      <c r="T309" s="227"/>
      <c r="AT309" s="228" t="s">
        <v>166</v>
      </c>
      <c r="AU309" s="228" t="s">
        <v>81</v>
      </c>
      <c r="AV309" s="15" t="s">
        <v>163</v>
      </c>
      <c r="AW309" s="15" t="s">
        <v>33</v>
      </c>
      <c r="AX309" s="15" t="s">
        <v>79</v>
      </c>
      <c r="AY309" s="228" t="s">
        <v>120</v>
      </c>
    </row>
    <row r="310" spans="1:65" s="2" customFormat="1" ht="24">
      <c r="A310" s="36"/>
      <c r="B310" s="37"/>
      <c r="C310" s="175" t="s">
        <v>373</v>
      </c>
      <c r="D310" s="175" t="s">
        <v>123</v>
      </c>
      <c r="E310" s="176" t="s">
        <v>742</v>
      </c>
      <c r="F310" s="177" t="s">
        <v>743</v>
      </c>
      <c r="G310" s="178" t="s">
        <v>744</v>
      </c>
      <c r="H310" s="179">
        <v>0.284</v>
      </c>
      <c r="I310" s="180"/>
      <c r="J310" s="181">
        <f>ROUND(I310*H310,2)</f>
        <v>0</v>
      </c>
      <c r="K310" s="177" t="s">
        <v>127</v>
      </c>
      <c r="L310" s="41"/>
      <c r="M310" s="182" t="s">
        <v>19</v>
      </c>
      <c r="N310" s="183" t="s">
        <v>43</v>
      </c>
      <c r="O310" s="66"/>
      <c r="P310" s="184">
        <f>O310*H310</f>
        <v>0</v>
      </c>
      <c r="Q310" s="184">
        <v>0</v>
      </c>
      <c r="R310" s="184">
        <f>Q310*H310</f>
        <v>0</v>
      </c>
      <c r="S310" s="184">
        <v>1.8</v>
      </c>
      <c r="T310" s="185">
        <f>S310*H310</f>
        <v>0.5112</v>
      </c>
      <c r="U310" s="36"/>
      <c r="V310" s="36"/>
      <c r="W310" s="36"/>
      <c r="X310" s="36"/>
      <c r="Y310" s="36"/>
      <c r="Z310" s="36"/>
      <c r="AA310" s="36"/>
      <c r="AB310" s="36"/>
      <c r="AC310" s="36"/>
      <c r="AD310" s="36"/>
      <c r="AE310" s="36"/>
      <c r="AR310" s="186" t="s">
        <v>163</v>
      </c>
      <c r="AT310" s="186" t="s">
        <v>123</v>
      </c>
      <c r="AU310" s="186" t="s">
        <v>81</v>
      </c>
      <c r="AY310" s="19" t="s">
        <v>120</v>
      </c>
      <c r="BE310" s="187">
        <f>IF(N310="základní",J310,0)</f>
        <v>0</v>
      </c>
      <c r="BF310" s="187">
        <f>IF(N310="snížená",J310,0)</f>
        <v>0</v>
      </c>
      <c r="BG310" s="187">
        <f>IF(N310="zákl. přenesená",J310,0)</f>
        <v>0</v>
      </c>
      <c r="BH310" s="187">
        <f>IF(N310="sníž. přenesená",J310,0)</f>
        <v>0</v>
      </c>
      <c r="BI310" s="187">
        <f>IF(N310="nulová",J310,0)</f>
        <v>0</v>
      </c>
      <c r="BJ310" s="19" t="s">
        <v>79</v>
      </c>
      <c r="BK310" s="187">
        <f>ROUND(I310*H310,2)</f>
        <v>0</v>
      </c>
      <c r="BL310" s="19" t="s">
        <v>163</v>
      </c>
      <c r="BM310" s="186" t="s">
        <v>908</v>
      </c>
    </row>
    <row r="311" spans="1:47" s="2" customFormat="1" ht="39">
      <c r="A311" s="36"/>
      <c r="B311" s="37"/>
      <c r="C311" s="38"/>
      <c r="D311" s="188" t="s">
        <v>130</v>
      </c>
      <c r="E311" s="38"/>
      <c r="F311" s="189" t="s">
        <v>746</v>
      </c>
      <c r="G311" s="38"/>
      <c r="H311" s="38"/>
      <c r="I311" s="190"/>
      <c r="J311" s="38"/>
      <c r="K311" s="38"/>
      <c r="L311" s="41"/>
      <c r="M311" s="191"/>
      <c r="N311" s="192"/>
      <c r="O311" s="66"/>
      <c r="P311" s="66"/>
      <c r="Q311" s="66"/>
      <c r="R311" s="66"/>
      <c r="S311" s="66"/>
      <c r="T311" s="67"/>
      <c r="U311" s="36"/>
      <c r="V311" s="36"/>
      <c r="W311" s="36"/>
      <c r="X311" s="36"/>
      <c r="Y311" s="36"/>
      <c r="Z311" s="36"/>
      <c r="AA311" s="36"/>
      <c r="AB311" s="36"/>
      <c r="AC311" s="36"/>
      <c r="AD311" s="36"/>
      <c r="AE311" s="36"/>
      <c r="AT311" s="19" t="s">
        <v>130</v>
      </c>
      <c r="AU311" s="19" t="s">
        <v>81</v>
      </c>
    </row>
    <row r="312" spans="2:51" s="13" customFormat="1" ht="11.25">
      <c r="B312" s="197"/>
      <c r="C312" s="198"/>
      <c r="D312" s="188" t="s">
        <v>166</v>
      </c>
      <c r="E312" s="199" t="s">
        <v>19</v>
      </c>
      <c r="F312" s="200" t="s">
        <v>747</v>
      </c>
      <c r="G312" s="198"/>
      <c r="H312" s="201">
        <v>0.284</v>
      </c>
      <c r="I312" s="202"/>
      <c r="J312" s="198"/>
      <c r="K312" s="198"/>
      <c r="L312" s="203"/>
      <c r="M312" s="204"/>
      <c r="N312" s="205"/>
      <c r="O312" s="205"/>
      <c r="P312" s="205"/>
      <c r="Q312" s="205"/>
      <c r="R312" s="205"/>
      <c r="S312" s="205"/>
      <c r="T312" s="206"/>
      <c r="AT312" s="207" t="s">
        <v>166</v>
      </c>
      <c r="AU312" s="207" t="s">
        <v>81</v>
      </c>
      <c r="AV312" s="13" t="s">
        <v>81</v>
      </c>
      <c r="AW312" s="13" t="s">
        <v>33</v>
      </c>
      <c r="AX312" s="13" t="s">
        <v>79</v>
      </c>
      <c r="AY312" s="207" t="s">
        <v>120</v>
      </c>
    </row>
    <row r="313" spans="1:65" s="2" customFormat="1" ht="33" customHeight="1">
      <c r="A313" s="36"/>
      <c r="B313" s="37"/>
      <c r="C313" s="175" t="s">
        <v>378</v>
      </c>
      <c r="D313" s="175" t="s">
        <v>123</v>
      </c>
      <c r="E313" s="176" t="s">
        <v>748</v>
      </c>
      <c r="F313" s="177" t="s">
        <v>749</v>
      </c>
      <c r="G313" s="178" t="s">
        <v>162</v>
      </c>
      <c r="H313" s="179">
        <v>1.212</v>
      </c>
      <c r="I313" s="180"/>
      <c r="J313" s="181">
        <f>ROUND(I313*H313,2)</f>
        <v>0</v>
      </c>
      <c r="K313" s="177" t="s">
        <v>127</v>
      </c>
      <c r="L313" s="41"/>
      <c r="M313" s="182" t="s">
        <v>19</v>
      </c>
      <c r="N313" s="183" t="s">
        <v>43</v>
      </c>
      <c r="O313" s="66"/>
      <c r="P313" s="184">
        <f>O313*H313</f>
        <v>0</v>
      </c>
      <c r="Q313" s="184">
        <v>0</v>
      </c>
      <c r="R313" s="184">
        <f>Q313*H313</f>
        <v>0</v>
      </c>
      <c r="S313" s="184">
        <v>0.183</v>
      </c>
      <c r="T313" s="185">
        <f>S313*H313</f>
        <v>0.221796</v>
      </c>
      <c r="U313" s="36"/>
      <c r="V313" s="36"/>
      <c r="W313" s="36"/>
      <c r="X313" s="36"/>
      <c r="Y313" s="36"/>
      <c r="Z313" s="36"/>
      <c r="AA313" s="36"/>
      <c r="AB313" s="36"/>
      <c r="AC313" s="36"/>
      <c r="AD313" s="36"/>
      <c r="AE313" s="36"/>
      <c r="AR313" s="186" t="s">
        <v>163</v>
      </c>
      <c r="AT313" s="186" t="s">
        <v>123</v>
      </c>
      <c r="AU313" s="186" t="s">
        <v>81</v>
      </c>
      <c r="AY313" s="19" t="s">
        <v>120</v>
      </c>
      <c r="BE313" s="187">
        <f>IF(N313="základní",J313,0)</f>
        <v>0</v>
      </c>
      <c r="BF313" s="187">
        <f>IF(N313="snížená",J313,0)</f>
        <v>0</v>
      </c>
      <c r="BG313" s="187">
        <f>IF(N313="zákl. přenesená",J313,0)</f>
        <v>0</v>
      </c>
      <c r="BH313" s="187">
        <f>IF(N313="sníž. přenesená",J313,0)</f>
        <v>0</v>
      </c>
      <c r="BI313" s="187">
        <f>IF(N313="nulová",J313,0)</f>
        <v>0</v>
      </c>
      <c r="BJ313" s="19" t="s">
        <v>79</v>
      </c>
      <c r="BK313" s="187">
        <f>ROUND(I313*H313,2)</f>
        <v>0</v>
      </c>
      <c r="BL313" s="19" t="s">
        <v>163</v>
      </c>
      <c r="BM313" s="186" t="s">
        <v>909</v>
      </c>
    </row>
    <row r="314" spans="2:51" s="14" customFormat="1" ht="11.25">
      <c r="B314" s="208"/>
      <c r="C314" s="209"/>
      <c r="D314" s="188" t="s">
        <v>166</v>
      </c>
      <c r="E314" s="210" t="s">
        <v>19</v>
      </c>
      <c r="F314" s="211" t="s">
        <v>751</v>
      </c>
      <c r="G314" s="209"/>
      <c r="H314" s="210" t="s">
        <v>19</v>
      </c>
      <c r="I314" s="212"/>
      <c r="J314" s="209"/>
      <c r="K314" s="209"/>
      <c r="L314" s="213"/>
      <c r="M314" s="214"/>
      <c r="N314" s="215"/>
      <c r="O314" s="215"/>
      <c r="P314" s="215"/>
      <c r="Q314" s="215"/>
      <c r="R314" s="215"/>
      <c r="S314" s="215"/>
      <c r="T314" s="216"/>
      <c r="AT314" s="217" t="s">
        <v>166</v>
      </c>
      <c r="AU314" s="217" t="s">
        <v>81</v>
      </c>
      <c r="AV314" s="14" t="s">
        <v>79</v>
      </c>
      <c r="AW314" s="14" t="s">
        <v>33</v>
      </c>
      <c r="AX314" s="14" t="s">
        <v>72</v>
      </c>
      <c r="AY314" s="217" t="s">
        <v>120</v>
      </c>
    </row>
    <row r="315" spans="2:51" s="13" customFormat="1" ht="11.25">
      <c r="B315" s="197"/>
      <c r="C315" s="198"/>
      <c r="D315" s="188" t="s">
        <v>166</v>
      </c>
      <c r="E315" s="199" t="s">
        <v>19</v>
      </c>
      <c r="F315" s="200" t="s">
        <v>752</v>
      </c>
      <c r="G315" s="198"/>
      <c r="H315" s="201">
        <v>1.212</v>
      </c>
      <c r="I315" s="202"/>
      <c r="J315" s="198"/>
      <c r="K315" s="198"/>
      <c r="L315" s="203"/>
      <c r="M315" s="204"/>
      <c r="N315" s="205"/>
      <c r="O315" s="205"/>
      <c r="P315" s="205"/>
      <c r="Q315" s="205"/>
      <c r="R315" s="205"/>
      <c r="S315" s="205"/>
      <c r="T315" s="206"/>
      <c r="AT315" s="207" t="s">
        <v>166</v>
      </c>
      <c r="AU315" s="207" t="s">
        <v>81</v>
      </c>
      <c r="AV315" s="13" t="s">
        <v>81</v>
      </c>
      <c r="AW315" s="13" t="s">
        <v>33</v>
      </c>
      <c r="AX315" s="13" t="s">
        <v>79</v>
      </c>
      <c r="AY315" s="207" t="s">
        <v>120</v>
      </c>
    </row>
    <row r="316" spans="1:65" s="2" customFormat="1" ht="16.5" customHeight="1">
      <c r="A316" s="36"/>
      <c r="B316" s="37"/>
      <c r="C316" s="175" t="s">
        <v>382</v>
      </c>
      <c r="D316" s="175" t="s">
        <v>123</v>
      </c>
      <c r="E316" s="176" t="s">
        <v>320</v>
      </c>
      <c r="F316" s="177" t="s">
        <v>321</v>
      </c>
      <c r="G316" s="178" t="s">
        <v>162</v>
      </c>
      <c r="H316" s="179">
        <v>21.847</v>
      </c>
      <c r="I316" s="180"/>
      <c r="J316" s="181">
        <f>ROUND(I316*H316,2)</f>
        <v>0</v>
      </c>
      <c r="K316" s="177" t="s">
        <v>127</v>
      </c>
      <c r="L316" s="41"/>
      <c r="M316" s="182" t="s">
        <v>19</v>
      </c>
      <c r="N316" s="183" t="s">
        <v>43</v>
      </c>
      <c r="O316" s="66"/>
      <c r="P316" s="184">
        <f>O316*H316</f>
        <v>0</v>
      </c>
      <c r="Q316" s="184">
        <v>0</v>
      </c>
      <c r="R316" s="184">
        <f>Q316*H316</f>
        <v>0</v>
      </c>
      <c r="S316" s="184">
        <v>0.09</v>
      </c>
      <c r="T316" s="185">
        <f>S316*H316</f>
        <v>1.9662300000000001</v>
      </c>
      <c r="U316" s="36"/>
      <c r="V316" s="36"/>
      <c r="W316" s="36"/>
      <c r="X316" s="36"/>
      <c r="Y316" s="36"/>
      <c r="Z316" s="36"/>
      <c r="AA316" s="36"/>
      <c r="AB316" s="36"/>
      <c r="AC316" s="36"/>
      <c r="AD316" s="36"/>
      <c r="AE316" s="36"/>
      <c r="AR316" s="186" t="s">
        <v>163</v>
      </c>
      <c r="AT316" s="186" t="s">
        <v>123</v>
      </c>
      <c r="AU316" s="186" t="s">
        <v>81</v>
      </c>
      <c r="AY316" s="19" t="s">
        <v>120</v>
      </c>
      <c r="BE316" s="187">
        <f>IF(N316="základní",J316,0)</f>
        <v>0</v>
      </c>
      <c r="BF316" s="187">
        <f>IF(N316="snížená",J316,0)</f>
        <v>0</v>
      </c>
      <c r="BG316" s="187">
        <f>IF(N316="zákl. přenesená",J316,0)</f>
        <v>0</v>
      </c>
      <c r="BH316" s="187">
        <f>IF(N316="sníž. přenesená",J316,0)</f>
        <v>0</v>
      </c>
      <c r="BI316" s="187">
        <f>IF(N316="nulová",J316,0)</f>
        <v>0</v>
      </c>
      <c r="BJ316" s="19" t="s">
        <v>79</v>
      </c>
      <c r="BK316" s="187">
        <f>ROUND(I316*H316,2)</f>
        <v>0</v>
      </c>
      <c r="BL316" s="19" t="s">
        <v>163</v>
      </c>
      <c r="BM316" s="186" t="s">
        <v>910</v>
      </c>
    </row>
    <row r="317" spans="2:51" s="14" customFormat="1" ht="11.25">
      <c r="B317" s="208"/>
      <c r="C317" s="209"/>
      <c r="D317" s="188" t="s">
        <v>166</v>
      </c>
      <c r="E317" s="210" t="s">
        <v>19</v>
      </c>
      <c r="F317" s="211" t="s">
        <v>323</v>
      </c>
      <c r="G317" s="209"/>
      <c r="H317" s="210" t="s">
        <v>19</v>
      </c>
      <c r="I317" s="212"/>
      <c r="J317" s="209"/>
      <c r="K317" s="209"/>
      <c r="L317" s="213"/>
      <c r="M317" s="214"/>
      <c r="N317" s="215"/>
      <c r="O317" s="215"/>
      <c r="P317" s="215"/>
      <c r="Q317" s="215"/>
      <c r="R317" s="215"/>
      <c r="S317" s="215"/>
      <c r="T317" s="216"/>
      <c r="AT317" s="217" t="s">
        <v>166</v>
      </c>
      <c r="AU317" s="217" t="s">
        <v>81</v>
      </c>
      <c r="AV317" s="14" t="s">
        <v>79</v>
      </c>
      <c r="AW317" s="14" t="s">
        <v>33</v>
      </c>
      <c r="AX317" s="14" t="s">
        <v>72</v>
      </c>
      <c r="AY317" s="217" t="s">
        <v>120</v>
      </c>
    </row>
    <row r="318" spans="2:51" s="13" customFormat="1" ht="11.25">
      <c r="B318" s="197"/>
      <c r="C318" s="198"/>
      <c r="D318" s="188" t="s">
        <v>166</v>
      </c>
      <c r="E318" s="199" t="s">
        <v>19</v>
      </c>
      <c r="F318" s="200" t="s">
        <v>690</v>
      </c>
      <c r="G318" s="198"/>
      <c r="H318" s="201">
        <v>21.847</v>
      </c>
      <c r="I318" s="202"/>
      <c r="J318" s="198"/>
      <c r="K318" s="198"/>
      <c r="L318" s="203"/>
      <c r="M318" s="204"/>
      <c r="N318" s="205"/>
      <c r="O318" s="205"/>
      <c r="P318" s="205"/>
      <c r="Q318" s="205"/>
      <c r="R318" s="205"/>
      <c r="S318" s="205"/>
      <c r="T318" s="206"/>
      <c r="AT318" s="207" t="s">
        <v>166</v>
      </c>
      <c r="AU318" s="207" t="s">
        <v>81</v>
      </c>
      <c r="AV318" s="13" t="s">
        <v>81</v>
      </c>
      <c r="AW318" s="13" t="s">
        <v>33</v>
      </c>
      <c r="AX318" s="13" t="s">
        <v>79</v>
      </c>
      <c r="AY318" s="207" t="s">
        <v>120</v>
      </c>
    </row>
    <row r="319" spans="1:65" s="2" customFormat="1" ht="24">
      <c r="A319" s="36"/>
      <c r="B319" s="37"/>
      <c r="C319" s="175" t="s">
        <v>387</v>
      </c>
      <c r="D319" s="175" t="s">
        <v>123</v>
      </c>
      <c r="E319" s="176" t="s">
        <v>325</v>
      </c>
      <c r="F319" s="177" t="s">
        <v>326</v>
      </c>
      <c r="G319" s="178" t="s">
        <v>162</v>
      </c>
      <c r="H319" s="179">
        <v>43.752</v>
      </c>
      <c r="I319" s="180"/>
      <c r="J319" s="181">
        <f>ROUND(I319*H319,2)</f>
        <v>0</v>
      </c>
      <c r="K319" s="177" t="s">
        <v>127</v>
      </c>
      <c r="L319" s="41"/>
      <c r="M319" s="182" t="s">
        <v>19</v>
      </c>
      <c r="N319" s="183" t="s">
        <v>43</v>
      </c>
      <c r="O319" s="66"/>
      <c r="P319" s="184">
        <f>O319*H319</f>
        <v>0</v>
      </c>
      <c r="Q319" s="184">
        <v>0.00013</v>
      </c>
      <c r="R319" s="184">
        <f>Q319*H319</f>
        <v>0.00568776</v>
      </c>
      <c r="S319" s="184">
        <v>0</v>
      </c>
      <c r="T319" s="185">
        <f>S319*H319</f>
        <v>0</v>
      </c>
      <c r="U319" s="36"/>
      <c r="V319" s="36"/>
      <c r="W319" s="36"/>
      <c r="X319" s="36"/>
      <c r="Y319" s="36"/>
      <c r="Z319" s="36"/>
      <c r="AA319" s="36"/>
      <c r="AB319" s="36"/>
      <c r="AC319" s="36"/>
      <c r="AD319" s="36"/>
      <c r="AE319" s="36"/>
      <c r="AR319" s="186" t="s">
        <v>163</v>
      </c>
      <c r="AT319" s="186" t="s">
        <v>123</v>
      </c>
      <c r="AU319" s="186" t="s">
        <v>81</v>
      </c>
      <c r="AY319" s="19" t="s">
        <v>120</v>
      </c>
      <c r="BE319" s="187">
        <f>IF(N319="základní",J319,0)</f>
        <v>0</v>
      </c>
      <c r="BF319" s="187">
        <f>IF(N319="snížená",J319,0)</f>
        <v>0</v>
      </c>
      <c r="BG319" s="187">
        <f>IF(N319="zákl. přenesená",J319,0)</f>
        <v>0</v>
      </c>
      <c r="BH319" s="187">
        <f>IF(N319="sníž. přenesená",J319,0)</f>
        <v>0</v>
      </c>
      <c r="BI319" s="187">
        <f>IF(N319="nulová",J319,0)</f>
        <v>0</v>
      </c>
      <c r="BJ319" s="19" t="s">
        <v>79</v>
      </c>
      <c r="BK319" s="187">
        <f>ROUND(I319*H319,2)</f>
        <v>0</v>
      </c>
      <c r="BL319" s="19" t="s">
        <v>163</v>
      </c>
      <c r="BM319" s="186" t="s">
        <v>911</v>
      </c>
    </row>
    <row r="320" spans="1:47" s="2" customFormat="1" ht="48.75">
      <c r="A320" s="36"/>
      <c r="B320" s="37"/>
      <c r="C320" s="38"/>
      <c r="D320" s="188" t="s">
        <v>130</v>
      </c>
      <c r="E320" s="38"/>
      <c r="F320" s="189" t="s">
        <v>328</v>
      </c>
      <c r="G320" s="38"/>
      <c r="H320" s="38"/>
      <c r="I320" s="190"/>
      <c r="J320" s="38"/>
      <c r="K320" s="38"/>
      <c r="L320" s="41"/>
      <c r="M320" s="191"/>
      <c r="N320" s="192"/>
      <c r="O320" s="66"/>
      <c r="P320" s="66"/>
      <c r="Q320" s="66"/>
      <c r="R320" s="66"/>
      <c r="S320" s="66"/>
      <c r="T320" s="67"/>
      <c r="U320" s="36"/>
      <c r="V320" s="36"/>
      <c r="W320" s="36"/>
      <c r="X320" s="36"/>
      <c r="Y320" s="36"/>
      <c r="Z320" s="36"/>
      <c r="AA320" s="36"/>
      <c r="AB320" s="36"/>
      <c r="AC320" s="36"/>
      <c r="AD320" s="36"/>
      <c r="AE320" s="36"/>
      <c r="AT320" s="19" t="s">
        <v>130</v>
      </c>
      <c r="AU320" s="19" t="s">
        <v>81</v>
      </c>
    </row>
    <row r="321" spans="1:65" s="2" customFormat="1" ht="24">
      <c r="A321" s="36"/>
      <c r="B321" s="37"/>
      <c r="C321" s="175" t="s">
        <v>391</v>
      </c>
      <c r="D321" s="175" t="s">
        <v>123</v>
      </c>
      <c r="E321" s="176" t="s">
        <v>330</v>
      </c>
      <c r="F321" s="177" t="s">
        <v>331</v>
      </c>
      <c r="G321" s="178" t="s">
        <v>162</v>
      </c>
      <c r="H321" s="179">
        <v>43.752</v>
      </c>
      <c r="I321" s="180"/>
      <c r="J321" s="181">
        <f>ROUND(I321*H321,2)</f>
        <v>0</v>
      </c>
      <c r="K321" s="177" t="s">
        <v>127</v>
      </c>
      <c r="L321" s="41"/>
      <c r="M321" s="182" t="s">
        <v>19</v>
      </c>
      <c r="N321" s="183" t="s">
        <v>43</v>
      </c>
      <c r="O321" s="66"/>
      <c r="P321" s="184">
        <f>O321*H321</f>
        <v>0</v>
      </c>
      <c r="Q321" s="184">
        <v>4E-05</v>
      </c>
      <c r="R321" s="184">
        <f>Q321*H321</f>
        <v>0.0017500800000000002</v>
      </c>
      <c r="S321" s="184">
        <v>0</v>
      </c>
      <c r="T321" s="185">
        <f>S321*H321</f>
        <v>0</v>
      </c>
      <c r="U321" s="36"/>
      <c r="V321" s="36"/>
      <c r="W321" s="36"/>
      <c r="X321" s="36"/>
      <c r="Y321" s="36"/>
      <c r="Z321" s="36"/>
      <c r="AA321" s="36"/>
      <c r="AB321" s="36"/>
      <c r="AC321" s="36"/>
      <c r="AD321" s="36"/>
      <c r="AE321" s="36"/>
      <c r="AR321" s="186" t="s">
        <v>257</v>
      </c>
      <c r="AT321" s="186" t="s">
        <v>123</v>
      </c>
      <c r="AU321" s="186" t="s">
        <v>81</v>
      </c>
      <c r="AY321" s="19" t="s">
        <v>120</v>
      </c>
      <c r="BE321" s="187">
        <f>IF(N321="základní",J321,0)</f>
        <v>0</v>
      </c>
      <c r="BF321" s="187">
        <f>IF(N321="snížená",J321,0)</f>
        <v>0</v>
      </c>
      <c r="BG321" s="187">
        <f>IF(N321="zákl. přenesená",J321,0)</f>
        <v>0</v>
      </c>
      <c r="BH321" s="187">
        <f>IF(N321="sníž. přenesená",J321,0)</f>
        <v>0</v>
      </c>
      <c r="BI321" s="187">
        <f>IF(N321="nulová",J321,0)</f>
        <v>0</v>
      </c>
      <c r="BJ321" s="19" t="s">
        <v>79</v>
      </c>
      <c r="BK321" s="187">
        <f>ROUND(I321*H321,2)</f>
        <v>0</v>
      </c>
      <c r="BL321" s="19" t="s">
        <v>257</v>
      </c>
      <c r="BM321" s="186" t="s">
        <v>912</v>
      </c>
    </row>
    <row r="322" spans="1:47" s="2" customFormat="1" ht="175.5">
      <c r="A322" s="36"/>
      <c r="B322" s="37"/>
      <c r="C322" s="38"/>
      <c r="D322" s="188" t="s">
        <v>130</v>
      </c>
      <c r="E322" s="38"/>
      <c r="F322" s="189" t="s">
        <v>333</v>
      </c>
      <c r="G322" s="38"/>
      <c r="H322" s="38"/>
      <c r="I322" s="190"/>
      <c r="J322" s="38"/>
      <c r="K322" s="38"/>
      <c r="L322" s="41"/>
      <c r="M322" s="191"/>
      <c r="N322" s="192"/>
      <c r="O322" s="66"/>
      <c r="P322" s="66"/>
      <c r="Q322" s="66"/>
      <c r="R322" s="66"/>
      <c r="S322" s="66"/>
      <c r="T322" s="67"/>
      <c r="U322" s="36"/>
      <c r="V322" s="36"/>
      <c r="W322" s="36"/>
      <c r="X322" s="36"/>
      <c r="Y322" s="36"/>
      <c r="Z322" s="36"/>
      <c r="AA322" s="36"/>
      <c r="AB322" s="36"/>
      <c r="AC322" s="36"/>
      <c r="AD322" s="36"/>
      <c r="AE322" s="36"/>
      <c r="AT322" s="19" t="s">
        <v>130</v>
      </c>
      <c r="AU322" s="19" t="s">
        <v>81</v>
      </c>
    </row>
    <row r="323" spans="2:63" s="12" customFormat="1" ht="22.9" customHeight="1">
      <c r="B323" s="159"/>
      <c r="C323" s="160"/>
      <c r="D323" s="161" t="s">
        <v>71</v>
      </c>
      <c r="E323" s="173" t="s">
        <v>334</v>
      </c>
      <c r="F323" s="173" t="s">
        <v>335</v>
      </c>
      <c r="G323" s="160"/>
      <c r="H323" s="160"/>
      <c r="I323" s="163"/>
      <c r="J323" s="174">
        <f>BK323</f>
        <v>0</v>
      </c>
      <c r="K323" s="160"/>
      <c r="L323" s="165"/>
      <c r="M323" s="166"/>
      <c r="N323" s="167"/>
      <c r="O323" s="167"/>
      <c r="P323" s="168">
        <f>SUM(P324:P334)</f>
        <v>0</v>
      </c>
      <c r="Q323" s="167"/>
      <c r="R323" s="168">
        <f>SUM(R324:R334)</f>
        <v>0</v>
      </c>
      <c r="S323" s="167"/>
      <c r="T323" s="169">
        <f>SUM(T324:T334)</f>
        <v>0</v>
      </c>
      <c r="AR323" s="170" t="s">
        <v>79</v>
      </c>
      <c r="AT323" s="171" t="s">
        <v>71</v>
      </c>
      <c r="AU323" s="171" t="s">
        <v>79</v>
      </c>
      <c r="AY323" s="170" t="s">
        <v>120</v>
      </c>
      <c r="BK323" s="172">
        <f>SUM(BK324:BK334)</f>
        <v>0</v>
      </c>
    </row>
    <row r="324" spans="1:65" s="2" customFormat="1" ht="16.5" customHeight="1">
      <c r="A324" s="36"/>
      <c r="B324" s="37"/>
      <c r="C324" s="175" t="s">
        <v>395</v>
      </c>
      <c r="D324" s="175" t="s">
        <v>123</v>
      </c>
      <c r="E324" s="176" t="s">
        <v>343</v>
      </c>
      <c r="F324" s="177" t="s">
        <v>344</v>
      </c>
      <c r="G324" s="178" t="s">
        <v>339</v>
      </c>
      <c r="H324" s="179">
        <v>14.916</v>
      </c>
      <c r="I324" s="180"/>
      <c r="J324" s="181">
        <f>ROUND(I324*H324,2)</f>
        <v>0</v>
      </c>
      <c r="K324" s="177" t="s">
        <v>127</v>
      </c>
      <c r="L324" s="41"/>
      <c r="M324" s="182" t="s">
        <v>19</v>
      </c>
      <c r="N324" s="183" t="s">
        <v>43</v>
      </c>
      <c r="O324" s="66"/>
      <c r="P324" s="184">
        <f>O324*H324</f>
        <v>0</v>
      </c>
      <c r="Q324" s="184">
        <v>0</v>
      </c>
      <c r="R324" s="184">
        <f>Q324*H324</f>
        <v>0</v>
      </c>
      <c r="S324" s="184">
        <v>0</v>
      </c>
      <c r="T324" s="185">
        <f>S324*H324</f>
        <v>0</v>
      </c>
      <c r="U324" s="36"/>
      <c r="V324" s="36"/>
      <c r="W324" s="36"/>
      <c r="X324" s="36"/>
      <c r="Y324" s="36"/>
      <c r="Z324" s="36"/>
      <c r="AA324" s="36"/>
      <c r="AB324" s="36"/>
      <c r="AC324" s="36"/>
      <c r="AD324" s="36"/>
      <c r="AE324" s="36"/>
      <c r="AR324" s="186" t="s">
        <v>163</v>
      </c>
      <c r="AT324" s="186" t="s">
        <v>123</v>
      </c>
      <c r="AU324" s="186" t="s">
        <v>81</v>
      </c>
      <c r="AY324" s="19" t="s">
        <v>120</v>
      </c>
      <c r="BE324" s="187">
        <f>IF(N324="základní",J324,0)</f>
        <v>0</v>
      </c>
      <c r="BF324" s="187">
        <f>IF(N324="snížená",J324,0)</f>
        <v>0</v>
      </c>
      <c r="BG324" s="187">
        <f>IF(N324="zákl. přenesená",J324,0)</f>
        <v>0</v>
      </c>
      <c r="BH324" s="187">
        <f>IF(N324="sníž. přenesená",J324,0)</f>
        <v>0</v>
      </c>
      <c r="BI324" s="187">
        <f>IF(N324="nulová",J324,0)</f>
        <v>0</v>
      </c>
      <c r="BJ324" s="19" t="s">
        <v>79</v>
      </c>
      <c r="BK324" s="187">
        <f>ROUND(I324*H324,2)</f>
        <v>0</v>
      </c>
      <c r="BL324" s="19" t="s">
        <v>163</v>
      </c>
      <c r="BM324" s="186" t="s">
        <v>913</v>
      </c>
    </row>
    <row r="325" spans="1:47" s="2" customFormat="1" ht="39">
      <c r="A325" s="36"/>
      <c r="B325" s="37"/>
      <c r="C325" s="38"/>
      <c r="D325" s="188" t="s">
        <v>130</v>
      </c>
      <c r="E325" s="38"/>
      <c r="F325" s="189" t="s">
        <v>346</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130</v>
      </c>
      <c r="AU325" s="19" t="s">
        <v>81</v>
      </c>
    </row>
    <row r="326" spans="1:65" s="2" customFormat="1" ht="24">
      <c r="A326" s="36"/>
      <c r="B326" s="37"/>
      <c r="C326" s="175" t="s">
        <v>399</v>
      </c>
      <c r="D326" s="175" t="s">
        <v>123</v>
      </c>
      <c r="E326" s="176" t="s">
        <v>756</v>
      </c>
      <c r="F326" s="177" t="s">
        <v>757</v>
      </c>
      <c r="G326" s="178" t="s">
        <v>339</v>
      </c>
      <c r="H326" s="179">
        <v>14.916</v>
      </c>
      <c r="I326" s="180"/>
      <c r="J326" s="181">
        <f>ROUND(I326*H326,2)</f>
        <v>0</v>
      </c>
      <c r="K326" s="177" t="s">
        <v>127</v>
      </c>
      <c r="L326" s="41"/>
      <c r="M326" s="182" t="s">
        <v>19</v>
      </c>
      <c r="N326" s="183" t="s">
        <v>43</v>
      </c>
      <c r="O326" s="66"/>
      <c r="P326" s="184">
        <f>O326*H326</f>
        <v>0</v>
      </c>
      <c r="Q326" s="184">
        <v>0</v>
      </c>
      <c r="R326" s="184">
        <f>Q326*H326</f>
        <v>0</v>
      </c>
      <c r="S326" s="184">
        <v>0</v>
      </c>
      <c r="T326" s="185">
        <f>S326*H326</f>
        <v>0</v>
      </c>
      <c r="U326" s="36"/>
      <c r="V326" s="36"/>
      <c r="W326" s="36"/>
      <c r="X326" s="36"/>
      <c r="Y326" s="36"/>
      <c r="Z326" s="36"/>
      <c r="AA326" s="36"/>
      <c r="AB326" s="36"/>
      <c r="AC326" s="36"/>
      <c r="AD326" s="36"/>
      <c r="AE326" s="36"/>
      <c r="AR326" s="186" t="s">
        <v>163</v>
      </c>
      <c r="AT326" s="186" t="s">
        <v>123</v>
      </c>
      <c r="AU326" s="186" t="s">
        <v>81</v>
      </c>
      <c r="AY326" s="19" t="s">
        <v>120</v>
      </c>
      <c r="BE326" s="187">
        <f>IF(N326="základní",J326,0)</f>
        <v>0</v>
      </c>
      <c r="BF326" s="187">
        <f>IF(N326="snížená",J326,0)</f>
        <v>0</v>
      </c>
      <c r="BG326" s="187">
        <f>IF(N326="zákl. přenesená",J326,0)</f>
        <v>0</v>
      </c>
      <c r="BH326" s="187">
        <f>IF(N326="sníž. přenesená",J326,0)</f>
        <v>0</v>
      </c>
      <c r="BI326" s="187">
        <f>IF(N326="nulová",J326,0)</f>
        <v>0</v>
      </c>
      <c r="BJ326" s="19" t="s">
        <v>79</v>
      </c>
      <c r="BK326" s="187">
        <f>ROUND(I326*H326,2)</f>
        <v>0</v>
      </c>
      <c r="BL326" s="19" t="s">
        <v>163</v>
      </c>
      <c r="BM326" s="186" t="s">
        <v>914</v>
      </c>
    </row>
    <row r="327" spans="1:47" s="2" customFormat="1" ht="107.25">
      <c r="A327" s="36"/>
      <c r="B327" s="37"/>
      <c r="C327" s="38"/>
      <c r="D327" s="188" t="s">
        <v>130</v>
      </c>
      <c r="E327" s="38"/>
      <c r="F327" s="189" t="s">
        <v>341</v>
      </c>
      <c r="G327" s="38"/>
      <c r="H327" s="38"/>
      <c r="I327" s="190"/>
      <c r="J327" s="38"/>
      <c r="K327" s="38"/>
      <c r="L327" s="41"/>
      <c r="M327" s="191"/>
      <c r="N327" s="192"/>
      <c r="O327" s="66"/>
      <c r="P327" s="66"/>
      <c r="Q327" s="66"/>
      <c r="R327" s="66"/>
      <c r="S327" s="66"/>
      <c r="T327" s="67"/>
      <c r="U327" s="36"/>
      <c r="V327" s="36"/>
      <c r="W327" s="36"/>
      <c r="X327" s="36"/>
      <c r="Y327" s="36"/>
      <c r="Z327" s="36"/>
      <c r="AA327" s="36"/>
      <c r="AB327" s="36"/>
      <c r="AC327" s="36"/>
      <c r="AD327" s="36"/>
      <c r="AE327" s="36"/>
      <c r="AT327" s="19" t="s">
        <v>130</v>
      </c>
      <c r="AU327" s="19" t="s">
        <v>81</v>
      </c>
    </row>
    <row r="328" spans="1:65" s="2" customFormat="1" ht="21.75" customHeight="1">
      <c r="A328" s="36"/>
      <c r="B328" s="37"/>
      <c r="C328" s="175" t="s">
        <v>403</v>
      </c>
      <c r="D328" s="175" t="s">
        <v>123</v>
      </c>
      <c r="E328" s="176" t="s">
        <v>348</v>
      </c>
      <c r="F328" s="177" t="s">
        <v>349</v>
      </c>
      <c r="G328" s="178" t="s">
        <v>339</v>
      </c>
      <c r="H328" s="179">
        <v>14.916</v>
      </c>
      <c r="I328" s="180"/>
      <c r="J328" s="181">
        <f>ROUND(I328*H328,2)</f>
        <v>0</v>
      </c>
      <c r="K328" s="177" t="s">
        <v>127</v>
      </c>
      <c r="L328" s="41"/>
      <c r="M328" s="182" t="s">
        <v>19</v>
      </c>
      <c r="N328" s="183" t="s">
        <v>43</v>
      </c>
      <c r="O328" s="66"/>
      <c r="P328" s="184">
        <f>O328*H328</f>
        <v>0</v>
      </c>
      <c r="Q328" s="184">
        <v>0</v>
      </c>
      <c r="R328" s="184">
        <f>Q328*H328</f>
        <v>0</v>
      </c>
      <c r="S328" s="184">
        <v>0</v>
      </c>
      <c r="T328" s="185">
        <f>S328*H328</f>
        <v>0</v>
      </c>
      <c r="U328" s="36"/>
      <c r="V328" s="36"/>
      <c r="W328" s="36"/>
      <c r="X328" s="36"/>
      <c r="Y328" s="36"/>
      <c r="Z328" s="36"/>
      <c r="AA328" s="36"/>
      <c r="AB328" s="36"/>
      <c r="AC328" s="36"/>
      <c r="AD328" s="36"/>
      <c r="AE328" s="36"/>
      <c r="AR328" s="186" t="s">
        <v>163</v>
      </c>
      <c r="AT328" s="186" t="s">
        <v>123</v>
      </c>
      <c r="AU328" s="186" t="s">
        <v>81</v>
      </c>
      <c r="AY328" s="19" t="s">
        <v>120</v>
      </c>
      <c r="BE328" s="187">
        <f>IF(N328="základní",J328,0)</f>
        <v>0</v>
      </c>
      <c r="BF328" s="187">
        <f>IF(N328="snížená",J328,0)</f>
        <v>0</v>
      </c>
      <c r="BG328" s="187">
        <f>IF(N328="zákl. přenesená",J328,0)</f>
        <v>0</v>
      </c>
      <c r="BH328" s="187">
        <f>IF(N328="sníž. přenesená",J328,0)</f>
        <v>0</v>
      </c>
      <c r="BI328" s="187">
        <f>IF(N328="nulová",J328,0)</f>
        <v>0</v>
      </c>
      <c r="BJ328" s="19" t="s">
        <v>79</v>
      </c>
      <c r="BK328" s="187">
        <f>ROUND(I328*H328,2)</f>
        <v>0</v>
      </c>
      <c r="BL328" s="19" t="s">
        <v>163</v>
      </c>
      <c r="BM328" s="186" t="s">
        <v>915</v>
      </c>
    </row>
    <row r="329" spans="1:47" s="2" customFormat="1" ht="68.25">
      <c r="A329" s="36"/>
      <c r="B329" s="37"/>
      <c r="C329" s="38"/>
      <c r="D329" s="188" t="s">
        <v>130</v>
      </c>
      <c r="E329" s="38"/>
      <c r="F329" s="189" t="s">
        <v>351</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130</v>
      </c>
      <c r="AU329" s="19" t="s">
        <v>81</v>
      </c>
    </row>
    <row r="330" spans="1:65" s="2" customFormat="1" ht="24">
      <c r="A330" s="36"/>
      <c r="B330" s="37"/>
      <c r="C330" s="175" t="s">
        <v>407</v>
      </c>
      <c r="D330" s="175" t="s">
        <v>123</v>
      </c>
      <c r="E330" s="176" t="s">
        <v>353</v>
      </c>
      <c r="F330" s="177" t="s">
        <v>354</v>
      </c>
      <c r="G330" s="178" t="s">
        <v>339</v>
      </c>
      <c r="H330" s="179">
        <v>372.9</v>
      </c>
      <c r="I330" s="180"/>
      <c r="J330" s="181">
        <f>ROUND(I330*H330,2)</f>
        <v>0</v>
      </c>
      <c r="K330" s="177" t="s">
        <v>127</v>
      </c>
      <c r="L330" s="41"/>
      <c r="M330" s="182" t="s">
        <v>19</v>
      </c>
      <c r="N330" s="183" t="s">
        <v>43</v>
      </c>
      <c r="O330" s="66"/>
      <c r="P330" s="184">
        <f>O330*H330</f>
        <v>0</v>
      </c>
      <c r="Q330" s="184">
        <v>0</v>
      </c>
      <c r="R330" s="184">
        <f>Q330*H330</f>
        <v>0</v>
      </c>
      <c r="S330" s="184">
        <v>0</v>
      </c>
      <c r="T330" s="185">
        <f>S330*H330</f>
        <v>0</v>
      </c>
      <c r="U330" s="36"/>
      <c r="V330" s="36"/>
      <c r="W330" s="36"/>
      <c r="X330" s="36"/>
      <c r="Y330" s="36"/>
      <c r="Z330" s="36"/>
      <c r="AA330" s="36"/>
      <c r="AB330" s="36"/>
      <c r="AC330" s="36"/>
      <c r="AD330" s="36"/>
      <c r="AE330" s="36"/>
      <c r="AR330" s="186" t="s">
        <v>163</v>
      </c>
      <c r="AT330" s="186" t="s">
        <v>123</v>
      </c>
      <c r="AU330" s="186" t="s">
        <v>81</v>
      </c>
      <c r="AY330" s="19" t="s">
        <v>120</v>
      </c>
      <c r="BE330" s="187">
        <f>IF(N330="základní",J330,0)</f>
        <v>0</v>
      </c>
      <c r="BF330" s="187">
        <f>IF(N330="snížená",J330,0)</f>
        <v>0</v>
      </c>
      <c r="BG330" s="187">
        <f>IF(N330="zákl. přenesená",J330,0)</f>
        <v>0</v>
      </c>
      <c r="BH330" s="187">
        <f>IF(N330="sníž. přenesená",J330,0)</f>
        <v>0</v>
      </c>
      <c r="BI330" s="187">
        <f>IF(N330="nulová",J330,0)</f>
        <v>0</v>
      </c>
      <c r="BJ330" s="19" t="s">
        <v>79</v>
      </c>
      <c r="BK330" s="187">
        <f>ROUND(I330*H330,2)</f>
        <v>0</v>
      </c>
      <c r="BL330" s="19" t="s">
        <v>163</v>
      </c>
      <c r="BM330" s="186" t="s">
        <v>916</v>
      </c>
    </row>
    <row r="331" spans="1:47" s="2" customFormat="1" ht="68.25">
      <c r="A331" s="36"/>
      <c r="B331" s="37"/>
      <c r="C331" s="38"/>
      <c r="D331" s="188" t="s">
        <v>130</v>
      </c>
      <c r="E331" s="38"/>
      <c r="F331" s="189" t="s">
        <v>351</v>
      </c>
      <c r="G331" s="38"/>
      <c r="H331" s="38"/>
      <c r="I331" s="190"/>
      <c r="J331" s="38"/>
      <c r="K331" s="38"/>
      <c r="L331" s="41"/>
      <c r="M331" s="191"/>
      <c r="N331" s="192"/>
      <c r="O331" s="66"/>
      <c r="P331" s="66"/>
      <c r="Q331" s="66"/>
      <c r="R331" s="66"/>
      <c r="S331" s="66"/>
      <c r="T331" s="67"/>
      <c r="U331" s="36"/>
      <c r="V331" s="36"/>
      <c r="W331" s="36"/>
      <c r="X331" s="36"/>
      <c r="Y331" s="36"/>
      <c r="Z331" s="36"/>
      <c r="AA331" s="36"/>
      <c r="AB331" s="36"/>
      <c r="AC331" s="36"/>
      <c r="AD331" s="36"/>
      <c r="AE331" s="36"/>
      <c r="AT331" s="19" t="s">
        <v>130</v>
      </c>
      <c r="AU331" s="19" t="s">
        <v>81</v>
      </c>
    </row>
    <row r="332" spans="2:51" s="13" customFormat="1" ht="11.25">
      <c r="B332" s="197"/>
      <c r="C332" s="198"/>
      <c r="D332" s="188" t="s">
        <v>166</v>
      </c>
      <c r="E332" s="199" t="s">
        <v>19</v>
      </c>
      <c r="F332" s="200" t="s">
        <v>762</v>
      </c>
      <c r="G332" s="198"/>
      <c r="H332" s="201">
        <v>372.9</v>
      </c>
      <c r="I332" s="202"/>
      <c r="J332" s="198"/>
      <c r="K332" s="198"/>
      <c r="L332" s="203"/>
      <c r="M332" s="204"/>
      <c r="N332" s="205"/>
      <c r="O332" s="205"/>
      <c r="P332" s="205"/>
      <c r="Q332" s="205"/>
      <c r="R332" s="205"/>
      <c r="S332" s="205"/>
      <c r="T332" s="206"/>
      <c r="AT332" s="207" t="s">
        <v>166</v>
      </c>
      <c r="AU332" s="207" t="s">
        <v>81</v>
      </c>
      <c r="AV332" s="13" t="s">
        <v>81</v>
      </c>
      <c r="AW332" s="13" t="s">
        <v>33</v>
      </c>
      <c r="AX332" s="13" t="s">
        <v>79</v>
      </c>
      <c r="AY332" s="207" t="s">
        <v>120</v>
      </c>
    </row>
    <row r="333" spans="1:65" s="2" customFormat="1" ht="24">
      <c r="A333" s="36"/>
      <c r="B333" s="37"/>
      <c r="C333" s="175" t="s">
        <v>411</v>
      </c>
      <c r="D333" s="175" t="s">
        <v>123</v>
      </c>
      <c r="E333" s="176" t="s">
        <v>358</v>
      </c>
      <c r="F333" s="177" t="s">
        <v>359</v>
      </c>
      <c r="G333" s="178" t="s">
        <v>339</v>
      </c>
      <c r="H333" s="179">
        <v>14.916</v>
      </c>
      <c r="I333" s="180"/>
      <c r="J333" s="181">
        <f>ROUND(I333*H333,2)</f>
        <v>0</v>
      </c>
      <c r="K333" s="177" t="s">
        <v>127</v>
      </c>
      <c r="L333" s="41"/>
      <c r="M333" s="182" t="s">
        <v>19</v>
      </c>
      <c r="N333" s="183" t="s">
        <v>43</v>
      </c>
      <c r="O333" s="66"/>
      <c r="P333" s="184">
        <f>O333*H333</f>
        <v>0</v>
      </c>
      <c r="Q333" s="184">
        <v>0</v>
      </c>
      <c r="R333" s="184">
        <f>Q333*H333</f>
        <v>0</v>
      </c>
      <c r="S333" s="184">
        <v>0</v>
      </c>
      <c r="T333" s="185">
        <f>S333*H333</f>
        <v>0</v>
      </c>
      <c r="U333" s="36"/>
      <c r="V333" s="36"/>
      <c r="W333" s="36"/>
      <c r="X333" s="36"/>
      <c r="Y333" s="36"/>
      <c r="Z333" s="36"/>
      <c r="AA333" s="36"/>
      <c r="AB333" s="36"/>
      <c r="AC333" s="36"/>
      <c r="AD333" s="36"/>
      <c r="AE333" s="36"/>
      <c r="AR333" s="186" t="s">
        <v>163</v>
      </c>
      <c r="AT333" s="186" t="s">
        <v>123</v>
      </c>
      <c r="AU333" s="186" t="s">
        <v>81</v>
      </c>
      <c r="AY333" s="19" t="s">
        <v>120</v>
      </c>
      <c r="BE333" s="187">
        <f>IF(N333="základní",J333,0)</f>
        <v>0</v>
      </c>
      <c r="BF333" s="187">
        <f>IF(N333="snížená",J333,0)</f>
        <v>0</v>
      </c>
      <c r="BG333" s="187">
        <f>IF(N333="zákl. přenesená",J333,0)</f>
        <v>0</v>
      </c>
      <c r="BH333" s="187">
        <f>IF(N333="sníž. přenesená",J333,0)</f>
        <v>0</v>
      </c>
      <c r="BI333" s="187">
        <f>IF(N333="nulová",J333,0)</f>
        <v>0</v>
      </c>
      <c r="BJ333" s="19" t="s">
        <v>79</v>
      </c>
      <c r="BK333" s="187">
        <f>ROUND(I333*H333,2)</f>
        <v>0</v>
      </c>
      <c r="BL333" s="19" t="s">
        <v>163</v>
      </c>
      <c r="BM333" s="186" t="s">
        <v>917</v>
      </c>
    </row>
    <row r="334" spans="1:47" s="2" customFormat="1" ht="58.5">
      <c r="A334" s="36"/>
      <c r="B334" s="37"/>
      <c r="C334" s="38"/>
      <c r="D334" s="188" t="s">
        <v>130</v>
      </c>
      <c r="E334" s="38"/>
      <c r="F334" s="189" t="s">
        <v>361</v>
      </c>
      <c r="G334" s="38"/>
      <c r="H334" s="38"/>
      <c r="I334" s="190"/>
      <c r="J334" s="38"/>
      <c r="K334" s="38"/>
      <c r="L334" s="41"/>
      <c r="M334" s="191"/>
      <c r="N334" s="192"/>
      <c r="O334" s="66"/>
      <c r="P334" s="66"/>
      <c r="Q334" s="66"/>
      <c r="R334" s="66"/>
      <c r="S334" s="66"/>
      <c r="T334" s="67"/>
      <c r="U334" s="36"/>
      <c r="V334" s="36"/>
      <c r="W334" s="36"/>
      <c r="X334" s="36"/>
      <c r="Y334" s="36"/>
      <c r="Z334" s="36"/>
      <c r="AA334" s="36"/>
      <c r="AB334" s="36"/>
      <c r="AC334" s="36"/>
      <c r="AD334" s="36"/>
      <c r="AE334" s="36"/>
      <c r="AT334" s="19" t="s">
        <v>130</v>
      </c>
      <c r="AU334" s="19" t="s">
        <v>81</v>
      </c>
    </row>
    <row r="335" spans="2:63" s="12" customFormat="1" ht="22.9" customHeight="1">
      <c r="B335" s="159"/>
      <c r="C335" s="160"/>
      <c r="D335" s="161" t="s">
        <v>71</v>
      </c>
      <c r="E335" s="173" t="s">
        <v>362</v>
      </c>
      <c r="F335" s="173" t="s">
        <v>363</v>
      </c>
      <c r="G335" s="160"/>
      <c r="H335" s="160"/>
      <c r="I335" s="163"/>
      <c r="J335" s="174">
        <f>BK335</f>
        <v>0</v>
      </c>
      <c r="K335" s="160"/>
      <c r="L335" s="165"/>
      <c r="M335" s="166"/>
      <c r="N335" s="167"/>
      <c r="O335" s="167"/>
      <c r="P335" s="168">
        <f>SUM(P336:P337)</f>
        <v>0</v>
      </c>
      <c r="Q335" s="167"/>
      <c r="R335" s="168">
        <f>SUM(R336:R337)</f>
        <v>0</v>
      </c>
      <c r="S335" s="167"/>
      <c r="T335" s="169">
        <f>SUM(T336:T337)</f>
        <v>0</v>
      </c>
      <c r="AR335" s="170" t="s">
        <v>79</v>
      </c>
      <c r="AT335" s="171" t="s">
        <v>71</v>
      </c>
      <c r="AU335" s="171" t="s">
        <v>79</v>
      </c>
      <c r="AY335" s="170" t="s">
        <v>120</v>
      </c>
      <c r="BK335" s="172">
        <f>SUM(BK336:BK337)</f>
        <v>0</v>
      </c>
    </row>
    <row r="336" spans="1:65" s="2" customFormat="1" ht="33" customHeight="1">
      <c r="A336" s="36"/>
      <c r="B336" s="37"/>
      <c r="C336" s="175" t="s">
        <v>415</v>
      </c>
      <c r="D336" s="175" t="s">
        <v>123</v>
      </c>
      <c r="E336" s="176" t="s">
        <v>764</v>
      </c>
      <c r="F336" s="177" t="s">
        <v>765</v>
      </c>
      <c r="G336" s="178" t="s">
        <v>339</v>
      </c>
      <c r="H336" s="179">
        <v>12.401</v>
      </c>
      <c r="I336" s="180"/>
      <c r="J336" s="181">
        <f>ROUND(I336*H336,2)</f>
        <v>0</v>
      </c>
      <c r="K336" s="177" t="s">
        <v>127</v>
      </c>
      <c r="L336" s="41"/>
      <c r="M336" s="182" t="s">
        <v>19</v>
      </c>
      <c r="N336" s="183" t="s">
        <v>43</v>
      </c>
      <c r="O336" s="66"/>
      <c r="P336" s="184">
        <f>O336*H336</f>
        <v>0</v>
      </c>
      <c r="Q336" s="184">
        <v>0</v>
      </c>
      <c r="R336" s="184">
        <f>Q336*H336</f>
        <v>0</v>
      </c>
      <c r="S336" s="184">
        <v>0</v>
      </c>
      <c r="T336" s="185">
        <f>S336*H336</f>
        <v>0</v>
      </c>
      <c r="U336" s="36"/>
      <c r="V336" s="36"/>
      <c r="W336" s="36"/>
      <c r="X336" s="36"/>
      <c r="Y336" s="36"/>
      <c r="Z336" s="36"/>
      <c r="AA336" s="36"/>
      <c r="AB336" s="36"/>
      <c r="AC336" s="36"/>
      <c r="AD336" s="36"/>
      <c r="AE336" s="36"/>
      <c r="AR336" s="186" t="s">
        <v>163</v>
      </c>
      <c r="AT336" s="186" t="s">
        <v>123</v>
      </c>
      <c r="AU336" s="186" t="s">
        <v>81</v>
      </c>
      <c r="AY336" s="19" t="s">
        <v>120</v>
      </c>
      <c r="BE336" s="187">
        <f>IF(N336="základní",J336,0)</f>
        <v>0</v>
      </c>
      <c r="BF336" s="187">
        <f>IF(N336="snížená",J336,0)</f>
        <v>0</v>
      </c>
      <c r="BG336" s="187">
        <f>IF(N336="zákl. přenesená",J336,0)</f>
        <v>0</v>
      </c>
      <c r="BH336" s="187">
        <f>IF(N336="sníž. přenesená",J336,0)</f>
        <v>0</v>
      </c>
      <c r="BI336" s="187">
        <f>IF(N336="nulová",J336,0)</f>
        <v>0</v>
      </c>
      <c r="BJ336" s="19" t="s">
        <v>79</v>
      </c>
      <c r="BK336" s="187">
        <f>ROUND(I336*H336,2)</f>
        <v>0</v>
      </c>
      <c r="BL336" s="19" t="s">
        <v>163</v>
      </c>
      <c r="BM336" s="186" t="s">
        <v>918</v>
      </c>
    </row>
    <row r="337" spans="1:47" s="2" customFormat="1" ht="58.5">
      <c r="A337" s="36"/>
      <c r="B337" s="37"/>
      <c r="C337" s="38"/>
      <c r="D337" s="188" t="s">
        <v>130</v>
      </c>
      <c r="E337" s="38"/>
      <c r="F337" s="189" t="s">
        <v>368</v>
      </c>
      <c r="G337" s="38"/>
      <c r="H337" s="38"/>
      <c r="I337" s="190"/>
      <c r="J337" s="38"/>
      <c r="K337" s="38"/>
      <c r="L337" s="41"/>
      <c r="M337" s="191"/>
      <c r="N337" s="192"/>
      <c r="O337" s="66"/>
      <c r="P337" s="66"/>
      <c r="Q337" s="66"/>
      <c r="R337" s="66"/>
      <c r="S337" s="66"/>
      <c r="T337" s="67"/>
      <c r="U337" s="36"/>
      <c r="V337" s="36"/>
      <c r="W337" s="36"/>
      <c r="X337" s="36"/>
      <c r="Y337" s="36"/>
      <c r="Z337" s="36"/>
      <c r="AA337" s="36"/>
      <c r="AB337" s="36"/>
      <c r="AC337" s="36"/>
      <c r="AD337" s="36"/>
      <c r="AE337" s="36"/>
      <c r="AT337" s="19" t="s">
        <v>130</v>
      </c>
      <c r="AU337" s="19" t="s">
        <v>81</v>
      </c>
    </row>
    <row r="338" spans="2:63" s="12" customFormat="1" ht="25.9" customHeight="1">
      <c r="B338" s="159"/>
      <c r="C338" s="160"/>
      <c r="D338" s="161" t="s">
        <v>71</v>
      </c>
      <c r="E338" s="162" t="s">
        <v>369</v>
      </c>
      <c r="F338" s="162" t="s">
        <v>370</v>
      </c>
      <c r="G338" s="160"/>
      <c r="H338" s="160"/>
      <c r="I338" s="163"/>
      <c r="J338" s="164">
        <f>BK338</f>
        <v>0</v>
      </c>
      <c r="K338" s="160"/>
      <c r="L338" s="165"/>
      <c r="M338" s="166"/>
      <c r="N338" s="167"/>
      <c r="O338" s="167"/>
      <c r="P338" s="168">
        <f>P339+P356+P394+P449+P458</f>
        <v>0</v>
      </c>
      <c r="Q338" s="167"/>
      <c r="R338" s="168">
        <f>R339+R356+R394+R449+R458</f>
        <v>4.50155746</v>
      </c>
      <c r="S338" s="167"/>
      <c r="T338" s="169">
        <f>T339+T356+T394+T449+T458</f>
        <v>0.37690931</v>
      </c>
      <c r="AR338" s="170" t="s">
        <v>81</v>
      </c>
      <c r="AT338" s="171" t="s">
        <v>71</v>
      </c>
      <c r="AU338" s="171" t="s">
        <v>72</v>
      </c>
      <c r="AY338" s="170" t="s">
        <v>120</v>
      </c>
      <c r="BK338" s="172">
        <f>BK339+BK356+BK394+BK449+BK458</f>
        <v>0</v>
      </c>
    </row>
    <row r="339" spans="2:63" s="12" customFormat="1" ht="22.9" customHeight="1">
      <c r="B339" s="159"/>
      <c r="C339" s="160"/>
      <c r="D339" s="161" t="s">
        <v>71</v>
      </c>
      <c r="E339" s="173" t="s">
        <v>371</v>
      </c>
      <c r="F339" s="173" t="s">
        <v>372</v>
      </c>
      <c r="G339" s="160"/>
      <c r="H339" s="160"/>
      <c r="I339" s="163"/>
      <c r="J339" s="174">
        <f>BK339</f>
        <v>0</v>
      </c>
      <c r="K339" s="160"/>
      <c r="L339" s="165"/>
      <c r="M339" s="166"/>
      <c r="N339" s="167"/>
      <c r="O339" s="167"/>
      <c r="P339" s="168">
        <f>SUM(P340:P355)</f>
        <v>0</v>
      </c>
      <c r="Q339" s="167"/>
      <c r="R339" s="168">
        <f>SUM(R340:R355)</f>
        <v>0.214</v>
      </c>
      <c r="S339" s="167"/>
      <c r="T339" s="169">
        <f>SUM(T340:T355)</f>
        <v>0.3354</v>
      </c>
      <c r="AR339" s="170" t="s">
        <v>81</v>
      </c>
      <c r="AT339" s="171" t="s">
        <v>71</v>
      </c>
      <c r="AU339" s="171" t="s">
        <v>79</v>
      </c>
      <c r="AY339" s="170" t="s">
        <v>120</v>
      </c>
      <c r="BK339" s="172">
        <f>SUM(BK340:BK355)</f>
        <v>0</v>
      </c>
    </row>
    <row r="340" spans="1:65" s="2" customFormat="1" ht="24">
      <c r="A340" s="36"/>
      <c r="B340" s="37"/>
      <c r="C340" s="175" t="s">
        <v>423</v>
      </c>
      <c r="D340" s="175" t="s">
        <v>123</v>
      </c>
      <c r="E340" s="176" t="s">
        <v>374</v>
      </c>
      <c r="F340" s="177" t="s">
        <v>375</v>
      </c>
      <c r="G340" s="178" t="s">
        <v>283</v>
      </c>
      <c r="H340" s="179">
        <v>13</v>
      </c>
      <c r="I340" s="180"/>
      <c r="J340" s="181">
        <f>ROUND(I340*H340,2)</f>
        <v>0</v>
      </c>
      <c r="K340" s="177" t="s">
        <v>127</v>
      </c>
      <c r="L340" s="41"/>
      <c r="M340" s="182" t="s">
        <v>19</v>
      </c>
      <c r="N340" s="183" t="s">
        <v>43</v>
      </c>
      <c r="O340" s="66"/>
      <c r="P340" s="184">
        <f>O340*H340</f>
        <v>0</v>
      </c>
      <c r="Q340" s="184">
        <v>0</v>
      </c>
      <c r="R340" s="184">
        <f>Q340*H340</f>
        <v>0</v>
      </c>
      <c r="S340" s="184">
        <v>0.024</v>
      </c>
      <c r="T340" s="185">
        <f>S340*H340</f>
        <v>0.312</v>
      </c>
      <c r="U340" s="36"/>
      <c r="V340" s="36"/>
      <c r="W340" s="36"/>
      <c r="X340" s="36"/>
      <c r="Y340" s="36"/>
      <c r="Z340" s="36"/>
      <c r="AA340" s="36"/>
      <c r="AB340" s="36"/>
      <c r="AC340" s="36"/>
      <c r="AD340" s="36"/>
      <c r="AE340" s="36"/>
      <c r="AR340" s="186" t="s">
        <v>257</v>
      </c>
      <c r="AT340" s="186" t="s">
        <v>123</v>
      </c>
      <c r="AU340" s="186" t="s">
        <v>81</v>
      </c>
      <c r="AY340" s="19" t="s">
        <v>120</v>
      </c>
      <c r="BE340" s="187">
        <f>IF(N340="základní",J340,0)</f>
        <v>0</v>
      </c>
      <c r="BF340" s="187">
        <f>IF(N340="snížená",J340,0)</f>
        <v>0</v>
      </c>
      <c r="BG340" s="187">
        <f>IF(N340="zákl. přenesená",J340,0)</f>
        <v>0</v>
      </c>
      <c r="BH340" s="187">
        <f>IF(N340="sníž. přenesená",J340,0)</f>
        <v>0</v>
      </c>
      <c r="BI340" s="187">
        <f>IF(N340="nulová",J340,0)</f>
        <v>0</v>
      </c>
      <c r="BJ340" s="19" t="s">
        <v>79</v>
      </c>
      <c r="BK340" s="187">
        <f>ROUND(I340*H340,2)</f>
        <v>0</v>
      </c>
      <c r="BL340" s="19" t="s">
        <v>257</v>
      </c>
      <c r="BM340" s="186" t="s">
        <v>919</v>
      </c>
    </row>
    <row r="341" spans="1:47" s="2" customFormat="1" ht="29.25">
      <c r="A341" s="36"/>
      <c r="B341" s="37"/>
      <c r="C341" s="38"/>
      <c r="D341" s="188" t="s">
        <v>130</v>
      </c>
      <c r="E341" s="38"/>
      <c r="F341" s="189" t="s">
        <v>377</v>
      </c>
      <c r="G341" s="38"/>
      <c r="H341" s="38"/>
      <c r="I341" s="190"/>
      <c r="J341" s="38"/>
      <c r="K341" s="38"/>
      <c r="L341" s="41"/>
      <c r="M341" s="191"/>
      <c r="N341" s="192"/>
      <c r="O341" s="66"/>
      <c r="P341" s="66"/>
      <c r="Q341" s="66"/>
      <c r="R341" s="66"/>
      <c r="S341" s="66"/>
      <c r="T341" s="67"/>
      <c r="U341" s="36"/>
      <c r="V341" s="36"/>
      <c r="W341" s="36"/>
      <c r="X341" s="36"/>
      <c r="Y341" s="36"/>
      <c r="Z341" s="36"/>
      <c r="AA341" s="36"/>
      <c r="AB341" s="36"/>
      <c r="AC341" s="36"/>
      <c r="AD341" s="36"/>
      <c r="AE341" s="36"/>
      <c r="AT341" s="19" t="s">
        <v>130</v>
      </c>
      <c r="AU341" s="19" t="s">
        <v>81</v>
      </c>
    </row>
    <row r="342" spans="1:65" s="2" customFormat="1" ht="16.5" customHeight="1">
      <c r="A342" s="36"/>
      <c r="B342" s="37"/>
      <c r="C342" s="175" t="s">
        <v>428</v>
      </c>
      <c r="D342" s="175" t="s">
        <v>123</v>
      </c>
      <c r="E342" s="176" t="s">
        <v>379</v>
      </c>
      <c r="F342" s="177" t="s">
        <v>380</v>
      </c>
      <c r="G342" s="178" t="s">
        <v>283</v>
      </c>
      <c r="H342" s="179">
        <v>13</v>
      </c>
      <c r="I342" s="180"/>
      <c r="J342" s="181">
        <f>ROUND(I342*H342,2)</f>
        <v>0</v>
      </c>
      <c r="K342" s="177" t="s">
        <v>19</v>
      </c>
      <c r="L342" s="41"/>
      <c r="M342" s="182" t="s">
        <v>19</v>
      </c>
      <c r="N342" s="183" t="s">
        <v>43</v>
      </c>
      <c r="O342" s="66"/>
      <c r="P342" s="184">
        <f>O342*H342</f>
        <v>0</v>
      </c>
      <c r="Q342" s="184">
        <v>0</v>
      </c>
      <c r="R342" s="184">
        <f>Q342*H342</f>
        <v>0</v>
      </c>
      <c r="S342" s="184">
        <v>0.0018</v>
      </c>
      <c r="T342" s="185">
        <f>S342*H342</f>
        <v>0.0234</v>
      </c>
      <c r="U342" s="36"/>
      <c r="V342" s="36"/>
      <c r="W342" s="36"/>
      <c r="X342" s="36"/>
      <c r="Y342" s="36"/>
      <c r="Z342" s="36"/>
      <c r="AA342" s="36"/>
      <c r="AB342" s="36"/>
      <c r="AC342" s="36"/>
      <c r="AD342" s="36"/>
      <c r="AE342" s="36"/>
      <c r="AR342" s="186" t="s">
        <v>257</v>
      </c>
      <c r="AT342" s="186" t="s">
        <v>123</v>
      </c>
      <c r="AU342" s="186" t="s">
        <v>81</v>
      </c>
      <c r="AY342" s="19" t="s">
        <v>120</v>
      </c>
      <c r="BE342" s="187">
        <f>IF(N342="základní",J342,0)</f>
        <v>0</v>
      </c>
      <c r="BF342" s="187">
        <f>IF(N342="snížená",J342,0)</f>
        <v>0</v>
      </c>
      <c r="BG342" s="187">
        <f>IF(N342="zákl. přenesená",J342,0)</f>
        <v>0</v>
      </c>
      <c r="BH342" s="187">
        <f>IF(N342="sníž. přenesená",J342,0)</f>
        <v>0</v>
      </c>
      <c r="BI342" s="187">
        <f>IF(N342="nulová",J342,0)</f>
        <v>0</v>
      </c>
      <c r="BJ342" s="19" t="s">
        <v>79</v>
      </c>
      <c r="BK342" s="187">
        <f>ROUND(I342*H342,2)</f>
        <v>0</v>
      </c>
      <c r="BL342" s="19" t="s">
        <v>257</v>
      </c>
      <c r="BM342" s="186" t="s">
        <v>920</v>
      </c>
    </row>
    <row r="343" spans="1:65" s="2" customFormat="1" ht="24">
      <c r="A343" s="36"/>
      <c r="B343" s="37"/>
      <c r="C343" s="175" t="s">
        <v>433</v>
      </c>
      <c r="D343" s="175" t="s">
        <v>123</v>
      </c>
      <c r="E343" s="176" t="s">
        <v>383</v>
      </c>
      <c r="F343" s="177" t="s">
        <v>384</v>
      </c>
      <c r="G343" s="178" t="s">
        <v>283</v>
      </c>
      <c r="H343" s="179">
        <v>11</v>
      </c>
      <c r="I343" s="180"/>
      <c r="J343" s="181">
        <f>ROUND(I343*H343,2)</f>
        <v>0</v>
      </c>
      <c r="K343" s="177" t="s">
        <v>127</v>
      </c>
      <c r="L343" s="41"/>
      <c r="M343" s="182" t="s">
        <v>19</v>
      </c>
      <c r="N343" s="183" t="s">
        <v>43</v>
      </c>
      <c r="O343" s="66"/>
      <c r="P343" s="184">
        <f>O343*H343</f>
        <v>0</v>
      </c>
      <c r="Q343" s="184">
        <v>0</v>
      </c>
      <c r="R343" s="184">
        <f>Q343*H343</f>
        <v>0</v>
      </c>
      <c r="S343" s="184">
        <v>0</v>
      </c>
      <c r="T343" s="185">
        <f>S343*H343</f>
        <v>0</v>
      </c>
      <c r="U343" s="36"/>
      <c r="V343" s="36"/>
      <c r="W343" s="36"/>
      <c r="X343" s="36"/>
      <c r="Y343" s="36"/>
      <c r="Z343" s="36"/>
      <c r="AA343" s="36"/>
      <c r="AB343" s="36"/>
      <c r="AC343" s="36"/>
      <c r="AD343" s="36"/>
      <c r="AE343" s="36"/>
      <c r="AR343" s="186" t="s">
        <v>257</v>
      </c>
      <c r="AT343" s="186" t="s">
        <v>123</v>
      </c>
      <c r="AU343" s="186" t="s">
        <v>81</v>
      </c>
      <c r="AY343" s="19" t="s">
        <v>120</v>
      </c>
      <c r="BE343" s="187">
        <f>IF(N343="základní",J343,0)</f>
        <v>0</v>
      </c>
      <c r="BF343" s="187">
        <f>IF(N343="snížená",J343,0)</f>
        <v>0</v>
      </c>
      <c r="BG343" s="187">
        <f>IF(N343="zákl. přenesená",J343,0)</f>
        <v>0</v>
      </c>
      <c r="BH343" s="187">
        <f>IF(N343="sníž. přenesená",J343,0)</f>
        <v>0</v>
      </c>
      <c r="BI343" s="187">
        <f>IF(N343="nulová",J343,0)</f>
        <v>0</v>
      </c>
      <c r="BJ343" s="19" t="s">
        <v>79</v>
      </c>
      <c r="BK343" s="187">
        <f>ROUND(I343*H343,2)</f>
        <v>0</v>
      </c>
      <c r="BL343" s="19" t="s">
        <v>257</v>
      </c>
      <c r="BM343" s="186" t="s">
        <v>921</v>
      </c>
    </row>
    <row r="344" spans="1:47" s="2" customFormat="1" ht="117">
      <c r="A344" s="36"/>
      <c r="B344" s="37"/>
      <c r="C344" s="38"/>
      <c r="D344" s="188" t="s">
        <v>130</v>
      </c>
      <c r="E344" s="38"/>
      <c r="F344" s="189" t="s">
        <v>386</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130</v>
      </c>
      <c r="AU344" s="19" t="s">
        <v>81</v>
      </c>
    </row>
    <row r="345" spans="1:65" s="2" customFormat="1" ht="16.5" customHeight="1">
      <c r="A345" s="36"/>
      <c r="B345" s="37"/>
      <c r="C345" s="240" t="s">
        <v>438</v>
      </c>
      <c r="D345" s="240" t="s">
        <v>249</v>
      </c>
      <c r="E345" s="241" t="s">
        <v>770</v>
      </c>
      <c r="F345" s="242" t="s">
        <v>771</v>
      </c>
      <c r="G345" s="243" t="s">
        <v>283</v>
      </c>
      <c r="H345" s="244">
        <v>7</v>
      </c>
      <c r="I345" s="245"/>
      <c r="J345" s="246">
        <f>ROUND(I345*H345,2)</f>
        <v>0</v>
      </c>
      <c r="K345" s="242" t="s">
        <v>127</v>
      </c>
      <c r="L345" s="247"/>
      <c r="M345" s="248" t="s">
        <v>19</v>
      </c>
      <c r="N345" s="249" t="s">
        <v>43</v>
      </c>
      <c r="O345" s="66"/>
      <c r="P345" s="184">
        <f>O345*H345</f>
        <v>0</v>
      </c>
      <c r="Q345" s="184">
        <v>0.0175</v>
      </c>
      <c r="R345" s="184">
        <f>Q345*H345</f>
        <v>0.12250000000000001</v>
      </c>
      <c r="S345" s="184">
        <v>0</v>
      </c>
      <c r="T345" s="185">
        <f>S345*H345</f>
        <v>0</v>
      </c>
      <c r="U345" s="36"/>
      <c r="V345" s="36"/>
      <c r="W345" s="36"/>
      <c r="X345" s="36"/>
      <c r="Y345" s="36"/>
      <c r="Z345" s="36"/>
      <c r="AA345" s="36"/>
      <c r="AB345" s="36"/>
      <c r="AC345" s="36"/>
      <c r="AD345" s="36"/>
      <c r="AE345" s="36"/>
      <c r="AR345" s="186" t="s">
        <v>352</v>
      </c>
      <c r="AT345" s="186" t="s">
        <v>249</v>
      </c>
      <c r="AU345" s="186" t="s">
        <v>81</v>
      </c>
      <c r="AY345" s="19" t="s">
        <v>120</v>
      </c>
      <c r="BE345" s="187">
        <f>IF(N345="základní",J345,0)</f>
        <v>0</v>
      </c>
      <c r="BF345" s="187">
        <f>IF(N345="snížená",J345,0)</f>
        <v>0</v>
      </c>
      <c r="BG345" s="187">
        <f>IF(N345="zákl. přenesená",J345,0)</f>
        <v>0</v>
      </c>
      <c r="BH345" s="187">
        <f>IF(N345="sníž. přenesená",J345,0)</f>
        <v>0</v>
      </c>
      <c r="BI345" s="187">
        <f>IF(N345="nulová",J345,0)</f>
        <v>0</v>
      </c>
      <c r="BJ345" s="19" t="s">
        <v>79</v>
      </c>
      <c r="BK345" s="187">
        <f>ROUND(I345*H345,2)</f>
        <v>0</v>
      </c>
      <c r="BL345" s="19" t="s">
        <v>257</v>
      </c>
      <c r="BM345" s="186" t="s">
        <v>922</v>
      </c>
    </row>
    <row r="346" spans="1:65" s="2" customFormat="1" ht="16.5" customHeight="1">
      <c r="A346" s="36"/>
      <c r="B346" s="37"/>
      <c r="C346" s="240" t="s">
        <v>443</v>
      </c>
      <c r="D346" s="240" t="s">
        <v>249</v>
      </c>
      <c r="E346" s="241" t="s">
        <v>392</v>
      </c>
      <c r="F346" s="242" t="s">
        <v>393</v>
      </c>
      <c r="G346" s="243" t="s">
        <v>283</v>
      </c>
      <c r="H346" s="244">
        <v>4</v>
      </c>
      <c r="I346" s="245"/>
      <c r="J346" s="246">
        <f>ROUND(I346*H346,2)</f>
        <v>0</v>
      </c>
      <c r="K346" s="242" t="s">
        <v>127</v>
      </c>
      <c r="L346" s="247"/>
      <c r="M346" s="248" t="s">
        <v>19</v>
      </c>
      <c r="N346" s="249" t="s">
        <v>43</v>
      </c>
      <c r="O346" s="66"/>
      <c r="P346" s="184">
        <f>O346*H346</f>
        <v>0</v>
      </c>
      <c r="Q346" s="184">
        <v>0.0195</v>
      </c>
      <c r="R346" s="184">
        <f>Q346*H346</f>
        <v>0.078</v>
      </c>
      <c r="S346" s="184">
        <v>0</v>
      </c>
      <c r="T346" s="185">
        <f>S346*H346</f>
        <v>0</v>
      </c>
      <c r="U346" s="36"/>
      <c r="V346" s="36"/>
      <c r="W346" s="36"/>
      <c r="X346" s="36"/>
      <c r="Y346" s="36"/>
      <c r="Z346" s="36"/>
      <c r="AA346" s="36"/>
      <c r="AB346" s="36"/>
      <c r="AC346" s="36"/>
      <c r="AD346" s="36"/>
      <c r="AE346" s="36"/>
      <c r="AR346" s="186" t="s">
        <v>352</v>
      </c>
      <c r="AT346" s="186" t="s">
        <v>249</v>
      </c>
      <c r="AU346" s="186" t="s">
        <v>81</v>
      </c>
      <c r="AY346" s="19" t="s">
        <v>120</v>
      </c>
      <c r="BE346" s="187">
        <f>IF(N346="základní",J346,0)</f>
        <v>0</v>
      </c>
      <c r="BF346" s="187">
        <f>IF(N346="snížená",J346,0)</f>
        <v>0</v>
      </c>
      <c r="BG346" s="187">
        <f>IF(N346="zákl. přenesená",J346,0)</f>
        <v>0</v>
      </c>
      <c r="BH346" s="187">
        <f>IF(N346="sníž. přenesená",J346,0)</f>
        <v>0</v>
      </c>
      <c r="BI346" s="187">
        <f>IF(N346="nulová",J346,0)</f>
        <v>0</v>
      </c>
      <c r="BJ346" s="19" t="s">
        <v>79</v>
      </c>
      <c r="BK346" s="187">
        <f>ROUND(I346*H346,2)</f>
        <v>0</v>
      </c>
      <c r="BL346" s="19" t="s">
        <v>257</v>
      </c>
      <c r="BM346" s="186" t="s">
        <v>923</v>
      </c>
    </row>
    <row r="347" spans="1:65" s="2" customFormat="1" ht="16.5" customHeight="1">
      <c r="A347" s="36"/>
      <c r="B347" s="37"/>
      <c r="C347" s="175" t="s">
        <v>449</v>
      </c>
      <c r="D347" s="175" t="s">
        <v>123</v>
      </c>
      <c r="E347" s="176" t="s">
        <v>396</v>
      </c>
      <c r="F347" s="177" t="s">
        <v>397</v>
      </c>
      <c r="G347" s="178" t="s">
        <v>283</v>
      </c>
      <c r="H347" s="179">
        <v>2</v>
      </c>
      <c r="I347" s="180"/>
      <c r="J347" s="181">
        <f>ROUND(I347*H347,2)</f>
        <v>0</v>
      </c>
      <c r="K347" s="177" t="s">
        <v>127</v>
      </c>
      <c r="L347" s="41"/>
      <c r="M347" s="182" t="s">
        <v>19</v>
      </c>
      <c r="N347" s="183" t="s">
        <v>43</v>
      </c>
      <c r="O347" s="66"/>
      <c r="P347" s="184">
        <f>O347*H347</f>
        <v>0</v>
      </c>
      <c r="Q347" s="184">
        <v>0</v>
      </c>
      <c r="R347" s="184">
        <f>Q347*H347</f>
        <v>0</v>
      </c>
      <c r="S347" s="184">
        <v>0</v>
      </c>
      <c r="T347" s="185">
        <f>S347*H347</f>
        <v>0</v>
      </c>
      <c r="U347" s="36"/>
      <c r="V347" s="36"/>
      <c r="W347" s="36"/>
      <c r="X347" s="36"/>
      <c r="Y347" s="36"/>
      <c r="Z347" s="36"/>
      <c r="AA347" s="36"/>
      <c r="AB347" s="36"/>
      <c r="AC347" s="36"/>
      <c r="AD347" s="36"/>
      <c r="AE347" s="36"/>
      <c r="AR347" s="186" t="s">
        <v>257</v>
      </c>
      <c r="AT347" s="186" t="s">
        <v>123</v>
      </c>
      <c r="AU347" s="186" t="s">
        <v>81</v>
      </c>
      <c r="AY347" s="19" t="s">
        <v>120</v>
      </c>
      <c r="BE347" s="187">
        <f>IF(N347="základní",J347,0)</f>
        <v>0</v>
      </c>
      <c r="BF347" s="187">
        <f>IF(N347="snížená",J347,0)</f>
        <v>0</v>
      </c>
      <c r="BG347" s="187">
        <f>IF(N347="zákl. přenesená",J347,0)</f>
        <v>0</v>
      </c>
      <c r="BH347" s="187">
        <f>IF(N347="sníž. přenesená",J347,0)</f>
        <v>0</v>
      </c>
      <c r="BI347" s="187">
        <f>IF(N347="nulová",J347,0)</f>
        <v>0</v>
      </c>
      <c r="BJ347" s="19" t="s">
        <v>79</v>
      </c>
      <c r="BK347" s="187">
        <f>ROUND(I347*H347,2)</f>
        <v>0</v>
      </c>
      <c r="BL347" s="19" t="s">
        <v>257</v>
      </c>
      <c r="BM347" s="186" t="s">
        <v>924</v>
      </c>
    </row>
    <row r="348" spans="2:51" s="14" customFormat="1" ht="11.25">
      <c r="B348" s="208"/>
      <c r="C348" s="209"/>
      <c r="D348" s="188" t="s">
        <v>166</v>
      </c>
      <c r="E348" s="210" t="s">
        <v>19</v>
      </c>
      <c r="F348" s="211" t="s">
        <v>775</v>
      </c>
      <c r="G348" s="209"/>
      <c r="H348" s="210" t="s">
        <v>19</v>
      </c>
      <c r="I348" s="212"/>
      <c r="J348" s="209"/>
      <c r="K348" s="209"/>
      <c r="L348" s="213"/>
      <c r="M348" s="214"/>
      <c r="N348" s="215"/>
      <c r="O348" s="215"/>
      <c r="P348" s="215"/>
      <c r="Q348" s="215"/>
      <c r="R348" s="215"/>
      <c r="S348" s="215"/>
      <c r="T348" s="216"/>
      <c r="AT348" s="217" t="s">
        <v>166</v>
      </c>
      <c r="AU348" s="217" t="s">
        <v>81</v>
      </c>
      <c r="AV348" s="14" t="s">
        <v>79</v>
      </c>
      <c r="AW348" s="14" t="s">
        <v>33</v>
      </c>
      <c r="AX348" s="14" t="s">
        <v>72</v>
      </c>
      <c r="AY348" s="217" t="s">
        <v>120</v>
      </c>
    </row>
    <row r="349" spans="2:51" s="13" customFormat="1" ht="11.25">
      <c r="B349" s="197"/>
      <c r="C349" s="198"/>
      <c r="D349" s="188" t="s">
        <v>166</v>
      </c>
      <c r="E349" s="199" t="s">
        <v>19</v>
      </c>
      <c r="F349" s="200" t="s">
        <v>81</v>
      </c>
      <c r="G349" s="198"/>
      <c r="H349" s="201">
        <v>2</v>
      </c>
      <c r="I349" s="202"/>
      <c r="J349" s="198"/>
      <c r="K349" s="198"/>
      <c r="L349" s="203"/>
      <c r="M349" s="204"/>
      <c r="N349" s="205"/>
      <c r="O349" s="205"/>
      <c r="P349" s="205"/>
      <c r="Q349" s="205"/>
      <c r="R349" s="205"/>
      <c r="S349" s="205"/>
      <c r="T349" s="206"/>
      <c r="AT349" s="207" t="s">
        <v>166</v>
      </c>
      <c r="AU349" s="207" t="s">
        <v>81</v>
      </c>
      <c r="AV349" s="13" t="s">
        <v>81</v>
      </c>
      <c r="AW349" s="13" t="s">
        <v>33</v>
      </c>
      <c r="AX349" s="13" t="s">
        <v>79</v>
      </c>
      <c r="AY349" s="207" t="s">
        <v>120</v>
      </c>
    </row>
    <row r="350" spans="1:65" s="2" customFormat="1" ht="16.5" customHeight="1">
      <c r="A350" s="36"/>
      <c r="B350" s="37"/>
      <c r="C350" s="240" t="s">
        <v>454</v>
      </c>
      <c r="D350" s="240" t="s">
        <v>249</v>
      </c>
      <c r="E350" s="241" t="s">
        <v>400</v>
      </c>
      <c r="F350" s="242" t="s">
        <v>401</v>
      </c>
      <c r="G350" s="243" t="s">
        <v>283</v>
      </c>
      <c r="H350" s="244">
        <v>2</v>
      </c>
      <c r="I350" s="245"/>
      <c r="J350" s="246">
        <f>ROUND(I350*H350,2)</f>
        <v>0</v>
      </c>
      <c r="K350" s="242" t="s">
        <v>127</v>
      </c>
      <c r="L350" s="247"/>
      <c r="M350" s="248" t="s">
        <v>19</v>
      </c>
      <c r="N350" s="249" t="s">
        <v>43</v>
      </c>
      <c r="O350" s="66"/>
      <c r="P350" s="184">
        <f>O350*H350</f>
        <v>0</v>
      </c>
      <c r="Q350" s="184">
        <v>0.00015</v>
      </c>
      <c r="R350" s="184">
        <f>Q350*H350</f>
        <v>0.0003</v>
      </c>
      <c r="S350" s="184">
        <v>0</v>
      </c>
      <c r="T350" s="185">
        <f>S350*H350</f>
        <v>0</v>
      </c>
      <c r="U350" s="36"/>
      <c r="V350" s="36"/>
      <c r="W350" s="36"/>
      <c r="X350" s="36"/>
      <c r="Y350" s="36"/>
      <c r="Z350" s="36"/>
      <c r="AA350" s="36"/>
      <c r="AB350" s="36"/>
      <c r="AC350" s="36"/>
      <c r="AD350" s="36"/>
      <c r="AE350" s="36"/>
      <c r="AR350" s="186" t="s">
        <v>352</v>
      </c>
      <c r="AT350" s="186" t="s">
        <v>249</v>
      </c>
      <c r="AU350" s="186" t="s">
        <v>81</v>
      </c>
      <c r="AY350" s="19" t="s">
        <v>120</v>
      </c>
      <c r="BE350" s="187">
        <f>IF(N350="základní",J350,0)</f>
        <v>0</v>
      </c>
      <c r="BF350" s="187">
        <f>IF(N350="snížená",J350,0)</f>
        <v>0</v>
      </c>
      <c r="BG350" s="187">
        <f>IF(N350="zákl. přenesená",J350,0)</f>
        <v>0</v>
      </c>
      <c r="BH350" s="187">
        <f>IF(N350="sníž. přenesená",J350,0)</f>
        <v>0</v>
      </c>
      <c r="BI350" s="187">
        <f>IF(N350="nulová",J350,0)</f>
        <v>0</v>
      </c>
      <c r="BJ350" s="19" t="s">
        <v>79</v>
      </c>
      <c r="BK350" s="187">
        <f>ROUND(I350*H350,2)</f>
        <v>0</v>
      </c>
      <c r="BL350" s="19" t="s">
        <v>257</v>
      </c>
      <c r="BM350" s="186" t="s">
        <v>925</v>
      </c>
    </row>
    <row r="351" spans="1:65" s="2" customFormat="1" ht="16.5" customHeight="1">
      <c r="A351" s="36"/>
      <c r="B351" s="37"/>
      <c r="C351" s="175" t="s">
        <v>461</v>
      </c>
      <c r="D351" s="175" t="s">
        <v>123</v>
      </c>
      <c r="E351" s="176" t="s">
        <v>404</v>
      </c>
      <c r="F351" s="177" t="s">
        <v>405</v>
      </c>
      <c r="G351" s="178" t="s">
        <v>283</v>
      </c>
      <c r="H351" s="179">
        <v>11</v>
      </c>
      <c r="I351" s="180"/>
      <c r="J351" s="181">
        <f>ROUND(I351*H351,2)</f>
        <v>0</v>
      </c>
      <c r="K351" s="177" t="s">
        <v>127</v>
      </c>
      <c r="L351" s="41"/>
      <c r="M351" s="182" t="s">
        <v>19</v>
      </c>
      <c r="N351" s="183" t="s">
        <v>43</v>
      </c>
      <c r="O351" s="66"/>
      <c r="P351" s="184">
        <f>O351*H351</f>
        <v>0</v>
      </c>
      <c r="Q351" s="184">
        <v>0</v>
      </c>
      <c r="R351" s="184">
        <f>Q351*H351</f>
        <v>0</v>
      </c>
      <c r="S351" s="184">
        <v>0</v>
      </c>
      <c r="T351" s="185">
        <f>S351*H351</f>
        <v>0</v>
      </c>
      <c r="U351" s="36"/>
      <c r="V351" s="36"/>
      <c r="W351" s="36"/>
      <c r="X351" s="36"/>
      <c r="Y351" s="36"/>
      <c r="Z351" s="36"/>
      <c r="AA351" s="36"/>
      <c r="AB351" s="36"/>
      <c r="AC351" s="36"/>
      <c r="AD351" s="36"/>
      <c r="AE351" s="36"/>
      <c r="AR351" s="186" t="s">
        <v>257</v>
      </c>
      <c r="AT351" s="186" t="s">
        <v>123</v>
      </c>
      <c r="AU351" s="186" t="s">
        <v>81</v>
      </c>
      <c r="AY351" s="19" t="s">
        <v>120</v>
      </c>
      <c r="BE351" s="187">
        <f>IF(N351="základní",J351,0)</f>
        <v>0</v>
      </c>
      <c r="BF351" s="187">
        <f>IF(N351="snížená",J351,0)</f>
        <v>0</v>
      </c>
      <c r="BG351" s="187">
        <f>IF(N351="zákl. přenesená",J351,0)</f>
        <v>0</v>
      </c>
      <c r="BH351" s="187">
        <f>IF(N351="sníž. přenesená",J351,0)</f>
        <v>0</v>
      </c>
      <c r="BI351" s="187">
        <f>IF(N351="nulová",J351,0)</f>
        <v>0</v>
      </c>
      <c r="BJ351" s="19" t="s">
        <v>79</v>
      </c>
      <c r="BK351" s="187">
        <f>ROUND(I351*H351,2)</f>
        <v>0</v>
      </c>
      <c r="BL351" s="19" t="s">
        <v>257</v>
      </c>
      <c r="BM351" s="186" t="s">
        <v>926</v>
      </c>
    </row>
    <row r="352" spans="1:65" s="2" customFormat="1" ht="16.5" customHeight="1">
      <c r="A352" s="36"/>
      <c r="B352" s="37"/>
      <c r="C352" s="240" t="s">
        <v>467</v>
      </c>
      <c r="D352" s="240" t="s">
        <v>249</v>
      </c>
      <c r="E352" s="241" t="s">
        <v>408</v>
      </c>
      <c r="F352" s="242" t="s">
        <v>409</v>
      </c>
      <c r="G352" s="243" t="s">
        <v>283</v>
      </c>
      <c r="H352" s="244">
        <v>11</v>
      </c>
      <c r="I352" s="245"/>
      <c r="J352" s="246">
        <f>ROUND(I352*H352,2)</f>
        <v>0</v>
      </c>
      <c r="K352" s="242" t="s">
        <v>127</v>
      </c>
      <c r="L352" s="247"/>
      <c r="M352" s="248" t="s">
        <v>19</v>
      </c>
      <c r="N352" s="249" t="s">
        <v>43</v>
      </c>
      <c r="O352" s="66"/>
      <c r="P352" s="184">
        <f>O352*H352</f>
        <v>0</v>
      </c>
      <c r="Q352" s="184">
        <v>0.0012</v>
      </c>
      <c r="R352" s="184">
        <f>Q352*H352</f>
        <v>0.013199999999999998</v>
      </c>
      <c r="S352" s="184">
        <v>0</v>
      </c>
      <c r="T352" s="185">
        <f>S352*H352</f>
        <v>0</v>
      </c>
      <c r="U352" s="36"/>
      <c r="V352" s="36"/>
      <c r="W352" s="36"/>
      <c r="X352" s="36"/>
      <c r="Y352" s="36"/>
      <c r="Z352" s="36"/>
      <c r="AA352" s="36"/>
      <c r="AB352" s="36"/>
      <c r="AC352" s="36"/>
      <c r="AD352" s="36"/>
      <c r="AE352" s="36"/>
      <c r="AR352" s="186" t="s">
        <v>352</v>
      </c>
      <c r="AT352" s="186" t="s">
        <v>249</v>
      </c>
      <c r="AU352" s="186" t="s">
        <v>81</v>
      </c>
      <c r="AY352" s="19" t="s">
        <v>120</v>
      </c>
      <c r="BE352" s="187">
        <f>IF(N352="základní",J352,0)</f>
        <v>0</v>
      </c>
      <c r="BF352" s="187">
        <f>IF(N352="snížená",J352,0)</f>
        <v>0</v>
      </c>
      <c r="BG352" s="187">
        <f>IF(N352="zákl. přenesená",J352,0)</f>
        <v>0</v>
      </c>
      <c r="BH352" s="187">
        <f>IF(N352="sníž. přenesená",J352,0)</f>
        <v>0</v>
      </c>
      <c r="BI352" s="187">
        <f>IF(N352="nulová",J352,0)</f>
        <v>0</v>
      </c>
      <c r="BJ352" s="19" t="s">
        <v>79</v>
      </c>
      <c r="BK352" s="187">
        <f>ROUND(I352*H352,2)</f>
        <v>0</v>
      </c>
      <c r="BL352" s="19" t="s">
        <v>257</v>
      </c>
      <c r="BM352" s="186" t="s">
        <v>927</v>
      </c>
    </row>
    <row r="353" spans="1:65" s="2" customFormat="1" ht="16.5" customHeight="1">
      <c r="A353" s="36"/>
      <c r="B353" s="37"/>
      <c r="C353" s="175" t="s">
        <v>474</v>
      </c>
      <c r="D353" s="175" t="s">
        <v>123</v>
      </c>
      <c r="E353" s="176" t="s">
        <v>412</v>
      </c>
      <c r="F353" s="177" t="s">
        <v>413</v>
      </c>
      <c r="G353" s="178" t="s">
        <v>126</v>
      </c>
      <c r="H353" s="179">
        <v>1</v>
      </c>
      <c r="I353" s="180"/>
      <c r="J353" s="181">
        <f>ROUND(I353*H353,2)</f>
        <v>0</v>
      </c>
      <c r="K353" s="177" t="s">
        <v>19</v>
      </c>
      <c r="L353" s="41"/>
      <c r="M353" s="182" t="s">
        <v>19</v>
      </c>
      <c r="N353" s="183" t="s">
        <v>43</v>
      </c>
      <c r="O353" s="66"/>
      <c r="P353" s="184">
        <f>O353*H353</f>
        <v>0</v>
      </c>
      <c r="Q353" s="184">
        <v>0</v>
      </c>
      <c r="R353" s="184">
        <f>Q353*H353</f>
        <v>0</v>
      </c>
      <c r="S353" s="184">
        <v>0</v>
      </c>
      <c r="T353" s="185">
        <f>S353*H353</f>
        <v>0</v>
      </c>
      <c r="U353" s="36"/>
      <c r="V353" s="36"/>
      <c r="W353" s="36"/>
      <c r="X353" s="36"/>
      <c r="Y353" s="36"/>
      <c r="Z353" s="36"/>
      <c r="AA353" s="36"/>
      <c r="AB353" s="36"/>
      <c r="AC353" s="36"/>
      <c r="AD353" s="36"/>
      <c r="AE353" s="36"/>
      <c r="AR353" s="186" t="s">
        <v>257</v>
      </c>
      <c r="AT353" s="186" t="s">
        <v>123</v>
      </c>
      <c r="AU353" s="186" t="s">
        <v>81</v>
      </c>
      <c r="AY353" s="19" t="s">
        <v>120</v>
      </c>
      <c r="BE353" s="187">
        <f>IF(N353="základní",J353,0)</f>
        <v>0</v>
      </c>
      <c r="BF353" s="187">
        <f>IF(N353="snížená",J353,0)</f>
        <v>0</v>
      </c>
      <c r="BG353" s="187">
        <f>IF(N353="zákl. přenesená",J353,0)</f>
        <v>0</v>
      </c>
      <c r="BH353" s="187">
        <f>IF(N353="sníž. přenesená",J353,0)</f>
        <v>0</v>
      </c>
      <c r="BI353" s="187">
        <f>IF(N353="nulová",J353,0)</f>
        <v>0</v>
      </c>
      <c r="BJ353" s="19" t="s">
        <v>79</v>
      </c>
      <c r="BK353" s="187">
        <f>ROUND(I353*H353,2)</f>
        <v>0</v>
      </c>
      <c r="BL353" s="19" t="s">
        <v>257</v>
      </c>
      <c r="BM353" s="186" t="s">
        <v>928</v>
      </c>
    </row>
    <row r="354" spans="1:65" s="2" customFormat="1" ht="24">
      <c r="A354" s="36"/>
      <c r="B354" s="37"/>
      <c r="C354" s="175" t="s">
        <v>481</v>
      </c>
      <c r="D354" s="175" t="s">
        <v>123</v>
      </c>
      <c r="E354" s="176" t="s">
        <v>780</v>
      </c>
      <c r="F354" s="177" t="s">
        <v>781</v>
      </c>
      <c r="G354" s="178" t="s">
        <v>418</v>
      </c>
      <c r="H354" s="250"/>
      <c r="I354" s="180"/>
      <c r="J354" s="181">
        <f>ROUND(I354*H354,2)</f>
        <v>0</v>
      </c>
      <c r="K354" s="177" t="s">
        <v>127</v>
      </c>
      <c r="L354" s="41"/>
      <c r="M354" s="182" t="s">
        <v>19</v>
      </c>
      <c r="N354" s="183" t="s">
        <v>43</v>
      </c>
      <c r="O354" s="66"/>
      <c r="P354" s="184">
        <f>O354*H354</f>
        <v>0</v>
      </c>
      <c r="Q354" s="184">
        <v>0</v>
      </c>
      <c r="R354" s="184">
        <f>Q354*H354</f>
        <v>0</v>
      </c>
      <c r="S354" s="184">
        <v>0</v>
      </c>
      <c r="T354" s="185">
        <f>S354*H354</f>
        <v>0</v>
      </c>
      <c r="U354" s="36"/>
      <c r="V354" s="36"/>
      <c r="W354" s="36"/>
      <c r="X354" s="36"/>
      <c r="Y354" s="36"/>
      <c r="Z354" s="36"/>
      <c r="AA354" s="36"/>
      <c r="AB354" s="36"/>
      <c r="AC354" s="36"/>
      <c r="AD354" s="36"/>
      <c r="AE354" s="36"/>
      <c r="AR354" s="186" t="s">
        <v>257</v>
      </c>
      <c r="AT354" s="186" t="s">
        <v>123</v>
      </c>
      <c r="AU354" s="186" t="s">
        <v>81</v>
      </c>
      <c r="AY354" s="19" t="s">
        <v>120</v>
      </c>
      <c r="BE354" s="187">
        <f>IF(N354="základní",J354,0)</f>
        <v>0</v>
      </c>
      <c r="BF354" s="187">
        <f>IF(N354="snížená",J354,0)</f>
        <v>0</v>
      </c>
      <c r="BG354" s="187">
        <f>IF(N354="zákl. přenesená",J354,0)</f>
        <v>0</v>
      </c>
      <c r="BH354" s="187">
        <f>IF(N354="sníž. přenesená",J354,0)</f>
        <v>0</v>
      </c>
      <c r="BI354" s="187">
        <f>IF(N354="nulová",J354,0)</f>
        <v>0</v>
      </c>
      <c r="BJ354" s="19" t="s">
        <v>79</v>
      </c>
      <c r="BK354" s="187">
        <f>ROUND(I354*H354,2)</f>
        <v>0</v>
      </c>
      <c r="BL354" s="19" t="s">
        <v>257</v>
      </c>
      <c r="BM354" s="186" t="s">
        <v>929</v>
      </c>
    </row>
    <row r="355" spans="1:47" s="2" customFormat="1" ht="78">
      <c r="A355" s="36"/>
      <c r="B355" s="37"/>
      <c r="C355" s="38"/>
      <c r="D355" s="188" t="s">
        <v>130</v>
      </c>
      <c r="E355" s="38"/>
      <c r="F355" s="189" t="s">
        <v>420</v>
      </c>
      <c r="G355" s="38"/>
      <c r="H355" s="38"/>
      <c r="I355" s="190"/>
      <c r="J355" s="38"/>
      <c r="K355" s="38"/>
      <c r="L355" s="41"/>
      <c r="M355" s="191"/>
      <c r="N355" s="192"/>
      <c r="O355" s="66"/>
      <c r="P355" s="66"/>
      <c r="Q355" s="66"/>
      <c r="R355" s="66"/>
      <c r="S355" s="66"/>
      <c r="T355" s="67"/>
      <c r="U355" s="36"/>
      <c r="V355" s="36"/>
      <c r="W355" s="36"/>
      <c r="X355" s="36"/>
      <c r="Y355" s="36"/>
      <c r="Z355" s="36"/>
      <c r="AA355" s="36"/>
      <c r="AB355" s="36"/>
      <c r="AC355" s="36"/>
      <c r="AD355" s="36"/>
      <c r="AE355" s="36"/>
      <c r="AT355" s="19" t="s">
        <v>130</v>
      </c>
      <c r="AU355" s="19" t="s">
        <v>81</v>
      </c>
    </row>
    <row r="356" spans="2:63" s="12" customFormat="1" ht="22.9" customHeight="1">
      <c r="B356" s="159"/>
      <c r="C356" s="160"/>
      <c r="D356" s="161" t="s">
        <v>71</v>
      </c>
      <c r="E356" s="173" t="s">
        <v>421</v>
      </c>
      <c r="F356" s="173" t="s">
        <v>422</v>
      </c>
      <c r="G356" s="160"/>
      <c r="H356" s="160"/>
      <c r="I356" s="163"/>
      <c r="J356" s="174">
        <f>BK356</f>
        <v>0</v>
      </c>
      <c r="K356" s="160"/>
      <c r="L356" s="165"/>
      <c r="M356" s="166"/>
      <c r="N356" s="167"/>
      <c r="O356" s="167"/>
      <c r="P356" s="168">
        <f>SUM(P357:P393)</f>
        <v>0</v>
      </c>
      <c r="Q356" s="167"/>
      <c r="R356" s="168">
        <f>SUM(R357:R393)</f>
        <v>1.3502783999999999</v>
      </c>
      <c r="S356" s="167"/>
      <c r="T356" s="169">
        <f>SUM(T357:T393)</f>
        <v>0</v>
      </c>
      <c r="AR356" s="170" t="s">
        <v>81</v>
      </c>
      <c r="AT356" s="171" t="s">
        <v>71</v>
      </c>
      <c r="AU356" s="171" t="s">
        <v>79</v>
      </c>
      <c r="AY356" s="170" t="s">
        <v>120</v>
      </c>
      <c r="BK356" s="172">
        <f>SUM(BK357:BK393)</f>
        <v>0</v>
      </c>
    </row>
    <row r="357" spans="1:65" s="2" customFormat="1" ht="16.5" customHeight="1">
      <c r="A357" s="36"/>
      <c r="B357" s="37"/>
      <c r="C357" s="175" t="s">
        <v>488</v>
      </c>
      <c r="D357" s="175" t="s">
        <v>123</v>
      </c>
      <c r="E357" s="176" t="s">
        <v>424</v>
      </c>
      <c r="F357" s="177" t="s">
        <v>425</v>
      </c>
      <c r="G357" s="178" t="s">
        <v>162</v>
      </c>
      <c r="H357" s="179">
        <v>43.752</v>
      </c>
      <c r="I357" s="180"/>
      <c r="J357" s="181">
        <f>ROUND(I357*H357,2)</f>
        <v>0</v>
      </c>
      <c r="K357" s="177" t="s">
        <v>127</v>
      </c>
      <c r="L357" s="41"/>
      <c r="M357" s="182" t="s">
        <v>19</v>
      </c>
      <c r="N357" s="183" t="s">
        <v>43</v>
      </c>
      <c r="O357" s="66"/>
      <c r="P357" s="184">
        <f>O357*H357</f>
        <v>0</v>
      </c>
      <c r="Q357" s="184">
        <v>0.0003</v>
      </c>
      <c r="R357" s="184">
        <f>Q357*H357</f>
        <v>0.0131256</v>
      </c>
      <c r="S357" s="184">
        <v>0</v>
      </c>
      <c r="T357" s="185">
        <f>S357*H357</f>
        <v>0</v>
      </c>
      <c r="U357" s="36"/>
      <c r="V357" s="36"/>
      <c r="W357" s="36"/>
      <c r="X357" s="36"/>
      <c r="Y357" s="36"/>
      <c r="Z357" s="36"/>
      <c r="AA357" s="36"/>
      <c r="AB357" s="36"/>
      <c r="AC357" s="36"/>
      <c r="AD357" s="36"/>
      <c r="AE357" s="36"/>
      <c r="AR357" s="186" t="s">
        <v>257</v>
      </c>
      <c r="AT357" s="186" t="s">
        <v>123</v>
      </c>
      <c r="AU357" s="186" t="s">
        <v>81</v>
      </c>
      <c r="AY357" s="19" t="s">
        <v>120</v>
      </c>
      <c r="BE357" s="187">
        <f>IF(N357="základní",J357,0)</f>
        <v>0</v>
      </c>
      <c r="BF357" s="187">
        <f>IF(N357="snížená",J357,0)</f>
        <v>0</v>
      </c>
      <c r="BG357" s="187">
        <f>IF(N357="zákl. přenesená",J357,0)</f>
        <v>0</v>
      </c>
      <c r="BH357" s="187">
        <f>IF(N357="sníž. přenesená",J357,0)</f>
        <v>0</v>
      </c>
      <c r="BI357" s="187">
        <f>IF(N357="nulová",J357,0)</f>
        <v>0</v>
      </c>
      <c r="BJ357" s="19" t="s">
        <v>79</v>
      </c>
      <c r="BK357" s="187">
        <f>ROUND(I357*H357,2)</f>
        <v>0</v>
      </c>
      <c r="BL357" s="19" t="s">
        <v>257</v>
      </c>
      <c r="BM357" s="186" t="s">
        <v>930</v>
      </c>
    </row>
    <row r="358" spans="1:47" s="2" customFormat="1" ht="48.75">
      <c r="A358" s="36"/>
      <c r="B358" s="37"/>
      <c r="C358" s="38"/>
      <c r="D358" s="188" t="s">
        <v>130</v>
      </c>
      <c r="E358" s="38"/>
      <c r="F358" s="189" t="s">
        <v>427</v>
      </c>
      <c r="G358" s="38"/>
      <c r="H358" s="38"/>
      <c r="I358" s="190"/>
      <c r="J358" s="38"/>
      <c r="K358" s="38"/>
      <c r="L358" s="41"/>
      <c r="M358" s="191"/>
      <c r="N358" s="192"/>
      <c r="O358" s="66"/>
      <c r="P358" s="66"/>
      <c r="Q358" s="66"/>
      <c r="R358" s="66"/>
      <c r="S358" s="66"/>
      <c r="T358" s="67"/>
      <c r="U358" s="36"/>
      <c r="V358" s="36"/>
      <c r="W358" s="36"/>
      <c r="X358" s="36"/>
      <c r="Y358" s="36"/>
      <c r="Z358" s="36"/>
      <c r="AA358" s="36"/>
      <c r="AB358" s="36"/>
      <c r="AC358" s="36"/>
      <c r="AD358" s="36"/>
      <c r="AE358" s="36"/>
      <c r="AT358" s="19" t="s">
        <v>130</v>
      </c>
      <c r="AU358" s="19" t="s">
        <v>81</v>
      </c>
    </row>
    <row r="359" spans="2:51" s="13" customFormat="1" ht="11.25">
      <c r="B359" s="197"/>
      <c r="C359" s="198"/>
      <c r="D359" s="188" t="s">
        <v>166</v>
      </c>
      <c r="E359" s="199" t="s">
        <v>19</v>
      </c>
      <c r="F359" s="200" t="s">
        <v>694</v>
      </c>
      <c r="G359" s="198"/>
      <c r="H359" s="201">
        <v>15.11</v>
      </c>
      <c r="I359" s="202"/>
      <c r="J359" s="198"/>
      <c r="K359" s="198"/>
      <c r="L359" s="203"/>
      <c r="M359" s="204"/>
      <c r="N359" s="205"/>
      <c r="O359" s="205"/>
      <c r="P359" s="205"/>
      <c r="Q359" s="205"/>
      <c r="R359" s="205"/>
      <c r="S359" s="205"/>
      <c r="T359" s="206"/>
      <c r="AT359" s="207" t="s">
        <v>166</v>
      </c>
      <c r="AU359" s="207" t="s">
        <v>81</v>
      </c>
      <c r="AV359" s="13" t="s">
        <v>81</v>
      </c>
      <c r="AW359" s="13" t="s">
        <v>33</v>
      </c>
      <c r="AX359" s="13" t="s">
        <v>72</v>
      </c>
      <c r="AY359" s="207" t="s">
        <v>120</v>
      </c>
    </row>
    <row r="360" spans="2:51" s="13" customFormat="1" ht="11.25">
      <c r="B360" s="197"/>
      <c r="C360" s="198"/>
      <c r="D360" s="188" t="s">
        <v>166</v>
      </c>
      <c r="E360" s="199" t="s">
        <v>19</v>
      </c>
      <c r="F360" s="200" t="s">
        <v>695</v>
      </c>
      <c r="G360" s="198"/>
      <c r="H360" s="201">
        <v>0.291</v>
      </c>
      <c r="I360" s="202"/>
      <c r="J360" s="198"/>
      <c r="K360" s="198"/>
      <c r="L360" s="203"/>
      <c r="M360" s="204"/>
      <c r="N360" s="205"/>
      <c r="O360" s="205"/>
      <c r="P360" s="205"/>
      <c r="Q360" s="205"/>
      <c r="R360" s="205"/>
      <c r="S360" s="205"/>
      <c r="T360" s="206"/>
      <c r="AT360" s="207" t="s">
        <v>166</v>
      </c>
      <c r="AU360" s="207" t="s">
        <v>81</v>
      </c>
      <c r="AV360" s="13" t="s">
        <v>81</v>
      </c>
      <c r="AW360" s="13" t="s">
        <v>33</v>
      </c>
      <c r="AX360" s="13" t="s">
        <v>72</v>
      </c>
      <c r="AY360" s="207" t="s">
        <v>120</v>
      </c>
    </row>
    <row r="361" spans="2:51" s="13" customFormat="1" ht="11.25">
      <c r="B361" s="197"/>
      <c r="C361" s="198"/>
      <c r="D361" s="188" t="s">
        <v>166</v>
      </c>
      <c r="E361" s="199" t="s">
        <v>19</v>
      </c>
      <c r="F361" s="200" t="s">
        <v>614</v>
      </c>
      <c r="G361" s="198"/>
      <c r="H361" s="201">
        <v>-0.683</v>
      </c>
      <c r="I361" s="202"/>
      <c r="J361" s="198"/>
      <c r="K361" s="198"/>
      <c r="L361" s="203"/>
      <c r="M361" s="204"/>
      <c r="N361" s="205"/>
      <c r="O361" s="205"/>
      <c r="P361" s="205"/>
      <c r="Q361" s="205"/>
      <c r="R361" s="205"/>
      <c r="S361" s="205"/>
      <c r="T361" s="206"/>
      <c r="AT361" s="207" t="s">
        <v>166</v>
      </c>
      <c r="AU361" s="207" t="s">
        <v>81</v>
      </c>
      <c r="AV361" s="13" t="s">
        <v>81</v>
      </c>
      <c r="AW361" s="13" t="s">
        <v>33</v>
      </c>
      <c r="AX361" s="13" t="s">
        <v>72</v>
      </c>
      <c r="AY361" s="207" t="s">
        <v>120</v>
      </c>
    </row>
    <row r="362" spans="2:51" s="13" customFormat="1" ht="11.25">
      <c r="B362" s="197"/>
      <c r="C362" s="198"/>
      <c r="D362" s="188" t="s">
        <v>166</v>
      </c>
      <c r="E362" s="199" t="s">
        <v>19</v>
      </c>
      <c r="F362" s="200" t="s">
        <v>696</v>
      </c>
      <c r="G362" s="198"/>
      <c r="H362" s="201">
        <v>0.108</v>
      </c>
      <c r="I362" s="202"/>
      <c r="J362" s="198"/>
      <c r="K362" s="198"/>
      <c r="L362" s="203"/>
      <c r="M362" s="204"/>
      <c r="N362" s="205"/>
      <c r="O362" s="205"/>
      <c r="P362" s="205"/>
      <c r="Q362" s="205"/>
      <c r="R362" s="205"/>
      <c r="S362" s="205"/>
      <c r="T362" s="206"/>
      <c r="AT362" s="207" t="s">
        <v>166</v>
      </c>
      <c r="AU362" s="207" t="s">
        <v>81</v>
      </c>
      <c r="AV362" s="13" t="s">
        <v>81</v>
      </c>
      <c r="AW362" s="13" t="s">
        <v>33</v>
      </c>
      <c r="AX362" s="13" t="s">
        <v>72</v>
      </c>
      <c r="AY362" s="207" t="s">
        <v>120</v>
      </c>
    </row>
    <row r="363" spans="2:51" s="13" customFormat="1" ht="11.25">
      <c r="B363" s="197"/>
      <c r="C363" s="198"/>
      <c r="D363" s="188" t="s">
        <v>166</v>
      </c>
      <c r="E363" s="199" t="s">
        <v>19</v>
      </c>
      <c r="F363" s="200" t="s">
        <v>697</v>
      </c>
      <c r="G363" s="198"/>
      <c r="H363" s="201">
        <v>2.52</v>
      </c>
      <c r="I363" s="202"/>
      <c r="J363" s="198"/>
      <c r="K363" s="198"/>
      <c r="L363" s="203"/>
      <c r="M363" s="204"/>
      <c r="N363" s="205"/>
      <c r="O363" s="205"/>
      <c r="P363" s="205"/>
      <c r="Q363" s="205"/>
      <c r="R363" s="205"/>
      <c r="S363" s="205"/>
      <c r="T363" s="206"/>
      <c r="AT363" s="207" t="s">
        <v>166</v>
      </c>
      <c r="AU363" s="207" t="s">
        <v>81</v>
      </c>
      <c r="AV363" s="13" t="s">
        <v>81</v>
      </c>
      <c r="AW363" s="13" t="s">
        <v>33</v>
      </c>
      <c r="AX363" s="13" t="s">
        <v>72</v>
      </c>
      <c r="AY363" s="207" t="s">
        <v>120</v>
      </c>
    </row>
    <row r="364" spans="2:51" s="13" customFormat="1" ht="11.25">
      <c r="B364" s="197"/>
      <c r="C364" s="198"/>
      <c r="D364" s="188" t="s">
        <v>166</v>
      </c>
      <c r="E364" s="199" t="s">
        <v>19</v>
      </c>
      <c r="F364" s="200" t="s">
        <v>698</v>
      </c>
      <c r="G364" s="198"/>
      <c r="H364" s="201">
        <v>2.4</v>
      </c>
      <c r="I364" s="202"/>
      <c r="J364" s="198"/>
      <c r="K364" s="198"/>
      <c r="L364" s="203"/>
      <c r="M364" s="204"/>
      <c r="N364" s="205"/>
      <c r="O364" s="205"/>
      <c r="P364" s="205"/>
      <c r="Q364" s="205"/>
      <c r="R364" s="205"/>
      <c r="S364" s="205"/>
      <c r="T364" s="206"/>
      <c r="AT364" s="207" t="s">
        <v>166</v>
      </c>
      <c r="AU364" s="207" t="s">
        <v>81</v>
      </c>
      <c r="AV364" s="13" t="s">
        <v>81</v>
      </c>
      <c r="AW364" s="13" t="s">
        <v>33</v>
      </c>
      <c r="AX364" s="13" t="s">
        <v>72</v>
      </c>
      <c r="AY364" s="207" t="s">
        <v>120</v>
      </c>
    </row>
    <row r="365" spans="2:51" s="13" customFormat="1" ht="11.25">
      <c r="B365" s="197"/>
      <c r="C365" s="198"/>
      <c r="D365" s="188" t="s">
        <v>166</v>
      </c>
      <c r="E365" s="199" t="s">
        <v>19</v>
      </c>
      <c r="F365" s="200" t="s">
        <v>699</v>
      </c>
      <c r="G365" s="198"/>
      <c r="H365" s="201">
        <v>0.48</v>
      </c>
      <c r="I365" s="202"/>
      <c r="J365" s="198"/>
      <c r="K365" s="198"/>
      <c r="L365" s="203"/>
      <c r="M365" s="204"/>
      <c r="N365" s="205"/>
      <c r="O365" s="205"/>
      <c r="P365" s="205"/>
      <c r="Q365" s="205"/>
      <c r="R365" s="205"/>
      <c r="S365" s="205"/>
      <c r="T365" s="206"/>
      <c r="AT365" s="207" t="s">
        <v>166</v>
      </c>
      <c r="AU365" s="207" t="s">
        <v>81</v>
      </c>
      <c r="AV365" s="13" t="s">
        <v>81</v>
      </c>
      <c r="AW365" s="13" t="s">
        <v>33</v>
      </c>
      <c r="AX365" s="13" t="s">
        <v>72</v>
      </c>
      <c r="AY365" s="207" t="s">
        <v>120</v>
      </c>
    </row>
    <row r="366" spans="2:51" s="13" customFormat="1" ht="11.25">
      <c r="B366" s="197"/>
      <c r="C366" s="198"/>
      <c r="D366" s="188" t="s">
        <v>166</v>
      </c>
      <c r="E366" s="199" t="s">
        <v>19</v>
      </c>
      <c r="F366" s="200" t="s">
        <v>700</v>
      </c>
      <c r="G366" s="198"/>
      <c r="H366" s="201">
        <v>0.24</v>
      </c>
      <c r="I366" s="202"/>
      <c r="J366" s="198"/>
      <c r="K366" s="198"/>
      <c r="L366" s="203"/>
      <c r="M366" s="204"/>
      <c r="N366" s="205"/>
      <c r="O366" s="205"/>
      <c r="P366" s="205"/>
      <c r="Q366" s="205"/>
      <c r="R366" s="205"/>
      <c r="S366" s="205"/>
      <c r="T366" s="206"/>
      <c r="AT366" s="207" t="s">
        <v>166</v>
      </c>
      <c r="AU366" s="207" t="s">
        <v>81</v>
      </c>
      <c r="AV366" s="13" t="s">
        <v>81</v>
      </c>
      <c r="AW366" s="13" t="s">
        <v>33</v>
      </c>
      <c r="AX366" s="13" t="s">
        <v>72</v>
      </c>
      <c r="AY366" s="207" t="s">
        <v>120</v>
      </c>
    </row>
    <row r="367" spans="2:51" s="13" customFormat="1" ht="11.25">
      <c r="B367" s="197"/>
      <c r="C367" s="198"/>
      <c r="D367" s="188" t="s">
        <v>166</v>
      </c>
      <c r="E367" s="199" t="s">
        <v>19</v>
      </c>
      <c r="F367" s="200" t="s">
        <v>701</v>
      </c>
      <c r="G367" s="198"/>
      <c r="H367" s="201">
        <v>3.402</v>
      </c>
      <c r="I367" s="202"/>
      <c r="J367" s="198"/>
      <c r="K367" s="198"/>
      <c r="L367" s="203"/>
      <c r="M367" s="204"/>
      <c r="N367" s="205"/>
      <c r="O367" s="205"/>
      <c r="P367" s="205"/>
      <c r="Q367" s="205"/>
      <c r="R367" s="205"/>
      <c r="S367" s="205"/>
      <c r="T367" s="206"/>
      <c r="AT367" s="207" t="s">
        <v>166</v>
      </c>
      <c r="AU367" s="207" t="s">
        <v>81</v>
      </c>
      <c r="AV367" s="13" t="s">
        <v>81</v>
      </c>
      <c r="AW367" s="13" t="s">
        <v>33</v>
      </c>
      <c r="AX367" s="13" t="s">
        <v>72</v>
      </c>
      <c r="AY367" s="207" t="s">
        <v>120</v>
      </c>
    </row>
    <row r="368" spans="2:51" s="13" customFormat="1" ht="11.25">
      <c r="B368" s="197"/>
      <c r="C368" s="198"/>
      <c r="D368" s="188" t="s">
        <v>166</v>
      </c>
      <c r="E368" s="199" t="s">
        <v>19</v>
      </c>
      <c r="F368" s="200" t="s">
        <v>702</v>
      </c>
      <c r="G368" s="198"/>
      <c r="H368" s="201">
        <v>-0.135</v>
      </c>
      <c r="I368" s="202"/>
      <c r="J368" s="198"/>
      <c r="K368" s="198"/>
      <c r="L368" s="203"/>
      <c r="M368" s="204"/>
      <c r="N368" s="205"/>
      <c r="O368" s="205"/>
      <c r="P368" s="205"/>
      <c r="Q368" s="205"/>
      <c r="R368" s="205"/>
      <c r="S368" s="205"/>
      <c r="T368" s="206"/>
      <c r="AT368" s="207" t="s">
        <v>166</v>
      </c>
      <c r="AU368" s="207" t="s">
        <v>81</v>
      </c>
      <c r="AV368" s="13" t="s">
        <v>81</v>
      </c>
      <c r="AW368" s="13" t="s">
        <v>33</v>
      </c>
      <c r="AX368" s="13" t="s">
        <v>72</v>
      </c>
      <c r="AY368" s="207" t="s">
        <v>120</v>
      </c>
    </row>
    <row r="369" spans="2:51" s="13" customFormat="1" ht="11.25">
      <c r="B369" s="197"/>
      <c r="C369" s="198"/>
      <c r="D369" s="188" t="s">
        <v>166</v>
      </c>
      <c r="E369" s="199" t="s">
        <v>19</v>
      </c>
      <c r="F369" s="200" t="s">
        <v>623</v>
      </c>
      <c r="G369" s="198"/>
      <c r="H369" s="201">
        <v>7.085</v>
      </c>
      <c r="I369" s="202"/>
      <c r="J369" s="198"/>
      <c r="K369" s="198"/>
      <c r="L369" s="203"/>
      <c r="M369" s="204"/>
      <c r="N369" s="205"/>
      <c r="O369" s="205"/>
      <c r="P369" s="205"/>
      <c r="Q369" s="205"/>
      <c r="R369" s="205"/>
      <c r="S369" s="205"/>
      <c r="T369" s="206"/>
      <c r="AT369" s="207" t="s">
        <v>166</v>
      </c>
      <c r="AU369" s="207" t="s">
        <v>81</v>
      </c>
      <c r="AV369" s="13" t="s">
        <v>81</v>
      </c>
      <c r="AW369" s="13" t="s">
        <v>33</v>
      </c>
      <c r="AX369" s="13" t="s">
        <v>72</v>
      </c>
      <c r="AY369" s="207" t="s">
        <v>120</v>
      </c>
    </row>
    <row r="370" spans="2:51" s="13" customFormat="1" ht="11.25">
      <c r="B370" s="197"/>
      <c r="C370" s="198"/>
      <c r="D370" s="188" t="s">
        <v>166</v>
      </c>
      <c r="E370" s="199" t="s">
        <v>19</v>
      </c>
      <c r="F370" s="200" t="s">
        <v>624</v>
      </c>
      <c r="G370" s="198"/>
      <c r="H370" s="201">
        <v>-0.218</v>
      </c>
      <c r="I370" s="202"/>
      <c r="J370" s="198"/>
      <c r="K370" s="198"/>
      <c r="L370" s="203"/>
      <c r="M370" s="204"/>
      <c r="N370" s="205"/>
      <c r="O370" s="205"/>
      <c r="P370" s="205"/>
      <c r="Q370" s="205"/>
      <c r="R370" s="205"/>
      <c r="S370" s="205"/>
      <c r="T370" s="206"/>
      <c r="AT370" s="207" t="s">
        <v>166</v>
      </c>
      <c r="AU370" s="207" t="s">
        <v>81</v>
      </c>
      <c r="AV370" s="13" t="s">
        <v>81</v>
      </c>
      <c r="AW370" s="13" t="s">
        <v>33</v>
      </c>
      <c r="AX370" s="13" t="s">
        <v>72</v>
      </c>
      <c r="AY370" s="207" t="s">
        <v>120</v>
      </c>
    </row>
    <row r="371" spans="2:51" s="13" customFormat="1" ht="11.25">
      <c r="B371" s="197"/>
      <c r="C371" s="198"/>
      <c r="D371" s="188" t="s">
        <v>166</v>
      </c>
      <c r="E371" s="199" t="s">
        <v>19</v>
      </c>
      <c r="F371" s="200" t="s">
        <v>696</v>
      </c>
      <c r="G371" s="198"/>
      <c r="H371" s="201">
        <v>0.108</v>
      </c>
      <c r="I371" s="202"/>
      <c r="J371" s="198"/>
      <c r="K371" s="198"/>
      <c r="L371" s="203"/>
      <c r="M371" s="204"/>
      <c r="N371" s="205"/>
      <c r="O371" s="205"/>
      <c r="P371" s="205"/>
      <c r="Q371" s="205"/>
      <c r="R371" s="205"/>
      <c r="S371" s="205"/>
      <c r="T371" s="206"/>
      <c r="AT371" s="207" t="s">
        <v>166</v>
      </c>
      <c r="AU371" s="207" t="s">
        <v>81</v>
      </c>
      <c r="AV371" s="13" t="s">
        <v>81</v>
      </c>
      <c r="AW371" s="13" t="s">
        <v>33</v>
      </c>
      <c r="AX371" s="13" t="s">
        <v>72</v>
      </c>
      <c r="AY371" s="207" t="s">
        <v>120</v>
      </c>
    </row>
    <row r="372" spans="2:51" s="13" customFormat="1" ht="11.25">
      <c r="B372" s="197"/>
      <c r="C372" s="198"/>
      <c r="D372" s="188" t="s">
        <v>166</v>
      </c>
      <c r="E372" s="199" t="s">
        <v>19</v>
      </c>
      <c r="F372" s="200" t="s">
        <v>703</v>
      </c>
      <c r="G372" s="198"/>
      <c r="H372" s="201">
        <v>2.016</v>
      </c>
      <c r="I372" s="202"/>
      <c r="J372" s="198"/>
      <c r="K372" s="198"/>
      <c r="L372" s="203"/>
      <c r="M372" s="204"/>
      <c r="N372" s="205"/>
      <c r="O372" s="205"/>
      <c r="P372" s="205"/>
      <c r="Q372" s="205"/>
      <c r="R372" s="205"/>
      <c r="S372" s="205"/>
      <c r="T372" s="206"/>
      <c r="AT372" s="207" t="s">
        <v>166</v>
      </c>
      <c r="AU372" s="207" t="s">
        <v>81</v>
      </c>
      <c r="AV372" s="13" t="s">
        <v>81</v>
      </c>
      <c r="AW372" s="13" t="s">
        <v>33</v>
      </c>
      <c r="AX372" s="13" t="s">
        <v>72</v>
      </c>
      <c r="AY372" s="207" t="s">
        <v>120</v>
      </c>
    </row>
    <row r="373" spans="2:51" s="13" customFormat="1" ht="11.25">
      <c r="B373" s="197"/>
      <c r="C373" s="198"/>
      <c r="D373" s="188" t="s">
        <v>166</v>
      </c>
      <c r="E373" s="199" t="s">
        <v>19</v>
      </c>
      <c r="F373" s="200" t="s">
        <v>704</v>
      </c>
      <c r="G373" s="198"/>
      <c r="H373" s="201">
        <v>3.666</v>
      </c>
      <c r="I373" s="202"/>
      <c r="J373" s="198"/>
      <c r="K373" s="198"/>
      <c r="L373" s="203"/>
      <c r="M373" s="204"/>
      <c r="N373" s="205"/>
      <c r="O373" s="205"/>
      <c r="P373" s="205"/>
      <c r="Q373" s="205"/>
      <c r="R373" s="205"/>
      <c r="S373" s="205"/>
      <c r="T373" s="206"/>
      <c r="AT373" s="207" t="s">
        <v>166</v>
      </c>
      <c r="AU373" s="207" t="s">
        <v>81</v>
      </c>
      <c r="AV373" s="13" t="s">
        <v>81</v>
      </c>
      <c r="AW373" s="13" t="s">
        <v>33</v>
      </c>
      <c r="AX373" s="13" t="s">
        <v>72</v>
      </c>
      <c r="AY373" s="207" t="s">
        <v>120</v>
      </c>
    </row>
    <row r="374" spans="2:51" s="13" customFormat="1" ht="11.25">
      <c r="B374" s="197"/>
      <c r="C374" s="198"/>
      <c r="D374" s="188" t="s">
        <v>166</v>
      </c>
      <c r="E374" s="199" t="s">
        <v>19</v>
      </c>
      <c r="F374" s="200" t="s">
        <v>705</v>
      </c>
      <c r="G374" s="198"/>
      <c r="H374" s="201">
        <v>0.09</v>
      </c>
      <c r="I374" s="202"/>
      <c r="J374" s="198"/>
      <c r="K374" s="198"/>
      <c r="L374" s="203"/>
      <c r="M374" s="204"/>
      <c r="N374" s="205"/>
      <c r="O374" s="205"/>
      <c r="P374" s="205"/>
      <c r="Q374" s="205"/>
      <c r="R374" s="205"/>
      <c r="S374" s="205"/>
      <c r="T374" s="206"/>
      <c r="AT374" s="207" t="s">
        <v>166</v>
      </c>
      <c r="AU374" s="207" t="s">
        <v>81</v>
      </c>
      <c r="AV374" s="13" t="s">
        <v>81</v>
      </c>
      <c r="AW374" s="13" t="s">
        <v>33</v>
      </c>
      <c r="AX374" s="13" t="s">
        <v>72</v>
      </c>
      <c r="AY374" s="207" t="s">
        <v>120</v>
      </c>
    </row>
    <row r="375" spans="2:51" s="13" customFormat="1" ht="11.25">
      <c r="B375" s="197"/>
      <c r="C375" s="198"/>
      <c r="D375" s="188" t="s">
        <v>166</v>
      </c>
      <c r="E375" s="199" t="s">
        <v>19</v>
      </c>
      <c r="F375" s="200" t="s">
        <v>706</v>
      </c>
      <c r="G375" s="198"/>
      <c r="H375" s="201">
        <v>7.392</v>
      </c>
      <c r="I375" s="202"/>
      <c r="J375" s="198"/>
      <c r="K375" s="198"/>
      <c r="L375" s="203"/>
      <c r="M375" s="204"/>
      <c r="N375" s="205"/>
      <c r="O375" s="205"/>
      <c r="P375" s="205"/>
      <c r="Q375" s="205"/>
      <c r="R375" s="205"/>
      <c r="S375" s="205"/>
      <c r="T375" s="206"/>
      <c r="AT375" s="207" t="s">
        <v>166</v>
      </c>
      <c r="AU375" s="207" t="s">
        <v>81</v>
      </c>
      <c r="AV375" s="13" t="s">
        <v>81</v>
      </c>
      <c r="AW375" s="13" t="s">
        <v>33</v>
      </c>
      <c r="AX375" s="13" t="s">
        <v>72</v>
      </c>
      <c r="AY375" s="207" t="s">
        <v>120</v>
      </c>
    </row>
    <row r="376" spans="2:51" s="13" customFormat="1" ht="11.25">
      <c r="B376" s="197"/>
      <c r="C376" s="198"/>
      <c r="D376" s="188" t="s">
        <v>166</v>
      </c>
      <c r="E376" s="199" t="s">
        <v>19</v>
      </c>
      <c r="F376" s="200" t="s">
        <v>707</v>
      </c>
      <c r="G376" s="198"/>
      <c r="H376" s="201">
        <v>-0.21</v>
      </c>
      <c r="I376" s="202"/>
      <c r="J376" s="198"/>
      <c r="K376" s="198"/>
      <c r="L376" s="203"/>
      <c r="M376" s="204"/>
      <c r="N376" s="205"/>
      <c r="O376" s="205"/>
      <c r="P376" s="205"/>
      <c r="Q376" s="205"/>
      <c r="R376" s="205"/>
      <c r="S376" s="205"/>
      <c r="T376" s="206"/>
      <c r="AT376" s="207" t="s">
        <v>166</v>
      </c>
      <c r="AU376" s="207" t="s">
        <v>81</v>
      </c>
      <c r="AV376" s="13" t="s">
        <v>81</v>
      </c>
      <c r="AW376" s="13" t="s">
        <v>33</v>
      </c>
      <c r="AX376" s="13" t="s">
        <v>72</v>
      </c>
      <c r="AY376" s="207" t="s">
        <v>120</v>
      </c>
    </row>
    <row r="377" spans="2:51" s="13" customFormat="1" ht="11.25">
      <c r="B377" s="197"/>
      <c r="C377" s="198"/>
      <c r="D377" s="188" t="s">
        <v>166</v>
      </c>
      <c r="E377" s="199" t="s">
        <v>19</v>
      </c>
      <c r="F377" s="200" t="s">
        <v>705</v>
      </c>
      <c r="G377" s="198"/>
      <c r="H377" s="201">
        <v>0.09</v>
      </c>
      <c r="I377" s="202"/>
      <c r="J377" s="198"/>
      <c r="K377" s="198"/>
      <c r="L377" s="203"/>
      <c r="M377" s="204"/>
      <c r="N377" s="205"/>
      <c r="O377" s="205"/>
      <c r="P377" s="205"/>
      <c r="Q377" s="205"/>
      <c r="R377" s="205"/>
      <c r="S377" s="205"/>
      <c r="T377" s="206"/>
      <c r="AT377" s="207" t="s">
        <v>166</v>
      </c>
      <c r="AU377" s="207" t="s">
        <v>81</v>
      </c>
      <c r="AV377" s="13" t="s">
        <v>81</v>
      </c>
      <c r="AW377" s="13" t="s">
        <v>33</v>
      </c>
      <c r="AX377" s="13" t="s">
        <v>72</v>
      </c>
      <c r="AY377" s="207" t="s">
        <v>120</v>
      </c>
    </row>
    <row r="378" spans="2:51" s="15" customFormat="1" ht="11.25">
      <c r="B378" s="218"/>
      <c r="C378" s="219"/>
      <c r="D378" s="188" t="s">
        <v>166</v>
      </c>
      <c r="E378" s="220" t="s">
        <v>19</v>
      </c>
      <c r="F378" s="221" t="s">
        <v>184</v>
      </c>
      <c r="G378" s="219"/>
      <c r="H378" s="222">
        <v>43.752</v>
      </c>
      <c r="I378" s="223"/>
      <c r="J378" s="219"/>
      <c r="K378" s="219"/>
      <c r="L378" s="224"/>
      <c r="M378" s="225"/>
      <c r="N378" s="226"/>
      <c r="O378" s="226"/>
      <c r="P378" s="226"/>
      <c r="Q378" s="226"/>
      <c r="R378" s="226"/>
      <c r="S378" s="226"/>
      <c r="T378" s="227"/>
      <c r="AT378" s="228" t="s">
        <v>166</v>
      </c>
      <c r="AU378" s="228" t="s">
        <v>81</v>
      </c>
      <c r="AV378" s="15" t="s">
        <v>163</v>
      </c>
      <c r="AW378" s="15" t="s">
        <v>33</v>
      </c>
      <c r="AX378" s="15" t="s">
        <v>79</v>
      </c>
      <c r="AY378" s="228" t="s">
        <v>120</v>
      </c>
    </row>
    <row r="379" spans="1:65" s="2" customFormat="1" ht="24">
      <c r="A379" s="36"/>
      <c r="B379" s="37"/>
      <c r="C379" s="175" t="s">
        <v>493</v>
      </c>
      <c r="D379" s="175" t="s">
        <v>123</v>
      </c>
      <c r="E379" s="176" t="s">
        <v>429</v>
      </c>
      <c r="F379" s="177" t="s">
        <v>430</v>
      </c>
      <c r="G379" s="178" t="s">
        <v>162</v>
      </c>
      <c r="H379" s="179">
        <v>43.752</v>
      </c>
      <c r="I379" s="180"/>
      <c r="J379" s="181">
        <f>ROUND(I379*H379,2)</f>
        <v>0</v>
      </c>
      <c r="K379" s="177" t="s">
        <v>127</v>
      </c>
      <c r="L379" s="41"/>
      <c r="M379" s="182" t="s">
        <v>19</v>
      </c>
      <c r="N379" s="183" t="s">
        <v>43</v>
      </c>
      <c r="O379" s="66"/>
      <c r="P379" s="184">
        <f>O379*H379</f>
        <v>0</v>
      </c>
      <c r="Q379" s="184">
        <v>0.0063</v>
      </c>
      <c r="R379" s="184">
        <f>Q379*H379</f>
        <v>0.27563760000000004</v>
      </c>
      <c r="S379" s="184">
        <v>0</v>
      </c>
      <c r="T379" s="185">
        <f>S379*H379</f>
        <v>0</v>
      </c>
      <c r="U379" s="36"/>
      <c r="V379" s="36"/>
      <c r="W379" s="36"/>
      <c r="X379" s="36"/>
      <c r="Y379" s="36"/>
      <c r="Z379" s="36"/>
      <c r="AA379" s="36"/>
      <c r="AB379" s="36"/>
      <c r="AC379" s="36"/>
      <c r="AD379" s="36"/>
      <c r="AE379" s="36"/>
      <c r="AR379" s="186" t="s">
        <v>257</v>
      </c>
      <c r="AT379" s="186" t="s">
        <v>123</v>
      </c>
      <c r="AU379" s="186" t="s">
        <v>81</v>
      </c>
      <c r="AY379" s="19" t="s">
        <v>120</v>
      </c>
      <c r="BE379" s="187">
        <f>IF(N379="základní",J379,0)</f>
        <v>0</v>
      </c>
      <c r="BF379" s="187">
        <f>IF(N379="snížená",J379,0)</f>
        <v>0</v>
      </c>
      <c r="BG379" s="187">
        <f>IF(N379="zákl. přenesená",J379,0)</f>
        <v>0</v>
      </c>
      <c r="BH379" s="187">
        <f>IF(N379="sníž. přenesená",J379,0)</f>
        <v>0</v>
      </c>
      <c r="BI379" s="187">
        <f>IF(N379="nulová",J379,0)</f>
        <v>0</v>
      </c>
      <c r="BJ379" s="19" t="s">
        <v>79</v>
      </c>
      <c r="BK379" s="187">
        <f>ROUND(I379*H379,2)</f>
        <v>0</v>
      </c>
      <c r="BL379" s="19" t="s">
        <v>257</v>
      </c>
      <c r="BM379" s="186" t="s">
        <v>931</v>
      </c>
    </row>
    <row r="380" spans="1:47" s="2" customFormat="1" ht="29.25">
      <c r="A380" s="36"/>
      <c r="B380" s="37"/>
      <c r="C380" s="38"/>
      <c r="D380" s="188" t="s">
        <v>130</v>
      </c>
      <c r="E380" s="38"/>
      <c r="F380" s="189" t="s">
        <v>432</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130</v>
      </c>
      <c r="AU380" s="19" t="s">
        <v>81</v>
      </c>
    </row>
    <row r="381" spans="1:65" s="2" customFormat="1" ht="24">
      <c r="A381" s="36"/>
      <c r="B381" s="37"/>
      <c r="C381" s="240" t="s">
        <v>499</v>
      </c>
      <c r="D381" s="240" t="s">
        <v>249</v>
      </c>
      <c r="E381" s="241" t="s">
        <v>434</v>
      </c>
      <c r="F381" s="242" t="s">
        <v>435</v>
      </c>
      <c r="G381" s="243" t="s">
        <v>162</v>
      </c>
      <c r="H381" s="244">
        <v>48.127</v>
      </c>
      <c r="I381" s="245"/>
      <c r="J381" s="246">
        <f>ROUND(I381*H381,2)</f>
        <v>0</v>
      </c>
      <c r="K381" s="242" t="s">
        <v>19</v>
      </c>
      <c r="L381" s="247"/>
      <c r="M381" s="248" t="s">
        <v>19</v>
      </c>
      <c r="N381" s="249" t="s">
        <v>43</v>
      </c>
      <c r="O381" s="66"/>
      <c r="P381" s="184">
        <f>O381*H381</f>
        <v>0</v>
      </c>
      <c r="Q381" s="184">
        <v>0.0192</v>
      </c>
      <c r="R381" s="184">
        <f>Q381*H381</f>
        <v>0.9240383999999999</v>
      </c>
      <c r="S381" s="184">
        <v>0</v>
      </c>
      <c r="T381" s="185">
        <f>S381*H381</f>
        <v>0</v>
      </c>
      <c r="U381" s="36"/>
      <c r="V381" s="36"/>
      <c r="W381" s="36"/>
      <c r="X381" s="36"/>
      <c r="Y381" s="36"/>
      <c r="Z381" s="36"/>
      <c r="AA381" s="36"/>
      <c r="AB381" s="36"/>
      <c r="AC381" s="36"/>
      <c r="AD381" s="36"/>
      <c r="AE381" s="36"/>
      <c r="AR381" s="186" t="s">
        <v>352</v>
      </c>
      <c r="AT381" s="186" t="s">
        <v>249</v>
      </c>
      <c r="AU381" s="186" t="s">
        <v>81</v>
      </c>
      <c r="AY381" s="19" t="s">
        <v>120</v>
      </c>
      <c r="BE381" s="187">
        <f>IF(N381="základní",J381,0)</f>
        <v>0</v>
      </c>
      <c r="BF381" s="187">
        <f>IF(N381="snížená",J381,0)</f>
        <v>0</v>
      </c>
      <c r="BG381" s="187">
        <f>IF(N381="zákl. přenesená",J381,0)</f>
        <v>0</v>
      </c>
      <c r="BH381" s="187">
        <f>IF(N381="sníž. přenesená",J381,0)</f>
        <v>0</v>
      </c>
      <c r="BI381" s="187">
        <f>IF(N381="nulová",J381,0)</f>
        <v>0</v>
      </c>
      <c r="BJ381" s="19" t="s">
        <v>79</v>
      </c>
      <c r="BK381" s="187">
        <f>ROUND(I381*H381,2)</f>
        <v>0</v>
      </c>
      <c r="BL381" s="19" t="s">
        <v>257</v>
      </c>
      <c r="BM381" s="186" t="s">
        <v>932</v>
      </c>
    </row>
    <row r="382" spans="2:51" s="13" customFormat="1" ht="11.25">
      <c r="B382" s="197"/>
      <c r="C382" s="198"/>
      <c r="D382" s="188" t="s">
        <v>166</v>
      </c>
      <c r="E382" s="198"/>
      <c r="F382" s="200" t="s">
        <v>786</v>
      </c>
      <c r="G382" s="198"/>
      <c r="H382" s="201">
        <v>48.127</v>
      </c>
      <c r="I382" s="202"/>
      <c r="J382" s="198"/>
      <c r="K382" s="198"/>
      <c r="L382" s="203"/>
      <c r="M382" s="204"/>
      <c r="N382" s="205"/>
      <c r="O382" s="205"/>
      <c r="P382" s="205"/>
      <c r="Q382" s="205"/>
      <c r="R382" s="205"/>
      <c r="S382" s="205"/>
      <c r="T382" s="206"/>
      <c r="AT382" s="207" t="s">
        <v>166</v>
      </c>
      <c r="AU382" s="207" t="s">
        <v>81</v>
      </c>
      <c r="AV382" s="13" t="s">
        <v>81</v>
      </c>
      <c r="AW382" s="13" t="s">
        <v>4</v>
      </c>
      <c r="AX382" s="13" t="s">
        <v>79</v>
      </c>
      <c r="AY382" s="207" t="s">
        <v>120</v>
      </c>
    </row>
    <row r="383" spans="1:65" s="2" customFormat="1" ht="21.75" customHeight="1">
      <c r="A383" s="36"/>
      <c r="B383" s="37"/>
      <c r="C383" s="175" t="s">
        <v>503</v>
      </c>
      <c r="D383" s="175" t="s">
        <v>123</v>
      </c>
      <c r="E383" s="176" t="s">
        <v>439</v>
      </c>
      <c r="F383" s="177" t="s">
        <v>440</v>
      </c>
      <c r="G383" s="178" t="s">
        <v>202</v>
      </c>
      <c r="H383" s="179">
        <v>65.16</v>
      </c>
      <c r="I383" s="180"/>
      <c r="J383" s="181">
        <f>ROUND(I383*H383,2)</f>
        <v>0</v>
      </c>
      <c r="K383" s="177" t="s">
        <v>127</v>
      </c>
      <c r="L383" s="41"/>
      <c r="M383" s="182" t="s">
        <v>19</v>
      </c>
      <c r="N383" s="183" t="s">
        <v>43</v>
      </c>
      <c r="O383" s="66"/>
      <c r="P383" s="184">
        <f>O383*H383</f>
        <v>0</v>
      </c>
      <c r="Q383" s="184">
        <v>0.00043</v>
      </c>
      <c r="R383" s="184">
        <f>Q383*H383</f>
        <v>0.028018799999999996</v>
      </c>
      <c r="S383" s="184">
        <v>0</v>
      </c>
      <c r="T383" s="185">
        <f>S383*H383</f>
        <v>0</v>
      </c>
      <c r="U383" s="36"/>
      <c r="V383" s="36"/>
      <c r="W383" s="36"/>
      <c r="X383" s="36"/>
      <c r="Y383" s="36"/>
      <c r="Z383" s="36"/>
      <c r="AA383" s="36"/>
      <c r="AB383" s="36"/>
      <c r="AC383" s="36"/>
      <c r="AD383" s="36"/>
      <c r="AE383" s="36"/>
      <c r="AR383" s="186" t="s">
        <v>257</v>
      </c>
      <c r="AT383" s="186" t="s">
        <v>123</v>
      </c>
      <c r="AU383" s="186" t="s">
        <v>81</v>
      </c>
      <c r="AY383" s="19" t="s">
        <v>120</v>
      </c>
      <c r="BE383" s="187">
        <f>IF(N383="základní",J383,0)</f>
        <v>0</v>
      </c>
      <c r="BF383" s="187">
        <f>IF(N383="snížená",J383,0)</f>
        <v>0</v>
      </c>
      <c r="BG383" s="187">
        <f>IF(N383="zákl. přenesená",J383,0)</f>
        <v>0</v>
      </c>
      <c r="BH383" s="187">
        <f>IF(N383="sníž. přenesená",J383,0)</f>
        <v>0</v>
      </c>
      <c r="BI383" s="187">
        <f>IF(N383="nulová",J383,0)</f>
        <v>0</v>
      </c>
      <c r="BJ383" s="19" t="s">
        <v>79</v>
      </c>
      <c r="BK383" s="187">
        <f>ROUND(I383*H383,2)</f>
        <v>0</v>
      </c>
      <c r="BL383" s="19" t="s">
        <v>257</v>
      </c>
      <c r="BM383" s="186" t="s">
        <v>933</v>
      </c>
    </row>
    <row r="384" spans="2:51" s="13" customFormat="1" ht="22.5">
      <c r="B384" s="197"/>
      <c r="C384" s="198"/>
      <c r="D384" s="188" t="s">
        <v>166</v>
      </c>
      <c r="E384" s="199" t="s">
        <v>19</v>
      </c>
      <c r="F384" s="200" t="s">
        <v>788</v>
      </c>
      <c r="G384" s="198"/>
      <c r="H384" s="201">
        <v>33.56</v>
      </c>
      <c r="I384" s="202"/>
      <c r="J384" s="198"/>
      <c r="K384" s="198"/>
      <c r="L384" s="203"/>
      <c r="M384" s="204"/>
      <c r="N384" s="205"/>
      <c r="O384" s="205"/>
      <c r="P384" s="205"/>
      <c r="Q384" s="205"/>
      <c r="R384" s="205"/>
      <c r="S384" s="205"/>
      <c r="T384" s="206"/>
      <c r="AT384" s="207" t="s">
        <v>166</v>
      </c>
      <c r="AU384" s="207" t="s">
        <v>81</v>
      </c>
      <c r="AV384" s="13" t="s">
        <v>81</v>
      </c>
      <c r="AW384" s="13" t="s">
        <v>33</v>
      </c>
      <c r="AX384" s="13" t="s">
        <v>72</v>
      </c>
      <c r="AY384" s="207" t="s">
        <v>120</v>
      </c>
    </row>
    <row r="385" spans="2:51" s="13" customFormat="1" ht="22.5">
      <c r="B385" s="197"/>
      <c r="C385" s="198"/>
      <c r="D385" s="188" t="s">
        <v>166</v>
      </c>
      <c r="E385" s="199" t="s">
        <v>19</v>
      </c>
      <c r="F385" s="200" t="s">
        <v>789</v>
      </c>
      <c r="G385" s="198"/>
      <c r="H385" s="201">
        <v>31.6</v>
      </c>
      <c r="I385" s="202"/>
      <c r="J385" s="198"/>
      <c r="K385" s="198"/>
      <c r="L385" s="203"/>
      <c r="M385" s="204"/>
      <c r="N385" s="205"/>
      <c r="O385" s="205"/>
      <c r="P385" s="205"/>
      <c r="Q385" s="205"/>
      <c r="R385" s="205"/>
      <c r="S385" s="205"/>
      <c r="T385" s="206"/>
      <c r="AT385" s="207" t="s">
        <v>166</v>
      </c>
      <c r="AU385" s="207" t="s">
        <v>81</v>
      </c>
      <c r="AV385" s="13" t="s">
        <v>81</v>
      </c>
      <c r="AW385" s="13" t="s">
        <v>33</v>
      </c>
      <c r="AX385" s="13" t="s">
        <v>72</v>
      </c>
      <c r="AY385" s="207" t="s">
        <v>120</v>
      </c>
    </row>
    <row r="386" spans="2:51" s="15" customFormat="1" ht="11.25">
      <c r="B386" s="218"/>
      <c r="C386" s="219"/>
      <c r="D386" s="188" t="s">
        <v>166</v>
      </c>
      <c r="E386" s="220" t="s">
        <v>19</v>
      </c>
      <c r="F386" s="221" t="s">
        <v>184</v>
      </c>
      <c r="G386" s="219"/>
      <c r="H386" s="222">
        <v>65.16</v>
      </c>
      <c r="I386" s="223"/>
      <c r="J386" s="219"/>
      <c r="K386" s="219"/>
      <c r="L386" s="224"/>
      <c r="M386" s="225"/>
      <c r="N386" s="226"/>
      <c r="O386" s="226"/>
      <c r="P386" s="226"/>
      <c r="Q386" s="226"/>
      <c r="R386" s="226"/>
      <c r="S386" s="226"/>
      <c r="T386" s="227"/>
      <c r="AT386" s="228" t="s">
        <v>166</v>
      </c>
      <c r="AU386" s="228" t="s">
        <v>81</v>
      </c>
      <c r="AV386" s="15" t="s">
        <v>163</v>
      </c>
      <c r="AW386" s="15" t="s">
        <v>33</v>
      </c>
      <c r="AX386" s="15" t="s">
        <v>79</v>
      </c>
      <c r="AY386" s="228" t="s">
        <v>120</v>
      </c>
    </row>
    <row r="387" spans="1:65" s="2" customFormat="1" ht="21.75" customHeight="1">
      <c r="A387" s="36"/>
      <c r="B387" s="37"/>
      <c r="C387" s="240" t="s">
        <v>508</v>
      </c>
      <c r="D387" s="240" t="s">
        <v>249</v>
      </c>
      <c r="E387" s="241" t="s">
        <v>444</v>
      </c>
      <c r="F387" s="242" t="s">
        <v>445</v>
      </c>
      <c r="G387" s="243" t="s">
        <v>283</v>
      </c>
      <c r="H387" s="244">
        <v>238.896</v>
      </c>
      <c r="I387" s="245"/>
      <c r="J387" s="246">
        <f>ROUND(I387*H387,2)</f>
        <v>0</v>
      </c>
      <c r="K387" s="242" t="s">
        <v>127</v>
      </c>
      <c r="L387" s="247"/>
      <c r="M387" s="248" t="s">
        <v>19</v>
      </c>
      <c r="N387" s="249" t="s">
        <v>43</v>
      </c>
      <c r="O387" s="66"/>
      <c r="P387" s="184">
        <f>O387*H387</f>
        <v>0</v>
      </c>
      <c r="Q387" s="184">
        <v>0.00045</v>
      </c>
      <c r="R387" s="184">
        <f>Q387*H387</f>
        <v>0.1075032</v>
      </c>
      <c r="S387" s="184">
        <v>0</v>
      </c>
      <c r="T387" s="185">
        <f>S387*H387</f>
        <v>0</v>
      </c>
      <c r="U387" s="36"/>
      <c r="V387" s="36"/>
      <c r="W387" s="36"/>
      <c r="X387" s="36"/>
      <c r="Y387" s="36"/>
      <c r="Z387" s="36"/>
      <c r="AA387" s="36"/>
      <c r="AB387" s="36"/>
      <c r="AC387" s="36"/>
      <c r="AD387" s="36"/>
      <c r="AE387" s="36"/>
      <c r="AR387" s="186" t="s">
        <v>352</v>
      </c>
      <c r="AT387" s="186" t="s">
        <v>249</v>
      </c>
      <c r="AU387" s="186" t="s">
        <v>81</v>
      </c>
      <c r="AY387" s="19" t="s">
        <v>120</v>
      </c>
      <c r="BE387" s="187">
        <f>IF(N387="základní",J387,0)</f>
        <v>0</v>
      </c>
      <c r="BF387" s="187">
        <f>IF(N387="snížená",J387,0)</f>
        <v>0</v>
      </c>
      <c r="BG387" s="187">
        <f>IF(N387="zákl. přenesená",J387,0)</f>
        <v>0</v>
      </c>
      <c r="BH387" s="187">
        <f>IF(N387="sníž. přenesená",J387,0)</f>
        <v>0</v>
      </c>
      <c r="BI387" s="187">
        <f>IF(N387="nulová",J387,0)</f>
        <v>0</v>
      </c>
      <c r="BJ387" s="19" t="s">
        <v>79</v>
      </c>
      <c r="BK387" s="187">
        <f>ROUND(I387*H387,2)</f>
        <v>0</v>
      </c>
      <c r="BL387" s="19" t="s">
        <v>257</v>
      </c>
      <c r="BM387" s="186" t="s">
        <v>934</v>
      </c>
    </row>
    <row r="388" spans="2:51" s="13" customFormat="1" ht="11.25">
      <c r="B388" s="197"/>
      <c r="C388" s="198"/>
      <c r="D388" s="188" t="s">
        <v>166</v>
      </c>
      <c r="E388" s="199" t="s">
        <v>19</v>
      </c>
      <c r="F388" s="200" t="s">
        <v>791</v>
      </c>
      <c r="G388" s="198"/>
      <c r="H388" s="201">
        <v>217.178</v>
      </c>
      <c r="I388" s="202"/>
      <c r="J388" s="198"/>
      <c r="K388" s="198"/>
      <c r="L388" s="203"/>
      <c r="M388" s="204"/>
      <c r="N388" s="205"/>
      <c r="O388" s="205"/>
      <c r="P388" s="205"/>
      <c r="Q388" s="205"/>
      <c r="R388" s="205"/>
      <c r="S388" s="205"/>
      <c r="T388" s="206"/>
      <c r="AT388" s="207" t="s">
        <v>166</v>
      </c>
      <c r="AU388" s="207" t="s">
        <v>81</v>
      </c>
      <c r="AV388" s="13" t="s">
        <v>81</v>
      </c>
      <c r="AW388" s="13" t="s">
        <v>33</v>
      </c>
      <c r="AX388" s="13" t="s">
        <v>79</v>
      </c>
      <c r="AY388" s="207" t="s">
        <v>120</v>
      </c>
    </row>
    <row r="389" spans="2:51" s="13" customFormat="1" ht="11.25">
      <c r="B389" s="197"/>
      <c r="C389" s="198"/>
      <c r="D389" s="188" t="s">
        <v>166</v>
      </c>
      <c r="E389" s="198"/>
      <c r="F389" s="200" t="s">
        <v>792</v>
      </c>
      <c r="G389" s="198"/>
      <c r="H389" s="201">
        <v>238.896</v>
      </c>
      <c r="I389" s="202"/>
      <c r="J389" s="198"/>
      <c r="K389" s="198"/>
      <c r="L389" s="203"/>
      <c r="M389" s="204"/>
      <c r="N389" s="205"/>
      <c r="O389" s="205"/>
      <c r="P389" s="205"/>
      <c r="Q389" s="205"/>
      <c r="R389" s="205"/>
      <c r="S389" s="205"/>
      <c r="T389" s="206"/>
      <c r="AT389" s="207" t="s">
        <v>166</v>
      </c>
      <c r="AU389" s="207" t="s">
        <v>81</v>
      </c>
      <c r="AV389" s="13" t="s">
        <v>81</v>
      </c>
      <c r="AW389" s="13" t="s">
        <v>4</v>
      </c>
      <c r="AX389" s="13" t="s">
        <v>79</v>
      </c>
      <c r="AY389" s="207" t="s">
        <v>120</v>
      </c>
    </row>
    <row r="390" spans="1:65" s="2" customFormat="1" ht="16.5" customHeight="1">
      <c r="A390" s="36"/>
      <c r="B390" s="37"/>
      <c r="C390" s="175" t="s">
        <v>513</v>
      </c>
      <c r="D390" s="175" t="s">
        <v>123</v>
      </c>
      <c r="E390" s="176" t="s">
        <v>450</v>
      </c>
      <c r="F390" s="177" t="s">
        <v>451</v>
      </c>
      <c r="G390" s="178" t="s">
        <v>202</v>
      </c>
      <c r="H390" s="179">
        <v>65.16</v>
      </c>
      <c r="I390" s="180"/>
      <c r="J390" s="181">
        <f>ROUND(I390*H390,2)</f>
        <v>0</v>
      </c>
      <c r="K390" s="177" t="s">
        <v>127</v>
      </c>
      <c r="L390" s="41"/>
      <c r="M390" s="182" t="s">
        <v>19</v>
      </c>
      <c r="N390" s="183" t="s">
        <v>43</v>
      </c>
      <c r="O390" s="66"/>
      <c r="P390" s="184">
        <f>O390*H390</f>
        <v>0</v>
      </c>
      <c r="Q390" s="184">
        <v>3E-05</v>
      </c>
      <c r="R390" s="184">
        <f>Q390*H390</f>
        <v>0.0019548</v>
      </c>
      <c r="S390" s="184">
        <v>0</v>
      </c>
      <c r="T390" s="185">
        <f>S390*H390</f>
        <v>0</v>
      </c>
      <c r="U390" s="36"/>
      <c r="V390" s="36"/>
      <c r="W390" s="36"/>
      <c r="X390" s="36"/>
      <c r="Y390" s="36"/>
      <c r="Z390" s="36"/>
      <c r="AA390" s="36"/>
      <c r="AB390" s="36"/>
      <c r="AC390" s="36"/>
      <c r="AD390" s="36"/>
      <c r="AE390" s="36"/>
      <c r="AR390" s="186" t="s">
        <v>257</v>
      </c>
      <c r="AT390" s="186" t="s">
        <v>123</v>
      </c>
      <c r="AU390" s="186" t="s">
        <v>81</v>
      </c>
      <c r="AY390" s="19" t="s">
        <v>120</v>
      </c>
      <c r="BE390" s="187">
        <f>IF(N390="základní",J390,0)</f>
        <v>0</v>
      </c>
      <c r="BF390" s="187">
        <f>IF(N390="snížená",J390,0)</f>
        <v>0</v>
      </c>
      <c r="BG390" s="187">
        <f>IF(N390="zákl. přenesená",J390,0)</f>
        <v>0</v>
      </c>
      <c r="BH390" s="187">
        <f>IF(N390="sníž. přenesená",J390,0)</f>
        <v>0</v>
      </c>
      <c r="BI390" s="187">
        <f>IF(N390="nulová",J390,0)</f>
        <v>0</v>
      </c>
      <c r="BJ390" s="19" t="s">
        <v>79</v>
      </c>
      <c r="BK390" s="187">
        <f>ROUND(I390*H390,2)</f>
        <v>0</v>
      </c>
      <c r="BL390" s="19" t="s">
        <v>257</v>
      </c>
      <c r="BM390" s="186" t="s">
        <v>935</v>
      </c>
    </row>
    <row r="391" spans="1:47" s="2" customFormat="1" ht="48.75">
      <c r="A391" s="36"/>
      <c r="B391" s="37"/>
      <c r="C391" s="38"/>
      <c r="D391" s="188" t="s">
        <v>130</v>
      </c>
      <c r="E391" s="38"/>
      <c r="F391" s="189" t="s">
        <v>453</v>
      </c>
      <c r="G391" s="38"/>
      <c r="H391" s="38"/>
      <c r="I391" s="190"/>
      <c r="J391" s="38"/>
      <c r="K391" s="38"/>
      <c r="L391" s="41"/>
      <c r="M391" s="191"/>
      <c r="N391" s="192"/>
      <c r="O391" s="66"/>
      <c r="P391" s="66"/>
      <c r="Q391" s="66"/>
      <c r="R391" s="66"/>
      <c r="S391" s="66"/>
      <c r="T391" s="67"/>
      <c r="U391" s="36"/>
      <c r="V391" s="36"/>
      <c r="W391" s="36"/>
      <c r="X391" s="36"/>
      <c r="Y391" s="36"/>
      <c r="Z391" s="36"/>
      <c r="AA391" s="36"/>
      <c r="AB391" s="36"/>
      <c r="AC391" s="36"/>
      <c r="AD391" s="36"/>
      <c r="AE391" s="36"/>
      <c r="AT391" s="19" t="s">
        <v>130</v>
      </c>
      <c r="AU391" s="19" t="s">
        <v>81</v>
      </c>
    </row>
    <row r="392" spans="1:65" s="2" customFormat="1" ht="24">
      <c r="A392" s="36"/>
      <c r="B392" s="37"/>
      <c r="C392" s="175" t="s">
        <v>518</v>
      </c>
      <c r="D392" s="175" t="s">
        <v>123</v>
      </c>
      <c r="E392" s="176" t="s">
        <v>794</v>
      </c>
      <c r="F392" s="177" t="s">
        <v>795</v>
      </c>
      <c r="G392" s="178" t="s">
        <v>418</v>
      </c>
      <c r="H392" s="250"/>
      <c r="I392" s="180"/>
      <c r="J392" s="181">
        <f>ROUND(I392*H392,2)</f>
        <v>0</v>
      </c>
      <c r="K392" s="177" t="s">
        <v>127</v>
      </c>
      <c r="L392" s="41"/>
      <c r="M392" s="182" t="s">
        <v>19</v>
      </c>
      <c r="N392" s="183" t="s">
        <v>43</v>
      </c>
      <c r="O392" s="66"/>
      <c r="P392" s="184">
        <f>O392*H392</f>
        <v>0</v>
      </c>
      <c r="Q392" s="184">
        <v>0</v>
      </c>
      <c r="R392" s="184">
        <f>Q392*H392</f>
        <v>0</v>
      </c>
      <c r="S392" s="184">
        <v>0</v>
      </c>
      <c r="T392" s="185">
        <f>S392*H392</f>
        <v>0</v>
      </c>
      <c r="U392" s="36"/>
      <c r="V392" s="36"/>
      <c r="W392" s="36"/>
      <c r="X392" s="36"/>
      <c r="Y392" s="36"/>
      <c r="Z392" s="36"/>
      <c r="AA392" s="36"/>
      <c r="AB392" s="36"/>
      <c r="AC392" s="36"/>
      <c r="AD392" s="36"/>
      <c r="AE392" s="36"/>
      <c r="AR392" s="186" t="s">
        <v>257</v>
      </c>
      <c r="AT392" s="186" t="s">
        <v>123</v>
      </c>
      <c r="AU392" s="186" t="s">
        <v>81</v>
      </c>
      <c r="AY392" s="19" t="s">
        <v>120</v>
      </c>
      <c r="BE392" s="187">
        <f>IF(N392="základní",J392,0)</f>
        <v>0</v>
      </c>
      <c r="BF392" s="187">
        <f>IF(N392="snížená",J392,0)</f>
        <v>0</v>
      </c>
      <c r="BG392" s="187">
        <f>IF(N392="zákl. přenesená",J392,0)</f>
        <v>0</v>
      </c>
      <c r="BH392" s="187">
        <f>IF(N392="sníž. přenesená",J392,0)</f>
        <v>0</v>
      </c>
      <c r="BI392" s="187">
        <f>IF(N392="nulová",J392,0)</f>
        <v>0</v>
      </c>
      <c r="BJ392" s="19" t="s">
        <v>79</v>
      </c>
      <c r="BK392" s="187">
        <f>ROUND(I392*H392,2)</f>
        <v>0</v>
      </c>
      <c r="BL392" s="19" t="s">
        <v>257</v>
      </c>
      <c r="BM392" s="186" t="s">
        <v>936</v>
      </c>
    </row>
    <row r="393" spans="1:47" s="2" customFormat="1" ht="78">
      <c r="A393" s="36"/>
      <c r="B393" s="37"/>
      <c r="C393" s="38"/>
      <c r="D393" s="188" t="s">
        <v>130</v>
      </c>
      <c r="E393" s="38"/>
      <c r="F393" s="189" t="s">
        <v>458</v>
      </c>
      <c r="G393" s="38"/>
      <c r="H393" s="38"/>
      <c r="I393" s="190"/>
      <c r="J393" s="38"/>
      <c r="K393" s="38"/>
      <c r="L393" s="41"/>
      <c r="M393" s="191"/>
      <c r="N393" s="192"/>
      <c r="O393" s="66"/>
      <c r="P393" s="66"/>
      <c r="Q393" s="66"/>
      <c r="R393" s="66"/>
      <c r="S393" s="66"/>
      <c r="T393" s="67"/>
      <c r="U393" s="36"/>
      <c r="V393" s="36"/>
      <c r="W393" s="36"/>
      <c r="X393" s="36"/>
      <c r="Y393" s="36"/>
      <c r="Z393" s="36"/>
      <c r="AA393" s="36"/>
      <c r="AB393" s="36"/>
      <c r="AC393" s="36"/>
      <c r="AD393" s="36"/>
      <c r="AE393" s="36"/>
      <c r="AT393" s="19" t="s">
        <v>130</v>
      </c>
      <c r="AU393" s="19" t="s">
        <v>81</v>
      </c>
    </row>
    <row r="394" spans="2:63" s="12" customFormat="1" ht="22.9" customHeight="1">
      <c r="B394" s="159"/>
      <c r="C394" s="160"/>
      <c r="D394" s="161" t="s">
        <v>71</v>
      </c>
      <c r="E394" s="173" t="s">
        <v>459</v>
      </c>
      <c r="F394" s="173" t="s">
        <v>460</v>
      </c>
      <c r="G394" s="160"/>
      <c r="H394" s="160"/>
      <c r="I394" s="163"/>
      <c r="J394" s="174">
        <f>BK394</f>
        <v>0</v>
      </c>
      <c r="K394" s="160"/>
      <c r="L394" s="165"/>
      <c r="M394" s="166"/>
      <c r="N394" s="167"/>
      <c r="O394" s="167"/>
      <c r="P394" s="168">
        <f>SUM(P395:P448)</f>
        <v>0</v>
      </c>
      <c r="Q394" s="167"/>
      <c r="R394" s="168">
        <f>SUM(R395:R448)</f>
        <v>2.7319099000000002</v>
      </c>
      <c r="S394" s="167"/>
      <c r="T394" s="169">
        <f>SUM(T395:T448)</f>
        <v>0</v>
      </c>
      <c r="AR394" s="170" t="s">
        <v>81</v>
      </c>
      <c r="AT394" s="171" t="s">
        <v>71</v>
      </c>
      <c r="AU394" s="171" t="s">
        <v>79</v>
      </c>
      <c r="AY394" s="170" t="s">
        <v>120</v>
      </c>
      <c r="BK394" s="172">
        <f>SUM(BK395:BK448)</f>
        <v>0</v>
      </c>
    </row>
    <row r="395" spans="1:65" s="2" customFormat="1" ht="16.5" customHeight="1">
      <c r="A395" s="36"/>
      <c r="B395" s="37"/>
      <c r="C395" s="175" t="s">
        <v>524</v>
      </c>
      <c r="D395" s="175" t="s">
        <v>123</v>
      </c>
      <c r="E395" s="176" t="s">
        <v>462</v>
      </c>
      <c r="F395" s="177" t="s">
        <v>463</v>
      </c>
      <c r="G395" s="178" t="s">
        <v>162</v>
      </c>
      <c r="H395" s="179">
        <v>131.5</v>
      </c>
      <c r="I395" s="180"/>
      <c r="J395" s="181">
        <f>ROUND(I395*H395,2)</f>
        <v>0</v>
      </c>
      <c r="K395" s="177" t="s">
        <v>127</v>
      </c>
      <c r="L395" s="41"/>
      <c r="M395" s="182" t="s">
        <v>19</v>
      </c>
      <c r="N395" s="183" t="s">
        <v>43</v>
      </c>
      <c r="O395" s="66"/>
      <c r="P395" s="184">
        <f>O395*H395</f>
        <v>0</v>
      </c>
      <c r="Q395" s="184">
        <v>0.0003</v>
      </c>
      <c r="R395" s="184">
        <f>Q395*H395</f>
        <v>0.03945</v>
      </c>
      <c r="S395" s="184">
        <v>0</v>
      </c>
      <c r="T395" s="185">
        <f>S395*H395</f>
        <v>0</v>
      </c>
      <c r="U395" s="36"/>
      <c r="V395" s="36"/>
      <c r="W395" s="36"/>
      <c r="X395" s="36"/>
      <c r="Y395" s="36"/>
      <c r="Z395" s="36"/>
      <c r="AA395" s="36"/>
      <c r="AB395" s="36"/>
      <c r="AC395" s="36"/>
      <c r="AD395" s="36"/>
      <c r="AE395" s="36"/>
      <c r="AR395" s="186" t="s">
        <v>257</v>
      </c>
      <c r="AT395" s="186" t="s">
        <v>123</v>
      </c>
      <c r="AU395" s="186" t="s">
        <v>81</v>
      </c>
      <c r="AY395" s="19" t="s">
        <v>120</v>
      </c>
      <c r="BE395" s="187">
        <f>IF(N395="základní",J395,0)</f>
        <v>0</v>
      </c>
      <c r="BF395" s="187">
        <f>IF(N395="snížená",J395,0)</f>
        <v>0</v>
      </c>
      <c r="BG395" s="187">
        <f>IF(N395="zákl. přenesená",J395,0)</f>
        <v>0</v>
      </c>
      <c r="BH395" s="187">
        <f>IF(N395="sníž. přenesená",J395,0)</f>
        <v>0</v>
      </c>
      <c r="BI395" s="187">
        <f>IF(N395="nulová",J395,0)</f>
        <v>0</v>
      </c>
      <c r="BJ395" s="19" t="s">
        <v>79</v>
      </c>
      <c r="BK395" s="187">
        <f>ROUND(I395*H395,2)</f>
        <v>0</v>
      </c>
      <c r="BL395" s="19" t="s">
        <v>257</v>
      </c>
      <c r="BM395" s="186" t="s">
        <v>937</v>
      </c>
    </row>
    <row r="396" spans="1:47" s="2" customFormat="1" ht="68.25">
      <c r="A396" s="36"/>
      <c r="B396" s="37"/>
      <c r="C396" s="38"/>
      <c r="D396" s="188" t="s">
        <v>130</v>
      </c>
      <c r="E396" s="38"/>
      <c r="F396" s="189" t="s">
        <v>465</v>
      </c>
      <c r="G396" s="38"/>
      <c r="H396" s="38"/>
      <c r="I396" s="190"/>
      <c r="J396" s="38"/>
      <c r="K396" s="38"/>
      <c r="L396" s="41"/>
      <c r="M396" s="191"/>
      <c r="N396" s="192"/>
      <c r="O396" s="66"/>
      <c r="P396" s="66"/>
      <c r="Q396" s="66"/>
      <c r="R396" s="66"/>
      <c r="S396" s="66"/>
      <c r="T396" s="67"/>
      <c r="U396" s="36"/>
      <c r="V396" s="36"/>
      <c r="W396" s="36"/>
      <c r="X396" s="36"/>
      <c r="Y396" s="36"/>
      <c r="Z396" s="36"/>
      <c r="AA396" s="36"/>
      <c r="AB396" s="36"/>
      <c r="AC396" s="36"/>
      <c r="AD396" s="36"/>
      <c r="AE396" s="36"/>
      <c r="AT396" s="19" t="s">
        <v>130</v>
      </c>
      <c r="AU396" s="19" t="s">
        <v>81</v>
      </c>
    </row>
    <row r="397" spans="2:51" s="13" customFormat="1" ht="11.25">
      <c r="B397" s="197"/>
      <c r="C397" s="198"/>
      <c r="D397" s="188" t="s">
        <v>166</v>
      </c>
      <c r="E397" s="199" t="s">
        <v>19</v>
      </c>
      <c r="F397" s="200" t="s">
        <v>798</v>
      </c>
      <c r="G397" s="198"/>
      <c r="H397" s="201">
        <v>131.5</v>
      </c>
      <c r="I397" s="202"/>
      <c r="J397" s="198"/>
      <c r="K397" s="198"/>
      <c r="L397" s="203"/>
      <c r="M397" s="204"/>
      <c r="N397" s="205"/>
      <c r="O397" s="205"/>
      <c r="P397" s="205"/>
      <c r="Q397" s="205"/>
      <c r="R397" s="205"/>
      <c r="S397" s="205"/>
      <c r="T397" s="206"/>
      <c r="AT397" s="207" t="s">
        <v>166</v>
      </c>
      <c r="AU397" s="207" t="s">
        <v>81</v>
      </c>
      <c r="AV397" s="13" t="s">
        <v>81</v>
      </c>
      <c r="AW397" s="13" t="s">
        <v>33</v>
      </c>
      <c r="AX397" s="13" t="s">
        <v>79</v>
      </c>
      <c r="AY397" s="207" t="s">
        <v>120</v>
      </c>
    </row>
    <row r="398" spans="1:65" s="2" customFormat="1" ht="24">
      <c r="A398" s="36"/>
      <c r="B398" s="37"/>
      <c r="C398" s="175" t="s">
        <v>529</v>
      </c>
      <c r="D398" s="175" t="s">
        <v>123</v>
      </c>
      <c r="E398" s="176" t="s">
        <v>468</v>
      </c>
      <c r="F398" s="177" t="s">
        <v>469</v>
      </c>
      <c r="G398" s="178" t="s">
        <v>162</v>
      </c>
      <c r="H398" s="179">
        <v>105.506</v>
      </c>
      <c r="I398" s="180"/>
      <c r="J398" s="181">
        <f>ROUND(I398*H398,2)</f>
        <v>0</v>
      </c>
      <c r="K398" s="177" t="s">
        <v>127</v>
      </c>
      <c r="L398" s="41"/>
      <c r="M398" s="182" t="s">
        <v>19</v>
      </c>
      <c r="N398" s="183" t="s">
        <v>43</v>
      </c>
      <c r="O398" s="66"/>
      <c r="P398" s="184">
        <f>O398*H398</f>
        <v>0</v>
      </c>
      <c r="Q398" s="184">
        <v>0.00605</v>
      </c>
      <c r="R398" s="184">
        <f>Q398*H398</f>
        <v>0.6383113</v>
      </c>
      <c r="S398" s="184">
        <v>0</v>
      </c>
      <c r="T398" s="185">
        <f>S398*H398</f>
        <v>0</v>
      </c>
      <c r="U398" s="36"/>
      <c r="V398" s="36"/>
      <c r="W398" s="36"/>
      <c r="X398" s="36"/>
      <c r="Y398" s="36"/>
      <c r="Z398" s="36"/>
      <c r="AA398" s="36"/>
      <c r="AB398" s="36"/>
      <c r="AC398" s="36"/>
      <c r="AD398" s="36"/>
      <c r="AE398" s="36"/>
      <c r="AR398" s="186" t="s">
        <v>257</v>
      </c>
      <c r="AT398" s="186" t="s">
        <v>123</v>
      </c>
      <c r="AU398" s="186" t="s">
        <v>81</v>
      </c>
      <c r="AY398" s="19" t="s">
        <v>120</v>
      </c>
      <c r="BE398" s="187">
        <f>IF(N398="základní",J398,0)</f>
        <v>0</v>
      </c>
      <c r="BF398" s="187">
        <f>IF(N398="snížená",J398,0)</f>
        <v>0</v>
      </c>
      <c r="BG398" s="187">
        <f>IF(N398="zákl. přenesená",J398,0)</f>
        <v>0</v>
      </c>
      <c r="BH398" s="187">
        <f>IF(N398="sníž. přenesená",J398,0)</f>
        <v>0</v>
      </c>
      <c r="BI398" s="187">
        <f>IF(N398="nulová",J398,0)</f>
        <v>0</v>
      </c>
      <c r="BJ398" s="19" t="s">
        <v>79</v>
      </c>
      <c r="BK398" s="187">
        <f>ROUND(I398*H398,2)</f>
        <v>0</v>
      </c>
      <c r="BL398" s="19" t="s">
        <v>257</v>
      </c>
      <c r="BM398" s="186" t="s">
        <v>938</v>
      </c>
    </row>
    <row r="399" spans="1:47" s="2" customFormat="1" ht="29.25">
      <c r="A399" s="36"/>
      <c r="B399" s="37"/>
      <c r="C399" s="38"/>
      <c r="D399" s="188" t="s">
        <v>130</v>
      </c>
      <c r="E399" s="38"/>
      <c r="F399" s="189" t="s">
        <v>471</v>
      </c>
      <c r="G399" s="38"/>
      <c r="H399" s="38"/>
      <c r="I399" s="190"/>
      <c r="J399" s="38"/>
      <c r="K399" s="38"/>
      <c r="L399" s="41"/>
      <c r="M399" s="191"/>
      <c r="N399" s="192"/>
      <c r="O399" s="66"/>
      <c r="P399" s="66"/>
      <c r="Q399" s="66"/>
      <c r="R399" s="66"/>
      <c r="S399" s="66"/>
      <c r="T399" s="67"/>
      <c r="U399" s="36"/>
      <c r="V399" s="36"/>
      <c r="W399" s="36"/>
      <c r="X399" s="36"/>
      <c r="Y399" s="36"/>
      <c r="Z399" s="36"/>
      <c r="AA399" s="36"/>
      <c r="AB399" s="36"/>
      <c r="AC399" s="36"/>
      <c r="AD399" s="36"/>
      <c r="AE399" s="36"/>
      <c r="AT399" s="19" t="s">
        <v>130</v>
      </c>
      <c r="AU399" s="19" t="s">
        <v>81</v>
      </c>
    </row>
    <row r="400" spans="2:51" s="13" customFormat="1" ht="11.25">
      <c r="B400" s="197"/>
      <c r="C400" s="198"/>
      <c r="D400" s="188" t="s">
        <v>166</v>
      </c>
      <c r="E400" s="199" t="s">
        <v>19</v>
      </c>
      <c r="F400" s="200" t="s">
        <v>800</v>
      </c>
      <c r="G400" s="198"/>
      <c r="H400" s="201">
        <v>105.506</v>
      </c>
      <c r="I400" s="202"/>
      <c r="J400" s="198"/>
      <c r="K400" s="198"/>
      <c r="L400" s="203"/>
      <c r="M400" s="204"/>
      <c r="N400" s="205"/>
      <c r="O400" s="205"/>
      <c r="P400" s="205"/>
      <c r="Q400" s="205"/>
      <c r="R400" s="205"/>
      <c r="S400" s="205"/>
      <c r="T400" s="206"/>
      <c r="AT400" s="207" t="s">
        <v>166</v>
      </c>
      <c r="AU400" s="207" t="s">
        <v>81</v>
      </c>
      <c r="AV400" s="13" t="s">
        <v>81</v>
      </c>
      <c r="AW400" s="13" t="s">
        <v>33</v>
      </c>
      <c r="AX400" s="13" t="s">
        <v>79</v>
      </c>
      <c r="AY400" s="207" t="s">
        <v>120</v>
      </c>
    </row>
    <row r="401" spans="1:65" s="2" customFormat="1" ht="16.5" customHeight="1">
      <c r="A401" s="36"/>
      <c r="B401" s="37"/>
      <c r="C401" s="240" t="s">
        <v>536</v>
      </c>
      <c r="D401" s="240" t="s">
        <v>249</v>
      </c>
      <c r="E401" s="241" t="s">
        <v>475</v>
      </c>
      <c r="F401" s="242" t="s">
        <v>476</v>
      </c>
      <c r="G401" s="243" t="s">
        <v>162</v>
      </c>
      <c r="H401" s="244">
        <v>87.496</v>
      </c>
      <c r="I401" s="245"/>
      <c r="J401" s="246">
        <f>ROUND(I401*H401,2)</f>
        <v>0</v>
      </c>
      <c r="K401" s="242" t="s">
        <v>19</v>
      </c>
      <c r="L401" s="247"/>
      <c r="M401" s="248" t="s">
        <v>19</v>
      </c>
      <c r="N401" s="249" t="s">
        <v>43</v>
      </c>
      <c r="O401" s="66"/>
      <c r="P401" s="184">
        <f>O401*H401</f>
        <v>0</v>
      </c>
      <c r="Q401" s="184">
        <v>0.0129</v>
      </c>
      <c r="R401" s="184">
        <f>Q401*H401</f>
        <v>1.1286984</v>
      </c>
      <c r="S401" s="184">
        <v>0</v>
      </c>
      <c r="T401" s="185">
        <f>S401*H401</f>
        <v>0</v>
      </c>
      <c r="U401" s="36"/>
      <c r="V401" s="36"/>
      <c r="W401" s="36"/>
      <c r="X401" s="36"/>
      <c r="Y401" s="36"/>
      <c r="Z401" s="36"/>
      <c r="AA401" s="36"/>
      <c r="AB401" s="36"/>
      <c r="AC401" s="36"/>
      <c r="AD401" s="36"/>
      <c r="AE401" s="36"/>
      <c r="AR401" s="186" t="s">
        <v>352</v>
      </c>
      <c r="AT401" s="186" t="s">
        <v>249</v>
      </c>
      <c r="AU401" s="186" t="s">
        <v>81</v>
      </c>
      <c r="AY401" s="19" t="s">
        <v>120</v>
      </c>
      <c r="BE401" s="187">
        <f>IF(N401="základní",J401,0)</f>
        <v>0</v>
      </c>
      <c r="BF401" s="187">
        <f>IF(N401="snížená",J401,0)</f>
        <v>0</v>
      </c>
      <c r="BG401" s="187">
        <f>IF(N401="zákl. přenesená",J401,0)</f>
        <v>0</v>
      </c>
      <c r="BH401" s="187">
        <f>IF(N401="sníž. přenesená",J401,0)</f>
        <v>0</v>
      </c>
      <c r="BI401" s="187">
        <f>IF(N401="nulová",J401,0)</f>
        <v>0</v>
      </c>
      <c r="BJ401" s="19" t="s">
        <v>79</v>
      </c>
      <c r="BK401" s="187">
        <f>ROUND(I401*H401,2)</f>
        <v>0</v>
      </c>
      <c r="BL401" s="19" t="s">
        <v>257</v>
      </c>
      <c r="BM401" s="186" t="s">
        <v>939</v>
      </c>
    </row>
    <row r="402" spans="2:51" s="13" customFormat="1" ht="22.5">
      <c r="B402" s="197"/>
      <c r="C402" s="198"/>
      <c r="D402" s="188" t="s">
        <v>166</v>
      </c>
      <c r="E402" s="199" t="s">
        <v>19</v>
      </c>
      <c r="F402" s="200" t="s">
        <v>802</v>
      </c>
      <c r="G402" s="198"/>
      <c r="H402" s="201">
        <v>43.392</v>
      </c>
      <c r="I402" s="202"/>
      <c r="J402" s="198"/>
      <c r="K402" s="198"/>
      <c r="L402" s="203"/>
      <c r="M402" s="204"/>
      <c r="N402" s="205"/>
      <c r="O402" s="205"/>
      <c r="P402" s="205"/>
      <c r="Q402" s="205"/>
      <c r="R402" s="205"/>
      <c r="S402" s="205"/>
      <c r="T402" s="206"/>
      <c r="AT402" s="207" t="s">
        <v>166</v>
      </c>
      <c r="AU402" s="207" t="s">
        <v>81</v>
      </c>
      <c r="AV402" s="13" t="s">
        <v>81</v>
      </c>
      <c r="AW402" s="13" t="s">
        <v>33</v>
      </c>
      <c r="AX402" s="13" t="s">
        <v>72</v>
      </c>
      <c r="AY402" s="207" t="s">
        <v>120</v>
      </c>
    </row>
    <row r="403" spans="2:51" s="13" customFormat="1" ht="22.5">
      <c r="B403" s="197"/>
      <c r="C403" s="198"/>
      <c r="D403" s="188" t="s">
        <v>166</v>
      </c>
      <c r="E403" s="199" t="s">
        <v>19</v>
      </c>
      <c r="F403" s="200" t="s">
        <v>803</v>
      </c>
      <c r="G403" s="198"/>
      <c r="H403" s="201">
        <v>37.92</v>
      </c>
      <c r="I403" s="202"/>
      <c r="J403" s="198"/>
      <c r="K403" s="198"/>
      <c r="L403" s="203"/>
      <c r="M403" s="204"/>
      <c r="N403" s="205"/>
      <c r="O403" s="205"/>
      <c r="P403" s="205"/>
      <c r="Q403" s="205"/>
      <c r="R403" s="205"/>
      <c r="S403" s="205"/>
      <c r="T403" s="206"/>
      <c r="AT403" s="207" t="s">
        <v>166</v>
      </c>
      <c r="AU403" s="207" t="s">
        <v>81</v>
      </c>
      <c r="AV403" s="13" t="s">
        <v>81</v>
      </c>
      <c r="AW403" s="13" t="s">
        <v>33</v>
      </c>
      <c r="AX403" s="13" t="s">
        <v>72</v>
      </c>
      <c r="AY403" s="207" t="s">
        <v>120</v>
      </c>
    </row>
    <row r="404" spans="2:51" s="13" customFormat="1" ht="11.25">
      <c r="B404" s="197"/>
      <c r="C404" s="198"/>
      <c r="D404" s="188" t="s">
        <v>166</v>
      </c>
      <c r="E404" s="199" t="s">
        <v>19</v>
      </c>
      <c r="F404" s="200" t="s">
        <v>804</v>
      </c>
      <c r="G404" s="198"/>
      <c r="H404" s="201">
        <v>0.195</v>
      </c>
      <c r="I404" s="202"/>
      <c r="J404" s="198"/>
      <c r="K404" s="198"/>
      <c r="L404" s="203"/>
      <c r="M404" s="204"/>
      <c r="N404" s="205"/>
      <c r="O404" s="205"/>
      <c r="P404" s="205"/>
      <c r="Q404" s="205"/>
      <c r="R404" s="205"/>
      <c r="S404" s="205"/>
      <c r="T404" s="206"/>
      <c r="AT404" s="207" t="s">
        <v>166</v>
      </c>
      <c r="AU404" s="207" t="s">
        <v>81</v>
      </c>
      <c r="AV404" s="13" t="s">
        <v>81</v>
      </c>
      <c r="AW404" s="13" t="s">
        <v>33</v>
      </c>
      <c r="AX404" s="13" t="s">
        <v>72</v>
      </c>
      <c r="AY404" s="207" t="s">
        <v>120</v>
      </c>
    </row>
    <row r="405" spans="2:51" s="13" customFormat="1" ht="11.25">
      <c r="B405" s="197"/>
      <c r="C405" s="198"/>
      <c r="D405" s="188" t="s">
        <v>166</v>
      </c>
      <c r="E405" s="199" t="s">
        <v>19</v>
      </c>
      <c r="F405" s="200" t="s">
        <v>805</v>
      </c>
      <c r="G405" s="198"/>
      <c r="H405" s="201">
        <v>1.155</v>
      </c>
      <c r="I405" s="202"/>
      <c r="J405" s="198"/>
      <c r="K405" s="198"/>
      <c r="L405" s="203"/>
      <c r="M405" s="204"/>
      <c r="N405" s="205"/>
      <c r="O405" s="205"/>
      <c r="P405" s="205"/>
      <c r="Q405" s="205"/>
      <c r="R405" s="205"/>
      <c r="S405" s="205"/>
      <c r="T405" s="206"/>
      <c r="AT405" s="207" t="s">
        <v>166</v>
      </c>
      <c r="AU405" s="207" t="s">
        <v>81</v>
      </c>
      <c r="AV405" s="13" t="s">
        <v>81</v>
      </c>
      <c r="AW405" s="13" t="s">
        <v>33</v>
      </c>
      <c r="AX405" s="13" t="s">
        <v>72</v>
      </c>
      <c r="AY405" s="207" t="s">
        <v>120</v>
      </c>
    </row>
    <row r="406" spans="2:51" s="13" customFormat="1" ht="11.25">
      <c r="B406" s="197"/>
      <c r="C406" s="198"/>
      <c r="D406" s="188" t="s">
        <v>166</v>
      </c>
      <c r="E406" s="199" t="s">
        <v>19</v>
      </c>
      <c r="F406" s="200" t="s">
        <v>806</v>
      </c>
      <c r="G406" s="198"/>
      <c r="H406" s="201">
        <v>-3.12</v>
      </c>
      <c r="I406" s="202"/>
      <c r="J406" s="198"/>
      <c r="K406" s="198"/>
      <c r="L406" s="203"/>
      <c r="M406" s="204"/>
      <c r="N406" s="205"/>
      <c r="O406" s="205"/>
      <c r="P406" s="205"/>
      <c r="Q406" s="205"/>
      <c r="R406" s="205"/>
      <c r="S406" s="205"/>
      <c r="T406" s="206"/>
      <c r="AT406" s="207" t="s">
        <v>166</v>
      </c>
      <c r="AU406" s="207" t="s">
        <v>81</v>
      </c>
      <c r="AV406" s="13" t="s">
        <v>81</v>
      </c>
      <c r="AW406" s="13" t="s">
        <v>33</v>
      </c>
      <c r="AX406" s="13" t="s">
        <v>72</v>
      </c>
      <c r="AY406" s="207" t="s">
        <v>120</v>
      </c>
    </row>
    <row r="407" spans="2:51" s="15" customFormat="1" ht="11.25">
      <c r="B407" s="218"/>
      <c r="C407" s="219"/>
      <c r="D407" s="188" t="s">
        <v>166</v>
      </c>
      <c r="E407" s="220" t="s">
        <v>19</v>
      </c>
      <c r="F407" s="221" t="s">
        <v>184</v>
      </c>
      <c r="G407" s="219"/>
      <c r="H407" s="222">
        <v>79.542</v>
      </c>
      <c r="I407" s="223"/>
      <c r="J407" s="219"/>
      <c r="K407" s="219"/>
      <c r="L407" s="224"/>
      <c r="M407" s="225"/>
      <c r="N407" s="226"/>
      <c r="O407" s="226"/>
      <c r="P407" s="226"/>
      <c r="Q407" s="226"/>
      <c r="R407" s="226"/>
      <c r="S407" s="226"/>
      <c r="T407" s="227"/>
      <c r="AT407" s="228" t="s">
        <v>166</v>
      </c>
      <c r="AU407" s="228" t="s">
        <v>81</v>
      </c>
      <c r="AV407" s="15" t="s">
        <v>163</v>
      </c>
      <c r="AW407" s="15" t="s">
        <v>33</v>
      </c>
      <c r="AX407" s="15" t="s">
        <v>79</v>
      </c>
      <c r="AY407" s="228" t="s">
        <v>120</v>
      </c>
    </row>
    <row r="408" spans="2:51" s="13" customFormat="1" ht="11.25">
      <c r="B408" s="197"/>
      <c r="C408" s="198"/>
      <c r="D408" s="188" t="s">
        <v>166</v>
      </c>
      <c r="E408" s="198"/>
      <c r="F408" s="200" t="s">
        <v>807</v>
      </c>
      <c r="G408" s="198"/>
      <c r="H408" s="201">
        <v>87.496</v>
      </c>
      <c r="I408" s="202"/>
      <c r="J408" s="198"/>
      <c r="K408" s="198"/>
      <c r="L408" s="203"/>
      <c r="M408" s="204"/>
      <c r="N408" s="205"/>
      <c r="O408" s="205"/>
      <c r="P408" s="205"/>
      <c r="Q408" s="205"/>
      <c r="R408" s="205"/>
      <c r="S408" s="205"/>
      <c r="T408" s="206"/>
      <c r="AT408" s="207" t="s">
        <v>166</v>
      </c>
      <c r="AU408" s="207" t="s">
        <v>81</v>
      </c>
      <c r="AV408" s="13" t="s">
        <v>81</v>
      </c>
      <c r="AW408" s="13" t="s">
        <v>4</v>
      </c>
      <c r="AX408" s="13" t="s">
        <v>79</v>
      </c>
      <c r="AY408" s="207" t="s">
        <v>120</v>
      </c>
    </row>
    <row r="409" spans="1:65" s="2" customFormat="1" ht="16.5" customHeight="1">
      <c r="A409" s="36"/>
      <c r="B409" s="37"/>
      <c r="C409" s="240" t="s">
        <v>540</v>
      </c>
      <c r="D409" s="240" t="s">
        <v>249</v>
      </c>
      <c r="E409" s="241" t="s">
        <v>482</v>
      </c>
      <c r="F409" s="242" t="s">
        <v>483</v>
      </c>
      <c r="G409" s="243" t="s">
        <v>162</v>
      </c>
      <c r="H409" s="244">
        <v>28.56</v>
      </c>
      <c r="I409" s="245"/>
      <c r="J409" s="246">
        <f>ROUND(I409*H409,2)</f>
        <v>0</v>
      </c>
      <c r="K409" s="242" t="s">
        <v>19</v>
      </c>
      <c r="L409" s="247"/>
      <c r="M409" s="248" t="s">
        <v>19</v>
      </c>
      <c r="N409" s="249" t="s">
        <v>43</v>
      </c>
      <c r="O409" s="66"/>
      <c r="P409" s="184">
        <f>O409*H409</f>
        <v>0</v>
      </c>
      <c r="Q409" s="184">
        <v>0.0129</v>
      </c>
      <c r="R409" s="184">
        <f>Q409*H409</f>
        <v>0.368424</v>
      </c>
      <c r="S409" s="184">
        <v>0</v>
      </c>
      <c r="T409" s="185">
        <f>S409*H409</f>
        <v>0</v>
      </c>
      <c r="U409" s="36"/>
      <c r="V409" s="36"/>
      <c r="W409" s="36"/>
      <c r="X409" s="36"/>
      <c r="Y409" s="36"/>
      <c r="Z409" s="36"/>
      <c r="AA409" s="36"/>
      <c r="AB409" s="36"/>
      <c r="AC409" s="36"/>
      <c r="AD409" s="36"/>
      <c r="AE409" s="36"/>
      <c r="AR409" s="186" t="s">
        <v>352</v>
      </c>
      <c r="AT409" s="186" t="s">
        <v>249</v>
      </c>
      <c r="AU409" s="186" t="s">
        <v>81</v>
      </c>
      <c r="AY409" s="19" t="s">
        <v>120</v>
      </c>
      <c r="BE409" s="187">
        <f>IF(N409="základní",J409,0)</f>
        <v>0</v>
      </c>
      <c r="BF409" s="187">
        <f>IF(N409="snížená",J409,0)</f>
        <v>0</v>
      </c>
      <c r="BG409" s="187">
        <f>IF(N409="zákl. přenesená",J409,0)</f>
        <v>0</v>
      </c>
      <c r="BH409" s="187">
        <f>IF(N409="sníž. přenesená",J409,0)</f>
        <v>0</v>
      </c>
      <c r="BI409" s="187">
        <f>IF(N409="nulová",J409,0)</f>
        <v>0</v>
      </c>
      <c r="BJ409" s="19" t="s">
        <v>79</v>
      </c>
      <c r="BK409" s="187">
        <f>ROUND(I409*H409,2)</f>
        <v>0</v>
      </c>
      <c r="BL409" s="19" t="s">
        <v>257</v>
      </c>
      <c r="BM409" s="186" t="s">
        <v>940</v>
      </c>
    </row>
    <row r="410" spans="2:51" s="13" customFormat="1" ht="22.5">
      <c r="B410" s="197"/>
      <c r="C410" s="198"/>
      <c r="D410" s="188" t="s">
        <v>166</v>
      </c>
      <c r="E410" s="199" t="s">
        <v>19</v>
      </c>
      <c r="F410" s="200" t="s">
        <v>809</v>
      </c>
      <c r="G410" s="198"/>
      <c r="H410" s="201">
        <v>14.464</v>
      </c>
      <c r="I410" s="202"/>
      <c r="J410" s="198"/>
      <c r="K410" s="198"/>
      <c r="L410" s="203"/>
      <c r="M410" s="204"/>
      <c r="N410" s="205"/>
      <c r="O410" s="205"/>
      <c r="P410" s="205"/>
      <c r="Q410" s="205"/>
      <c r="R410" s="205"/>
      <c r="S410" s="205"/>
      <c r="T410" s="206"/>
      <c r="AT410" s="207" t="s">
        <v>166</v>
      </c>
      <c r="AU410" s="207" t="s">
        <v>81</v>
      </c>
      <c r="AV410" s="13" t="s">
        <v>81</v>
      </c>
      <c r="AW410" s="13" t="s">
        <v>33</v>
      </c>
      <c r="AX410" s="13" t="s">
        <v>72</v>
      </c>
      <c r="AY410" s="207" t="s">
        <v>120</v>
      </c>
    </row>
    <row r="411" spans="2:51" s="13" customFormat="1" ht="22.5">
      <c r="B411" s="197"/>
      <c r="C411" s="198"/>
      <c r="D411" s="188" t="s">
        <v>166</v>
      </c>
      <c r="E411" s="199" t="s">
        <v>19</v>
      </c>
      <c r="F411" s="200" t="s">
        <v>810</v>
      </c>
      <c r="G411" s="198"/>
      <c r="H411" s="201">
        <v>12.64</v>
      </c>
      <c r="I411" s="202"/>
      <c r="J411" s="198"/>
      <c r="K411" s="198"/>
      <c r="L411" s="203"/>
      <c r="M411" s="204"/>
      <c r="N411" s="205"/>
      <c r="O411" s="205"/>
      <c r="P411" s="205"/>
      <c r="Q411" s="205"/>
      <c r="R411" s="205"/>
      <c r="S411" s="205"/>
      <c r="T411" s="206"/>
      <c r="AT411" s="207" t="s">
        <v>166</v>
      </c>
      <c r="AU411" s="207" t="s">
        <v>81</v>
      </c>
      <c r="AV411" s="13" t="s">
        <v>81</v>
      </c>
      <c r="AW411" s="13" t="s">
        <v>33</v>
      </c>
      <c r="AX411" s="13" t="s">
        <v>72</v>
      </c>
      <c r="AY411" s="207" t="s">
        <v>120</v>
      </c>
    </row>
    <row r="412" spans="2:51" s="13" customFormat="1" ht="11.25">
      <c r="B412" s="197"/>
      <c r="C412" s="198"/>
      <c r="D412" s="188" t="s">
        <v>166</v>
      </c>
      <c r="E412" s="199" t="s">
        <v>19</v>
      </c>
      <c r="F412" s="200" t="s">
        <v>811</v>
      </c>
      <c r="G412" s="198"/>
      <c r="H412" s="201">
        <v>0.78</v>
      </c>
      <c r="I412" s="202"/>
      <c r="J412" s="198"/>
      <c r="K412" s="198"/>
      <c r="L412" s="203"/>
      <c r="M412" s="204"/>
      <c r="N412" s="205"/>
      <c r="O412" s="205"/>
      <c r="P412" s="205"/>
      <c r="Q412" s="205"/>
      <c r="R412" s="205"/>
      <c r="S412" s="205"/>
      <c r="T412" s="206"/>
      <c r="AT412" s="207" t="s">
        <v>166</v>
      </c>
      <c r="AU412" s="207" t="s">
        <v>81</v>
      </c>
      <c r="AV412" s="13" t="s">
        <v>81</v>
      </c>
      <c r="AW412" s="13" t="s">
        <v>33</v>
      </c>
      <c r="AX412" s="13" t="s">
        <v>72</v>
      </c>
      <c r="AY412" s="207" t="s">
        <v>120</v>
      </c>
    </row>
    <row r="413" spans="2:51" s="13" customFormat="1" ht="11.25">
      <c r="B413" s="197"/>
      <c r="C413" s="198"/>
      <c r="D413" s="188" t="s">
        <v>166</v>
      </c>
      <c r="E413" s="199" t="s">
        <v>19</v>
      </c>
      <c r="F413" s="200" t="s">
        <v>812</v>
      </c>
      <c r="G413" s="198"/>
      <c r="H413" s="201">
        <v>-1.92</v>
      </c>
      <c r="I413" s="202"/>
      <c r="J413" s="198"/>
      <c r="K413" s="198"/>
      <c r="L413" s="203"/>
      <c r="M413" s="204"/>
      <c r="N413" s="205"/>
      <c r="O413" s="205"/>
      <c r="P413" s="205"/>
      <c r="Q413" s="205"/>
      <c r="R413" s="205"/>
      <c r="S413" s="205"/>
      <c r="T413" s="206"/>
      <c r="AT413" s="207" t="s">
        <v>166</v>
      </c>
      <c r="AU413" s="207" t="s">
        <v>81</v>
      </c>
      <c r="AV413" s="13" t="s">
        <v>81</v>
      </c>
      <c r="AW413" s="13" t="s">
        <v>33</v>
      </c>
      <c r="AX413" s="13" t="s">
        <v>72</v>
      </c>
      <c r="AY413" s="207" t="s">
        <v>120</v>
      </c>
    </row>
    <row r="414" spans="2:51" s="15" customFormat="1" ht="11.25">
      <c r="B414" s="218"/>
      <c r="C414" s="219"/>
      <c r="D414" s="188" t="s">
        <v>166</v>
      </c>
      <c r="E414" s="220" t="s">
        <v>19</v>
      </c>
      <c r="F414" s="221" t="s">
        <v>184</v>
      </c>
      <c r="G414" s="219"/>
      <c r="H414" s="222">
        <v>25.964</v>
      </c>
      <c r="I414" s="223"/>
      <c r="J414" s="219"/>
      <c r="K414" s="219"/>
      <c r="L414" s="224"/>
      <c r="M414" s="225"/>
      <c r="N414" s="226"/>
      <c r="O414" s="226"/>
      <c r="P414" s="226"/>
      <c r="Q414" s="226"/>
      <c r="R414" s="226"/>
      <c r="S414" s="226"/>
      <c r="T414" s="227"/>
      <c r="AT414" s="228" t="s">
        <v>166</v>
      </c>
      <c r="AU414" s="228" t="s">
        <v>81</v>
      </c>
      <c r="AV414" s="15" t="s">
        <v>163</v>
      </c>
      <c r="AW414" s="15" t="s">
        <v>33</v>
      </c>
      <c r="AX414" s="15" t="s">
        <v>79</v>
      </c>
      <c r="AY414" s="228" t="s">
        <v>120</v>
      </c>
    </row>
    <row r="415" spans="2:51" s="13" customFormat="1" ht="11.25">
      <c r="B415" s="197"/>
      <c r="C415" s="198"/>
      <c r="D415" s="188" t="s">
        <v>166</v>
      </c>
      <c r="E415" s="198"/>
      <c r="F415" s="200" t="s">
        <v>813</v>
      </c>
      <c r="G415" s="198"/>
      <c r="H415" s="201">
        <v>28.56</v>
      </c>
      <c r="I415" s="202"/>
      <c r="J415" s="198"/>
      <c r="K415" s="198"/>
      <c r="L415" s="203"/>
      <c r="M415" s="204"/>
      <c r="N415" s="205"/>
      <c r="O415" s="205"/>
      <c r="P415" s="205"/>
      <c r="Q415" s="205"/>
      <c r="R415" s="205"/>
      <c r="S415" s="205"/>
      <c r="T415" s="206"/>
      <c r="AT415" s="207" t="s">
        <v>166</v>
      </c>
      <c r="AU415" s="207" t="s">
        <v>81</v>
      </c>
      <c r="AV415" s="13" t="s">
        <v>81</v>
      </c>
      <c r="AW415" s="13" t="s">
        <v>4</v>
      </c>
      <c r="AX415" s="13" t="s">
        <v>79</v>
      </c>
      <c r="AY415" s="207" t="s">
        <v>120</v>
      </c>
    </row>
    <row r="416" spans="1:65" s="2" customFormat="1" ht="24">
      <c r="A416" s="36"/>
      <c r="B416" s="37"/>
      <c r="C416" s="175" t="s">
        <v>550</v>
      </c>
      <c r="D416" s="175" t="s">
        <v>123</v>
      </c>
      <c r="E416" s="176" t="s">
        <v>489</v>
      </c>
      <c r="F416" s="177" t="s">
        <v>490</v>
      </c>
      <c r="G416" s="178" t="s">
        <v>162</v>
      </c>
      <c r="H416" s="179">
        <v>25.994</v>
      </c>
      <c r="I416" s="180"/>
      <c r="J416" s="181">
        <f>ROUND(I416*H416,2)</f>
        <v>0</v>
      </c>
      <c r="K416" s="177" t="s">
        <v>127</v>
      </c>
      <c r="L416" s="41"/>
      <c r="M416" s="182" t="s">
        <v>19</v>
      </c>
      <c r="N416" s="183" t="s">
        <v>43</v>
      </c>
      <c r="O416" s="66"/>
      <c r="P416" s="184">
        <f>O416*H416</f>
        <v>0</v>
      </c>
      <c r="Q416" s="184">
        <v>0.0052</v>
      </c>
      <c r="R416" s="184">
        <f>Q416*H416</f>
        <v>0.1351688</v>
      </c>
      <c r="S416" s="184">
        <v>0</v>
      </c>
      <c r="T416" s="185">
        <f>S416*H416</f>
        <v>0</v>
      </c>
      <c r="U416" s="36"/>
      <c r="V416" s="36"/>
      <c r="W416" s="36"/>
      <c r="X416" s="36"/>
      <c r="Y416" s="36"/>
      <c r="Z416" s="36"/>
      <c r="AA416" s="36"/>
      <c r="AB416" s="36"/>
      <c r="AC416" s="36"/>
      <c r="AD416" s="36"/>
      <c r="AE416" s="36"/>
      <c r="AR416" s="186" t="s">
        <v>257</v>
      </c>
      <c r="AT416" s="186" t="s">
        <v>123</v>
      </c>
      <c r="AU416" s="186" t="s">
        <v>81</v>
      </c>
      <c r="AY416" s="19" t="s">
        <v>120</v>
      </c>
      <c r="BE416" s="187">
        <f>IF(N416="základní",J416,0)</f>
        <v>0</v>
      </c>
      <c r="BF416" s="187">
        <f>IF(N416="snížená",J416,0)</f>
        <v>0</v>
      </c>
      <c r="BG416" s="187">
        <f>IF(N416="zákl. přenesená",J416,0)</f>
        <v>0</v>
      </c>
      <c r="BH416" s="187">
        <f>IF(N416="sníž. přenesená",J416,0)</f>
        <v>0</v>
      </c>
      <c r="BI416" s="187">
        <f>IF(N416="nulová",J416,0)</f>
        <v>0</v>
      </c>
      <c r="BJ416" s="19" t="s">
        <v>79</v>
      </c>
      <c r="BK416" s="187">
        <f>ROUND(I416*H416,2)</f>
        <v>0</v>
      </c>
      <c r="BL416" s="19" t="s">
        <v>257</v>
      </c>
      <c r="BM416" s="186" t="s">
        <v>941</v>
      </c>
    </row>
    <row r="417" spans="1:47" s="2" customFormat="1" ht="29.25">
      <c r="A417" s="36"/>
      <c r="B417" s="37"/>
      <c r="C417" s="38"/>
      <c r="D417" s="188" t="s">
        <v>130</v>
      </c>
      <c r="E417" s="38"/>
      <c r="F417" s="189" t="s">
        <v>471</v>
      </c>
      <c r="G417" s="38"/>
      <c r="H417" s="38"/>
      <c r="I417" s="190"/>
      <c r="J417" s="38"/>
      <c r="K417" s="38"/>
      <c r="L417" s="41"/>
      <c r="M417" s="191"/>
      <c r="N417" s="192"/>
      <c r="O417" s="66"/>
      <c r="P417" s="66"/>
      <c r="Q417" s="66"/>
      <c r="R417" s="66"/>
      <c r="S417" s="66"/>
      <c r="T417" s="67"/>
      <c r="U417" s="36"/>
      <c r="V417" s="36"/>
      <c r="W417" s="36"/>
      <c r="X417" s="36"/>
      <c r="Y417" s="36"/>
      <c r="Z417" s="36"/>
      <c r="AA417" s="36"/>
      <c r="AB417" s="36"/>
      <c r="AC417" s="36"/>
      <c r="AD417" s="36"/>
      <c r="AE417" s="36"/>
      <c r="AT417" s="19" t="s">
        <v>130</v>
      </c>
      <c r="AU417" s="19" t="s">
        <v>81</v>
      </c>
    </row>
    <row r="418" spans="2:51" s="13" customFormat="1" ht="11.25">
      <c r="B418" s="197"/>
      <c r="C418" s="198"/>
      <c r="D418" s="188" t="s">
        <v>166</v>
      </c>
      <c r="E418" s="199" t="s">
        <v>19</v>
      </c>
      <c r="F418" s="200" t="s">
        <v>815</v>
      </c>
      <c r="G418" s="198"/>
      <c r="H418" s="201">
        <v>25.994</v>
      </c>
      <c r="I418" s="202"/>
      <c r="J418" s="198"/>
      <c r="K418" s="198"/>
      <c r="L418" s="203"/>
      <c r="M418" s="204"/>
      <c r="N418" s="205"/>
      <c r="O418" s="205"/>
      <c r="P418" s="205"/>
      <c r="Q418" s="205"/>
      <c r="R418" s="205"/>
      <c r="S418" s="205"/>
      <c r="T418" s="206"/>
      <c r="AT418" s="207" t="s">
        <v>166</v>
      </c>
      <c r="AU418" s="207" t="s">
        <v>81</v>
      </c>
      <c r="AV418" s="13" t="s">
        <v>81</v>
      </c>
      <c r="AW418" s="13" t="s">
        <v>33</v>
      </c>
      <c r="AX418" s="13" t="s">
        <v>79</v>
      </c>
      <c r="AY418" s="207" t="s">
        <v>120</v>
      </c>
    </row>
    <row r="419" spans="1:65" s="2" customFormat="1" ht="16.5" customHeight="1">
      <c r="A419" s="36"/>
      <c r="B419" s="37"/>
      <c r="C419" s="240" t="s">
        <v>561</v>
      </c>
      <c r="D419" s="240" t="s">
        <v>249</v>
      </c>
      <c r="E419" s="241" t="s">
        <v>494</v>
      </c>
      <c r="F419" s="242" t="s">
        <v>495</v>
      </c>
      <c r="G419" s="243" t="s">
        <v>162</v>
      </c>
      <c r="H419" s="244">
        <v>13.653</v>
      </c>
      <c r="I419" s="245"/>
      <c r="J419" s="246">
        <f>ROUND(I419*H419,2)</f>
        <v>0</v>
      </c>
      <c r="K419" s="242" t="s">
        <v>19</v>
      </c>
      <c r="L419" s="247"/>
      <c r="M419" s="248" t="s">
        <v>19</v>
      </c>
      <c r="N419" s="249" t="s">
        <v>43</v>
      </c>
      <c r="O419" s="66"/>
      <c r="P419" s="184">
        <f>O419*H419</f>
        <v>0</v>
      </c>
      <c r="Q419" s="184">
        <v>0.0126</v>
      </c>
      <c r="R419" s="184">
        <f>Q419*H419</f>
        <v>0.1720278</v>
      </c>
      <c r="S419" s="184">
        <v>0</v>
      </c>
      <c r="T419" s="185">
        <f>S419*H419</f>
        <v>0</v>
      </c>
      <c r="U419" s="36"/>
      <c r="V419" s="36"/>
      <c r="W419" s="36"/>
      <c r="X419" s="36"/>
      <c r="Y419" s="36"/>
      <c r="Z419" s="36"/>
      <c r="AA419" s="36"/>
      <c r="AB419" s="36"/>
      <c r="AC419" s="36"/>
      <c r="AD419" s="36"/>
      <c r="AE419" s="36"/>
      <c r="AR419" s="186" t="s">
        <v>352</v>
      </c>
      <c r="AT419" s="186" t="s">
        <v>249</v>
      </c>
      <c r="AU419" s="186" t="s">
        <v>81</v>
      </c>
      <c r="AY419" s="19" t="s">
        <v>120</v>
      </c>
      <c r="BE419" s="187">
        <f>IF(N419="základní",J419,0)</f>
        <v>0</v>
      </c>
      <c r="BF419" s="187">
        <f>IF(N419="snížená",J419,0)</f>
        <v>0</v>
      </c>
      <c r="BG419" s="187">
        <f>IF(N419="zákl. přenesená",J419,0)</f>
        <v>0</v>
      </c>
      <c r="BH419" s="187">
        <f>IF(N419="sníž. přenesená",J419,0)</f>
        <v>0</v>
      </c>
      <c r="BI419" s="187">
        <f>IF(N419="nulová",J419,0)</f>
        <v>0</v>
      </c>
      <c r="BJ419" s="19" t="s">
        <v>79</v>
      </c>
      <c r="BK419" s="187">
        <f>ROUND(I419*H419,2)</f>
        <v>0</v>
      </c>
      <c r="BL419" s="19" t="s">
        <v>257</v>
      </c>
      <c r="BM419" s="186" t="s">
        <v>942</v>
      </c>
    </row>
    <row r="420" spans="2:51" s="13" customFormat="1" ht="22.5">
      <c r="B420" s="197"/>
      <c r="C420" s="198"/>
      <c r="D420" s="188" t="s">
        <v>166</v>
      </c>
      <c r="E420" s="199" t="s">
        <v>19</v>
      </c>
      <c r="F420" s="200" t="s">
        <v>817</v>
      </c>
      <c r="G420" s="198"/>
      <c r="H420" s="201">
        <v>7.232</v>
      </c>
      <c r="I420" s="202"/>
      <c r="J420" s="198"/>
      <c r="K420" s="198"/>
      <c r="L420" s="203"/>
      <c r="M420" s="204"/>
      <c r="N420" s="205"/>
      <c r="O420" s="205"/>
      <c r="P420" s="205"/>
      <c r="Q420" s="205"/>
      <c r="R420" s="205"/>
      <c r="S420" s="205"/>
      <c r="T420" s="206"/>
      <c r="AT420" s="207" t="s">
        <v>166</v>
      </c>
      <c r="AU420" s="207" t="s">
        <v>81</v>
      </c>
      <c r="AV420" s="13" t="s">
        <v>81</v>
      </c>
      <c r="AW420" s="13" t="s">
        <v>33</v>
      </c>
      <c r="AX420" s="13" t="s">
        <v>72</v>
      </c>
      <c r="AY420" s="207" t="s">
        <v>120</v>
      </c>
    </row>
    <row r="421" spans="2:51" s="13" customFormat="1" ht="22.5">
      <c r="B421" s="197"/>
      <c r="C421" s="198"/>
      <c r="D421" s="188" t="s">
        <v>166</v>
      </c>
      <c r="E421" s="199" t="s">
        <v>19</v>
      </c>
      <c r="F421" s="200" t="s">
        <v>818</v>
      </c>
      <c r="G421" s="198"/>
      <c r="H421" s="201">
        <v>6.32</v>
      </c>
      <c r="I421" s="202"/>
      <c r="J421" s="198"/>
      <c r="K421" s="198"/>
      <c r="L421" s="203"/>
      <c r="M421" s="204"/>
      <c r="N421" s="205"/>
      <c r="O421" s="205"/>
      <c r="P421" s="205"/>
      <c r="Q421" s="205"/>
      <c r="R421" s="205"/>
      <c r="S421" s="205"/>
      <c r="T421" s="206"/>
      <c r="AT421" s="207" t="s">
        <v>166</v>
      </c>
      <c r="AU421" s="207" t="s">
        <v>81</v>
      </c>
      <c r="AV421" s="13" t="s">
        <v>81</v>
      </c>
      <c r="AW421" s="13" t="s">
        <v>33</v>
      </c>
      <c r="AX421" s="13" t="s">
        <v>72</v>
      </c>
      <c r="AY421" s="207" t="s">
        <v>120</v>
      </c>
    </row>
    <row r="422" spans="2:51" s="13" customFormat="1" ht="11.25">
      <c r="B422" s="197"/>
      <c r="C422" s="198"/>
      <c r="D422" s="188" t="s">
        <v>166</v>
      </c>
      <c r="E422" s="199" t="s">
        <v>19</v>
      </c>
      <c r="F422" s="200" t="s">
        <v>811</v>
      </c>
      <c r="G422" s="198"/>
      <c r="H422" s="201">
        <v>0.78</v>
      </c>
      <c r="I422" s="202"/>
      <c r="J422" s="198"/>
      <c r="K422" s="198"/>
      <c r="L422" s="203"/>
      <c r="M422" s="204"/>
      <c r="N422" s="205"/>
      <c r="O422" s="205"/>
      <c r="P422" s="205"/>
      <c r="Q422" s="205"/>
      <c r="R422" s="205"/>
      <c r="S422" s="205"/>
      <c r="T422" s="206"/>
      <c r="AT422" s="207" t="s">
        <v>166</v>
      </c>
      <c r="AU422" s="207" t="s">
        <v>81</v>
      </c>
      <c r="AV422" s="13" t="s">
        <v>81</v>
      </c>
      <c r="AW422" s="13" t="s">
        <v>33</v>
      </c>
      <c r="AX422" s="13" t="s">
        <v>72</v>
      </c>
      <c r="AY422" s="207" t="s">
        <v>120</v>
      </c>
    </row>
    <row r="423" spans="2:51" s="13" customFormat="1" ht="11.25">
      <c r="B423" s="197"/>
      <c r="C423" s="198"/>
      <c r="D423" s="188" t="s">
        <v>166</v>
      </c>
      <c r="E423" s="199" t="s">
        <v>19</v>
      </c>
      <c r="F423" s="200" t="s">
        <v>812</v>
      </c>
      <c r="G423" s="198"/>
      <c r="H423" s="201">
        <v>-1.92</v>
      </c>
      <c r="I423" s="202"/>
      <c r="J423" s="198"/>
      <c r="K423" s="198"/>
      <c r="L423" s="203"/>
      <c r="M423" s="204"/>
      <c r="N423" s="205"/>
      <c r="O423" s="205"/>
      <c r="P423" s="205"/>
      <c r="Q423" s="205"/>
      <c r="R423" s="205"/>
      <c r="S423" s="205"/>
      <c r="T423" s="206"/>
      <c r="AT423" s="207" t="s">
        <v>166</v>
      </c>
      <c r="AU423" s="207" t="s">
        <v>81</v>
      </c>
      <c r="AV423" s="13" t="s">
        <v>81</v>
      </c>
      <c r="AW423" s="13" t="s">
        <v>33</v>
      </c>
      <c r="AX423" s="13" t="s">
        <v>72</v>
      </c>
      <c r="AY423" s="207" t="s">
        <v>120</v>
      </c>
    </row>
    <row r="424" spans="2:51" s="15" customFormat="1" ht="11.25">
      <c r="B424" s="218"/>
      <c r="C424" s="219"/>
      <c r="D424" s="188" t="s">
        <v>166</v>
      </c>
      <c r="E424" s="220" t="s">
        <v>19</v>
      </c>
      <c r="F424" s="221" t="s">
        <v>184</v>
      </c>
      <c r="G424" s="219"/>
      <c r="H424" s="222">
        <v>12.412</v>
      </c>
      <c r="I424" s="223"/>
      <c r="J424" s="219"/>
      <c r="K424" s="219"/>
      <c r="L424" s="224"/>
      <c r="M424" s="225"/>
      <c r="N424" s="226"/>
      <c r="O424" s="226"/>
      <c r="P424" s="226"/>
      <c r="Q424" s="226"/>
      <c r="R424" s="226"/>
      <c r="S424" s="226"/>
      <c r="T424" s="227"/>
      <c r="AT424" s="228" t="s">
        <v>166</v>
      </c>
      <c r="AU424" s="228" t="s">
        <v>81</v>
      </c>
      <c r="AV424" s="15" t="s">
        <v>163</v>
      </c>
      <c r="AW424" s="15" t="s">
        <v>33</v>
      </c>
      <c r="AX424" s="15" t="s">
        <v>79</v>
      </c>
      <c r="AY424" s="228" t="s">
        <v>120</v>
      </c>
    </row>
    <row r="425" spans="2:51" s="13" customFormat="1" ht="11.25">
      <c r="B425" s="197"/>
      <c r="C425" s="198"/>
      <c r="D425" s="188" t="s">
        <v>166</v>
      </c>
      <c r="E425" s="198"/>
      <c r="F425" s="200" t="s">
        <v>819</v>
      </c>
      <c r="G425" s="198"/>
      <c r="H425" s="201">
        <v>13.653</v>
      </c>
      <c r="I425" s="202"/>
      <c r="J425" s="198"/>
      <c r="K425" s="198"/>
      <c r="L425" s="203"/>
      <c r="M425" s="204"/>
      <c r="N425" s="205"/>
      <c r="O425" s="205"/>
      <c r="P425" s="205"/>
      <c r="Q425" s="205"/>
      <c r="R425" s="205"/>
      <c r="S425" s="205"/>
      <c r="T425" s="206"/>
      <c r="AT425" s="207" t="s">
        <v>166</v>
      </c>
      <c r="AU425" s="207" t="s">
        <v>81</v>
      </c>
      <c r="AV425" s="13" t="s">
        <v>81</v>
      </c>
      <c r="AW425" s="13" t="s">
        <v>4</v>
      </c>
      <c r="AX425" s="13" t="s">
        <v>79</v>
      </c>
      <c r="AY425" s="207" t="s">
        <v>120</v>
      </c>
    </row>
    <row r="426" spans="1:65" s="2" customFormat="1" ht="16.5" customHeight="1">
      <c r="A426" s="36"/>
      <c r="B426" s="37"/>
      <c r="C426" s="240" t="s">
        <v>567</v>
      </c>
      <c r="D426" s="240" t="s">
        <v>249</v>
      </c>
      <c r="E426" s="241" t="s">
        <v>500</v>
      </c>
      <c r="F426" s="242" t="s">
        <v>501</v>
      </c>
      <c r="G426" s="243" t="s">
        <v>162</v>
      </c>
      <c r="H426" s="244">
        <v>14.94</v>
      </c>
      <c r="I426" s="245"/>
      <c r="J426" s="246">
        <f>ROUND(I426*H426,2)</f>
        <v>0</v>
      </c>
      <c r="K426" s="242" t="s">
        <v>19</v>
      </c>
      <c r="L426" s="247"/>
      <c r="M426" s="248" t="s">
        <v>19</v>
      </c>
      <c r="N426" s="249" t="s">
        <v>43</v>
      </c>
      <c r="O426" s="66"/>
      <c r="P426" s="184">
        <f>O426*H426</f>
        <v>0</v>
      </c>
      <c r="Q426" s="184">
        <v>0.0126</v>
      </c>
      <c r="R426" s="184">
        <f>Q426*H426</f>
        <v>0.188244</v>
      </c>
      <c r="S426" s="184">
        <v>0</v>
      </c>
      <c r="T426" s="185">
        <f>S426*H426</f>
        <v>0</v>
      </c>
      <c r="U426" s="36"/>
      <c r="V426" s="36"/>
      <c r="W426" s="36"/>
      <c r="X426" s="36"/>
      <c r="Y426" s="36"/>
      <c r="Z426" s="36"/>
      <c r="AA426" s="36"/>
      <c r="AB426" s="36"/>
      <c r="AC426" s="36"/>
      <c r="AD426" s="36"/>
      <c r="AE426" s="36"/>
      <c r="AR426" s="186" t="s">
        <v>352</v>
      </c>
      <c r="AT426" s="186" t="s">
        <v>249</v>
      </c>
      <c r="AU426" s="186" t="s">
        <v>81</v>
      </c>
      <c r="AY426" s="19" t="s">
        <v>120</v>
      </c>
      <c r="BE426" s="187">
        <f>IF(N426="základní",J426,0)</f>
        <v>0</v>
      </c>
      <c r="BF426" s="187">
        <f>IF(N426="snížená",J426,0)</f>
        <v>0</v>
      </c>
      <c r="BG426" s="187">
        <f>IF(N426="zákl. přenesená",J426,0)</f>
        <v>0</v>
      </c>
      <c r="BH426" s="187">
        <f>IF(N426="sníž. přenesená",J426,0)</f>
        <v>0</v>
      </c>
      <c r="BI426" s="187">
        <f>IF(N426="nulová",J426,0)</f>
        <v>0</v>
      </c>
      <c r="BJ426" s="19" t="s">
        <v>79</v>
      </c>
      <c r="BK426" s="187">
        <f>ROUND(I426*H426,2)</f>
        <v>0</v>
      </c>
      <c r="BL426" s="19" t="s">
        <v>257</v>
      </c>
      <c r="BM426" s="186" t="s">
        <v>943</v>
      </c>
    </row>
    <row r="427" spans="2:51" s="13" customFormat="1" ht="22.5">
      <c r="B427" s="197"/>
      <c r="C427" s="198"/>
      <c r="D427" s="188" t="s">
        <v>166</v>
      </c>
      <c r="E427" s="199" t="s">
        <v>19</v>
      </c>
      <c r="F427" s="200" t="s">
        <v>817</v>
      </c>
      <c r="G427" s="198"/>
      <c r="H427" s="201">
        <v>7.232</v>
      </c>
      <c r="I427" s="202"/>
      <c r="J427" s="198"/>
      <c r="K427" s="198"/>
      <c r="L427" s="203"/>
      <c r="M427" s="204"/>
      <c r="N427" s="205"/>
      <c r="O427" s="205"/>
      <c r="P427" s="205"/>
      <c r="Q427" s="205"/>
      <c r="R427" s="205"/>
      <c r="S427" s="205"/>
      <c r="T427" s="206"/>
      <c r="AT427" s="207" t="s">
        <v>166</v>
      </c>
      <c r="AU427" s="207" t="s">
        <v>81</v>
      </c>
      <c r="AV427" s="13" t="s">
        <v>81</v>
      </c>
      <c r="AW427" s="13" t="s">
        <v>33</v>
      </c>
      <c r="AX427" s="13" t="s">
        <v>72</v>
      </c>
      <c r="AY427" s="207" t="s">
        <v>120</v>
      </c>
    </row>
    <row r="428" spans="2:51" s="13" customFormat="1" ht="22.5">
      <c r="B428" s="197"/>
      <c r="C428" s="198"/>
      <c r="D428" s="188" t="s">
        <v>166</v>
      </c>
      <c r="E428" s="199" t="s">
        <v>19</v>
      </c>
      <c r="F428" s="200" t="s">
        <v>818</v>
      </c>
      <c r="G428" s="198"/>
      <c r="H428" s="201">
        <v>6.32</v>
      </c>
      <c r="I428" s="202"/>
      <c r="J428" s="198"/>
      <c r="K428" s="198"/>
      <c r="L428" s="203"/>
      <c r="M428" s="204"/>
      <c r="N428" s="205"/>
      <c r="O428" s="205"/>
      <c r="P428" s="205"/>
      <c r="Q428" s="205"/>
      <c r="R428" s="205"/>
      <c r="S428" s="205"/>
      <c r="T428" s="206"/>
      <c r="AT428" s="207" t="s">
        <v>166</v>
      </c>
      <c r="AU428" s="207" t="s">
        <v>81</v>
      </c>
      <c r="AV428" s="13" t="s">
        <v>81</v>
      </c>
      <c r="AW428" s="13" t="s">
        <v>33</v>
      </c>
      <c r="AX428" s="13" t="s">
        <v>72</v>
      </c>
      <c r="AY428" s="207" t="s">
        <v>120</v>
      </c>
    </row>
    <row r="429" spans="2:51" s="13" customFormat="1" ht="11.25">
      <c r="B429" s="197"/>
      <c r="C429" s="198"/>
      <c r="D429" s="188" t="s">
        <v>166</v>
      </c>
      <c r="E429" s="199" t="s">
        <v>19</v>
      </c>
      <c r="F429" s="200" t="s">
        <v>821</v>
      </c>
      <c r="G429" s="198"/>
      <c r="H429" s="201">
        <v>0.03</v>
      </c>
      <c r="I429" s="202"/>
      <c r="J429" s="198"/>
      <c r="K429" s="198"/>
      <c r="L429" s="203"/>
      <c r="M429" s="204"/>
      <c r="N429" s="205"/>
      <c r="O429" s="205"/>
      <c r="P429" s="205"/>
      <c r="Q429" s="205"/>
      <c r="R429" s="205"/>
      <c r="S429" s="205"/>
      <c r="T429" s="206"/>
      <c r="AT429" s="207" t="s">
        <v>166</v>
      </c>
      <c r="AU429" s="207" t="s">
        <v>81</v>
      </c>
      <c r="AV429" s="13" t="s">
        <v>81</v>
      </c>
      <c r="AW429" s="13" t="s">
        <v>33</v>
      </c>
      <c r="AX429" s="13" t="s">
        <v>72</v>
      </c>
      <c r="AY429" s="207" t="s">
        <v>120</v>
      </c>
    </row>
    <row r="430" spans="2:51" s="15" customFormat="1" ht="11.25">
      <c r="B430" s="218"/>
      <c r="C430" s="219"/>
      <c r="D430" s="188" t="s">
        <v>166</v>
      </c>
      <c r="E430" s="220" t="s">
        <v>19</v>
      </c>
      <c r="F430" s="221" t="s">
        <v>184</v>
      </c>
      <c r="G430" s="219"/>
      <c r="H430" s="222">
        <v>13.582</v>
      </c>
      <c r="I430" s="223"/>
      <c r="J430" s="219"/>
      <c r="K430" s="219"/>
      <c r="L430" s="224"/>
      <c r="M430" s="225"/>
      <c r="N430" s="226"/>
      <c r="O430" s="226"/>
      <c r="P430" s="226"/>
      <c r="Q430" s="226"/>
      <c r="R430" s="226"/>
      <c r="S430" s="226"/>
      <c r="T430" s="227"/>
      <c r="AT430" s="228" t="s">
        <v>166</v>
      </c>
      <c r="AU430" s="228" t="s">
        <v>81</v>
      </c>
      <c r="AV430" s="15" t="s">
        <v>163</v>
      </c>
      <c r="AW430" s="15" t="s">
        <v>33</v>
      </c>
      <c r="AX430" s="15" t="s">
        <v>79</v>
      </c>
      <c r="AY430" s="228" t="s">
        <v>120</v>
      </c>
    </row>
    <row r="431" spans="2:51" s="13" customFormat="1" ht="11.25">
      <c r="B431" s="197"/>
      <c r="C431" s="198"/>
      <c r="D431" s="188" t="s">
        <v>166</v>
      </c>
      <c r="E431" s="198"/>
      <c r="F431" s="200" t="s">
        <v>822</v>
      </c>
      <c r="G431" s="198"/>
      <c r="H431" s="201">
        <v>14.94</v>
      </c>
      <c r="I431" s="202"/>
      <c r="J431" s="198"/>
      <c r="K431" s="198"/>
      <c r="L431" s="203"/>
      <c r="M431" s="204"/>
      <c r="N431" s="205"/>
      <c r="O431" s="205"/>
      <c r="P431" s="205"/>
      <c r="Q431" s="205"/>
      <c r="R431" s="205"/>
      <c r="S431" s="205"/>
      <c r="T431" s="206"/>
      <c r="AT431" s="207" t="s">
        <v>166</v>
      </c>
      <c r="AU431" s="207" t="s">
        <v>81</v>
      </c>
      <c r="AV431" s="13" t="s">
        <v>81</v>
      </c>
      <c r="AW431" s="13" t="s">
        <v>4</v>
      </c>
      <c r="AX431" s="13" t="s">
        <v>79</v>
      </c>
      <c r="AY431" s="207" t="s">
        <v>120</v>
      </c>
    </row>
    <row r="432" spans="1:65" s="2" customFormat="1" ht="16.5" customHeight="1">
      <c r="A432" s="36"/>
      <c r="B432" s="37"/>
      <c r="C432" s="175" t="s">
        <v>823</v>
      </c>
      <c r="D432" s="175" t="s">
        <v>123</v>
      </c>
      <c r="E432" s="176" t="s">
        <v>504</v>
      </c>
      <c r="F432" s="177" t="s">
        <v>505</v>
      </c>
      <c r="G432" s="178" t="s">
        <v>202</v>
      </c>
      <c r="H432" s="179">
        <v>18.53</v>
      </c>
      <c r="I432" s="180"/>
      <c r="J432" s="181">
        <f>ROUND(I432*H432,2)</f>
        <v>0</v>
      </c>
      <c r="K432" s="177" t="s">
        <v>127</v>
      </c>
      <c r="L432" s="41"/>
      <c r="M432" s="182" t="s">
        <v>19</v>
      </c>
      <c r="N432" s="183" t="s">
        <v>43</v>
      </c>
      <c r="O432" s="66"/>
      <c r="P432" s="184">
        <f>O432*H432</f>
        <v>0</v>
      </c>
      <c r="Q432" s="184">
        <v>0.00055</v>
      </c>
      <c r="R432" s="184">
        <f>Q432*H432</f>
        <v>0.010191500000000001</v>
      </c>
      <c r="S432" s="184">
        <v>0</v>
      </c>
      <c r="T432" s="185">
        <f>S432*H432</f>
        <v>0</v>
      </c>
      <c r="U432" s="36"/>
      <c r="V432" s="36"/>
      <c r="W432" s="36"/>
      <c r="X432" s="36"/>
      <c r="Y432" s="36"/>
      <c r="Z432" s="36"/>
      <c r="AA432" s="36"/>
      <c r="AB432" s="36"/>
      <c r="AC432" s="36"/>
      <c r="AD432" s="36"/>
      <c r="AE432" s="36"/>
      <c r="AR432" s="186" t="s">
        <v>257</v>
      </c>
      <c r="AT432" s="186" t="s">
        <v>123</v>
      </c>
      <c r="AU432" s="186" t="s">
        <v>81</v>
      </c>
      <c r="AY432" s="19" t="s">
        <v>120</v>
      </c>
      <c r="BE432" s="187">
        <f>IF(N432="základní",J432,0)</f>
        <v>0</v>
      </c>
      <c r="BF432" s="187">
        <f>IF(N432="snížená",J432,0)</f>
        <v>0</v>
      </c>
      <c r="BG432" s="187">
        <f>IF(N432="zákl. přenesená",J432,0)</f>
        <v>0</v>
      </c>
      <c r="BH432" s="187">
        <f>IF(N432="sníž. přenesená",J432,0)</f>
        <v>0</v>
      </c>
      <c r="BI432" s="187">
        <f>IF(N432="nulová",J432,0)</f>
        <v>0</v>
      </c>
      <c r="BJ432" s="19" t="s">
        <v>79</v>
      </c>
      <c r="BK432" s="187">
        <f>ROUND(I432*H432,2)</f>
        <v>0</v>
      </c>
      <c r="BL432" s="19" t="s">
        <v>257</v>
      </c>
      <c r="BM432" s="186" t="s">
        <v>944</v>
      </c>
    </row>
    <row r="433" spans="1:47" s="2" customFormat="1" ht="39">
      <c r="A433" s="36"/>
      <c r="B433" s="37"/>
      <c r="C433" s="38"/>
      <c r="D433" s="188" t="s">
        <v>130</v>
      </c>
      <c r="E433" s="38"/>
      <c r="F433" s="189" t="s">
        <v>507</v>
      </c>
      <c r="G433" s="38"/>
      <c r="H433" s="38"/>
      <c r="I433" s="190"/>
      <c r="J433" s="38"/>
      <c r="K433" s="38"/>
      <c r="L433" s="41"/>
      <c r="M433" s="191"/>
      <c r="N433" s="192"/>
      <c r="O433" s="66"/>
      <c r="P433" s="66"/>
      <c r="Q433" s="66"/>
      <c r="R433" s="66"/>
      <c r="S433" s="66"/>
      <c r="T433" s="67"/>
      <c r="U433" s="36"/>
      <c r="V433" s="36"/>
      <c r="W433" s="36"/>
      <c r="X433" s="36"/>
      <c r="Y433" s="36"/>
      <c r="Z433" s="36"/>
      <c r="AA433" s="36"/>
      <c r="AB433" s="36"/>
      <c r="AC433" s="36"/>
      <c r="AD433" s="36"/>
      <c r="AE433" s="36"/>
      <c r="AT433" s="19" t="s">
        <v>130</v>
      </c>
      <c r="AU433" s="19" t="s">
        <v>81</v>
      </c>
    </row>
    <row r="434" spans="2:51" s="13" customFormat="1" ht="11.25">
      <c r="B434" s="197"/>
      <c r="C434" s="198"/>
      <c r="D434" s="188" t="s">
        <v>166</v>
      </c>
      <c r="E434" s="199" t="s">
        <v>19</v>
      </c>
      <c r="F434" s="200" t="s">
        <v>517</v>
      </c>
      <c r="G434" s="198"/>
      <c r="H434" s="201">
        <v>10.4</v>
      </c>
      <c r="I434" s="202"/>
      <c r="J434" s="198"/>
      <c r="K434" s="198"/>
      <c r="L434" s="203"/>
      <c r="M434" s="204"/>
      <c r="N434" s="205"/>
      <c r="O434" s="205"/>
      <c r="P434" s="205"/>
      <c r="Q434" s="205"/>
      <c r="R434" s="205"/>
      <c r="S434" s="205"/>
      <c r="T434" s="206"/>
      <c r="AT434" s="207" t="s">
        <v>166</v>
      </c>
      <c r="AU434" s="207" t="s">
        <v>81</v>
      </c>
      <c r="AV434" s="13" t="s">
        <v>81</v>
      </c>
      <c r="AW434" s="13" t="s">
        <v>33</v>
      </c>
      <c r="AX434" s="13" t="s">
        <v>72</v>
      </c>
      <c r="AY434" s="207" t="s">
        <v>120</v>
      </c>
    </row>
    <row r="435" spans="2:51" s="13" customFormat="1" ht="11.25">
      <c r="B435" s="197"/>
      <c r="C435" s="198"/>
      <c r="D435" s="188" t="s">
        <v>166</v>
      </c>
      <c r="E435" s="199" t="s">
        <v>19</v>
      </c>
      <c r="F435" s="200" t="s">
        <v>825</v>
      </c>
      <c r="G435" s="198"/>
      <c r="H435" s="201">
        <v>8.13</v>
      </c>
      <c r="I435" s="202"/>
      <c r="J435" s="198"/>
      <c r="K435" s="198"/>
      <c r="L435" s="203"/>
      <c r="M435" s="204"/>
      <c r="N435" s="205"/>
      <c r="O435" s="205"/>
      <c r="P435" s="205"/>
      <c r="Q435" s="205"/>
      <c r="R435" s="205"/>
      <c r="S435" s="205"/>
      <c r="T435" s="206"/>
      <c r="AT435" s="207" t="s">
        <v>166</v>
      </c>
      <c r="AU435" s="207" t="s">
        <v>81</v>
      </c>
      <c r="AV435" s="13" t="s">
        <v>81</v>
      </c>
      <c r="AW435" s="13" t="s">
        <v>33</v>
      </c>
      <c r="AX435" s="13" t="s">
        <v>72</v>
      </c>
      <c r="AY435" s="207" t="s">
        <v>120</v>
      </c>
    </row>
    <row r="436" spans="2:51" s="15" customFormat="1" ht="11.25">
      <c r="B436" s="218"/>
      <c r="C436" s="219"/>
      <c r="D436" s="188" t="s">
        <v>166</v>
      </c>
      <c r="E436" s="220" t="s">
        <v>19</v>
      </c>
      <c r="F436" s="221" t="s">
        <v>184</v>
      </c>
      <c r="G436" s="219"/>
      <c r="H436" s="222">
        <v>18.53</v>
      </c>
      <c r="I436" s="223"/>
      <c r="J436" s="219"/>
      <c r="K436" s="219"/>
      <c r="L436" s="224"/>
      <c r="M436" s="225"/>
      <c r="N436" s="226"/>
      <c r="O436" s="226"/>
      <c r="P436" s="226"/>
      <c r="Q436" s="226"/>
      <c r="R436" s="226"/>
      <c r="S436" s="226"/>
      <c r="T436" s="227"/>
      <c r="AT436" s="228" t="s">
        <v>166</v>
      </c>
      <c r="AU436" s="228" t="s">
        <v>81</v>
      </c>
      <c r="AV436" s="15" t="s">
        <v>163</v>
      </c>
      <c r="AW436" s="15" t="s">
        <v>33</v>
      </c>
      <c r="AX436" s="15" t="s">
        <v>79</v>
      </c>
      <c r="AY436" s="228" t="s">
        <v>120</v>
      </c>
    </row>
    <row r="437" spans="1:65" s="2" customFormat="1" ht="21.75" customHeight="1">
      <c r="A437" s="36"/>
      <c r="B437" s="37"/>
      <c r="C437" s="175" t="s">
        <v>826</v>
      </c>
      <c r="D437" s="175" t="s">
        <v>123</v>
      </c>
      <c r="E437" s="176" t="s">
        <v>509</v>
      </c>
      <c r="F437" s="177" t="s">
        <v>510</v>
      </c>
      <c r="G437" s="178" t="s">
        <v>202</v>
      </c>
      <c r="H437" s="179">
        <v>96.16</v>
      </c>
      <c r="I437" s="180"/>
      <c r="J437" s="181">
        <f>ROUND(I437*H437,2)</f>
        <v>0</v>
      </c>
      <c r="K437" s="177" t="s">
        <v>127</v>
      </c>
      <c r="L437" s="41"/>
      <c r="M437" s="182" t="s">
        <v>19</v>
      </c>
      <c r="N437" s="183" t="s">
        <v>43</v>
      </c>
      <c r="O437" s="66"/>
      <c r="P437" s="184">
        <f>O437*H437</f>
        <v>0</v>
      </c>
      <c r="Q437" s="184">
        <v>0.0005</v>
      </c>
      <c r="R437" s="184">
        <f>Q437*H437</f>
        <v>0.04808</v>
      </c>
      <c r="S437" s="184">
        <v>0</v>
      </c>
      <c r="T437" s="185">
        <f>S437*H437</f>
        <v>0</v>
      </c>
      <c r="U437" s="36"/>
      <c r="V437" s="36"/>
      <c r="W437" s="36"/>
      <c r="X437" s="36"/>
      <c r="Y437" s="36"/>
      <c r="Z437" s="36"/>
      <c r="AA437" s="36"/>
      <c r="AB437" s="36"/>
      <c r="AC437" s="36"/>
      <c r="AD437" s="36"/>
      <c r="AE437" s="36"/>
      <c r="AR437" s="186" t="s">
        <v>257</v>
      </c>
      <c r="AT437" s="186" t="s">
        <v>123</v>
      </c>
      <c r="AU437" s="186" t="s">
        <v>81</v>
      </c>
      <c r="AY437" s="19" t="s">
        <v>120</v>
      </c>
      <c r="BE437" s="187">
        <f>IF(N437="základní",J437,0)</f>
        <v>0</v>
      </c>
      <c r="BF437" s="187">
        <f>IF(N437="snížená",J437,0)</f>
        <v>0</v>
      </c>
      <c r="BG437" s="187">
        <f>IF(N437="zákl. přenesená",J437,0)</f>
        <v>0</v>
      </c>
      <c r="BH437" s="187">
        <f>IF(N437="sníž. přenesená",J437,0)</f>
        <v>0</v>
      </c>
      <c r="BI437" s="187">
        <f>IF(N437="nulová",J437,0)</f>
        <v>0</v>
      </c>
      <c r="BJ437" s="19" t="s">
        <v>79</v>
      </c>
      <c r="BK437" s="187">
        <f>ROUND(I437*H437,2)</f>
        <v>0</v>
      </c>
      <c r="BL437" s="19" t="s">
        <v>257</v>
      </c>
      <c r="BM437" s="186" t="s">
        <v>945</v>
      </c>
    </row>
    <row r="438" spans="1:47" s="2" customFormat="1" ht="39">
      <c r="A438" s="36"/>
      <c r="B438" s="37"/>
      <c r="C438" s="38"/>
      <c r="D438" s="188" t="s">
        <v>130</v>
      </c>
      <c r="E438" s="38"/>
      <c r="F438" s="189" t="s">
        <v>507</v>
      </c>
      <c r="G438" s="38"/>
      <c r="H438" s="38"/>
      <c r="I438" s="190"/>
      <c r="J438" s="38"/>
      <c r="K438" s="38"/>
      <c r="L438" s="41"/>
      <c r="M438" s="191"/>
      <c r="N438" s="192"/>
      <c r="O438" s="66"/>
      <c r="P438" s="66"/>
      <c r="Q438" s="66"/>
      <c r="R438" s="66"/>
      <c r="S438" s="66"/>
      <c r="T438" s="67"/>
      <c r="U438" s="36"/>
      <c r="V438" s="36"/>
      <c r="W438" s="36"/>
      <c r="X438" s="36"/>
      <c r="Y438" s="36"/>
      <c r="Z438" s="36"/>
      <c r="AA438" s="36"/>
      <c r="AB438" s="36"/>
      <c r="AC438" s="36"/>
      <c r="AD438" s="36"/>
      <c r="AE438" s="36"/>
      <c r="AT438" s="19" t="s">
        <v>130</v>
      </c>
      <c r="AU438" s="19" t="s">
        <v>81</v>
      </c>
    </row>
    <row r="439" spans="2:51" s="13" customFormat="1" ht="22.5">
      <c r="B439" s="197"/>
      <c r="C439" s="198"/>
      <c r="D439" s="188" t="s">
        <v>166</v>
      </c>
      <c r="E439" s="199" t="s">
        <v>19</v>
      </c>
      <c r="F439" s="200" t="s">
        <v>828</v>
      </c>
      <c r="G439" s="198"/>
      <c r="H439" s="201">
        <v>56.51</v>
      </c>
      <c r="I439" s="202"/>
      <c r="J439" s="198"/>
      <c r="K439" s="198"/>
      <c r="L439" s="203"/>
      <c r="M439" s="204"/>
      <c r="N439" s="205"/>
      <c r="O439" s="205"/>
      <c r="P439" s="205"/>
      <c r="Q439" s="205"/>
      <c r="R439" s="205"/>
      <c r="S439" s="205"/>
      <c r="T439" s="206"/>
      <c r="AT439" s="207" t="s">
        <v>166</v>
      </c>
      <c r="AU439" s="207" t="s">
        <v>81</v>
      </c>
      <c r="AV439" s="13" t="s">
        <v>81</v>
      </c>
      <c r="AW439" s="13" t="s">
        <v>33</v>
      </c>
      <c r="AX439" s="13" t="s">
        <v>72</v>
      </c>
      <c r="AY439" s="207" t="s">
        <v>120</v>
      </c>
    </row>
    <row r="440" spans="2:51" s="13" customFormat="1" ht="11.25">
      <c r="B440" s="197"/>
      <c r="C440" s="198"/>
      <c r="D440" s="188" t="s">
        <v>166</v>
      </c>
      <c r="E440" s="199" t="s">
        <v>19</v>
      </c>
      <c r="F440" s="200" t="s">
        <v>829</v>
      </c>
      <c r="G440" s="198"/>
      <c r="H440" s="201">
        <v>39.65</v>
      </c>
      <c r="I440" s="202"/>
      <c r="J440" s="198"/>
      <c r="K440" s="198"/>
      <c r="L440" s="203"/>
      <c r="M440" s="204"/>
      <c r="N440" s="205"/>
      <c r="O440" s="205"/>
      <c r="P440" s="205"/>
      <c r="Q440" s="205"/>
      <c r="R440" s="205"/>
      <c r="S440" s="205"/>
      <c r="T440" s="206"/>
      <c r="AT440" s="207" t="s">
        <v>166</v>
      </c>
      <c r="AU440" s="207" t="s">
        <v>81</v>
      </c>
      <c r="AV440" s="13" t="s">
        <v>81</v>
      </c>
      <c r="AW440" s="13" t="s">
        <v>33</v>
      </c>
      <c r="AX440" s="13" t="s">
        <v>72</v>
      </c>
      <c r="AY440" s="207" t="s">
        <v>120</v>
      </c>
    </row>
    <row r="441" spans="2:51" s="15" customFormat="1" ht="11.25">
      <c r="B441" s="218"/>
      <c r="C441" s="219"/>
      <c r="D441" s="188" t="s">
        <v>166</v>
      </c>
      <c r="E441" s="220" t="s">
        <v>19</v>
      </c>
      <c r="F441" s="221" t="s">
        <v>184</v>
      </c>
      <c r="G441" s="219"/>
      <c r="H441" s="222">
        <v>96.16</v>
      </c>
      <c r="I441" s="223"/>
      <c r="J441" s="219"/>
      <c r="K441" s="219"/>
      <c r="L441" s="224"/>
      <c r="M441" s="225"/>
      <c r="N441" s="226"/>
      <c r="O441" s="226"/>
      <c r="P441" s="226"/>
      <c r="Q441" s="226"/>
      <c r="R441" s="226"/>
      <c r="S441" s="226"/>
      <c r="T441" s="227"/>
      <c r="AT441" s="228" t="s">
        <v>166</v>
      </c>
      <c r="AU441" s="228" t="s">
        <v>81</v>
      </c>
      <c r="AV441" s="15" t="s">
        <v>163</v>
      </c>
      <c r="AW441" s="15" t="s">
        <v>33</v>
      </c>
      <c r="AX441" s="15" t="s">
        <v>79</v>
      </c>
      <c r="AY441" s="228" t="s">
        <v>120</v>
      </c>
    </row>
    <row r="442" spans="1:65" s="2" customFormat="1" ht="16.5" customHeight="1">
      <c r="A442" s="36"/>
      <c r="B442" s="37"/>
      <c r="C442" s="175" t="s">
        <v>830</v>
      </c>
      <c r="D442" s="175" t="s">
        <v>123</v>
      </c>
      <c r="E442" s="176" t="s">
        <v>514</v>
      </c>
      <c r="F442" s="177" t="s">
        <v>515</v>
      </c>
      <c r="G442" s="178" t="s">
        <v>202</v>
      </c>
      <c r="H442" s="179">
        <v>110.47</v>
      </c>
      <c r="I442" s="180"/>
      <c r="J442" s="181">
        <f>ROUND(I442*H442,2)</f>
        <v>0</v>
      </c>
      <c r="K442" s="177" t="s">
        <v>127</v>
      </c>
      <c r="L442" s="41"/>
      <c r="M442" s="182" t="s">
        <v>19</v>
      </c>
      <c r="N442" s="183" t="s">
        <v>43</v>
      </c>
      <c r="O442" s="66"/>
      <c r="P442" s="184">
        <f>O442*H442</f>
        <v>0</v>
      </c>
      <c r="Q442" s="184">
        <v>3E-05</v>
      </c>
      <c r="R442" s="184">
        <f>Q442*H442</f>
        <v>0.0033141</v>
      </c>
      <c r="S442" s="184">
        <v>0</v>
      </c>
      <c r="T442" s="185">
        <f>S442*H442</f>
        <v>0</v>
      </c>
      <c r="U442" s="36"/>
      <c r="V442" s="36"/>
      <c r="W442" s="36"/>
      <c r="X442" s="36"/>
      <c r="Y442" s="36"/>
      <c r="Z442" s="36"/>
      <c r="AA442" s="36"/>
      <c r="AB442" s="36"/>
      <c r="AC442" s="36"/>
      <c r="AD442" s="36"/>
      <c r="AE442" s="36"/>
      <c r="AR442" s="186" t="s">
        <v>257</v>
      </c>
      <c r="AT442" s="186" t="s">
        <v>123</v>
      </c>
      <c r="AU442" s="186" t="s">
        <v>81</v>
      </c>
      <c r="AY442" s="19" t="s">
        <v>120</v>
      </c>
      <c r="BE442" s="187">
        <f>IF(N442="základní",J442,0)</f>
        <v>0</v>
      </c>
      <c r="BF442" s="187">
        <f>IF(N442="snížená",J442,0)</f>
        <v>0</v>
      </c>
      <c r="BG442" s="187">
        <f>IF(N442="zákl. přenesená",J442,0)</f>
        <v>0</v>
      </c>
      <c r="BH442" s="187">
        <f>IF(N442="sníž. přenesená",J442,0)</f>
        <v>0</v>
      </c>
      <c r="BI442" s="187">
        <f>IF(N442="nulová",J442,0)</f>
        <v>0</v>
      </c>
      <c r="BJ442" s="19" t="s">
        <v>79</v>
      </c>
      <c r="BK442" s="187">
        <f>ROUND(I442*H442,2)</f>
        <v>0</v>
      </c>
      <c r="BL442" s="19" t="s">
        <v>257</v>
      </c>
      <c r="BM442" s="186" t="s">
        <v>946</v>
      </c>
    </row>
    <row r="443" spans="1:47" s="2" customFormat="1" ht="39">
      <c r="A443" s="36"/>
      <c r="B443" s="37"/>
      <c r="C443" s="38"/>
      <c r="D443" s="188" t="s">
        <v>130</v>
      </c>
      <c r="E443" s="38"/>
      <c r="F443" s="189" t="s">
        <v>507</v>
      </c>
      <c r="G443" s="38"/>
      <c r="H443" s="38"/>
      <c r="I443" s="190"/>
      <c r="J443" s="38"/>
      <c r="K443" s="38"/>
      <c r="L443" s="41"/>
      <c r="M443" s="191"/>
      <c r="N443" s="192"/>
      <c r="O443" s="66"/>
      <c r="P443" s="66"/>
      <c r="Q443" s="66"/>
      <c r="R443" s="66"/>
      <c r="S443" s="66"/>
      <c r="T443" s="67"/>
      <c r="U443" s="36"/>
      <c r="V443" s="36"/>
      <c r="W443" s="36"/>
      <c r="X443" s="36"/>
      <c r="Y443" s="36"/>
      <c r="Z443" s="36"/>
      <c r="AA443" s="36"/>
      <c r="AB443" s="36"/>
      <c r="AC443" s="36"/>
      <c r="AD443" s="36"/>
      <c r="AE443" s="36"/>
      <c r="AT443" s="19" t="s">
        <v>130</v>
      </c>
      <c r="AU443" s="19" t="s">
        <v>81</v>
      </c>
    </row>
    <row r="444" spans="2:51" s="13" customFormat="1" ht="11.25">
      <c r="B444" s="197"/>
      <c r="C444" s="198"/>
      <c r="D444" s="188" t="s">
        <v>166</v>
      </c>
      <c r="E444" s="199" t="s">
        <v>19</v>
      </c>
      <c r="F444" s="200" t="s">
        <v>832</v>
      </c>
      <c r="G444" s="198"/>
      <c r="H444" s="201">
        <v>101.92</v>
      </c>
      <c r="I444" s="202"/>
      <c r="J444" s="198"/>
      <c r="K444" s="198"/>
      <c r="L444" s="203"/>
      <c r="M444" s="204"/>
      <c r="N444" s="205"/>
      <c r="O444" s="205"/>
      <c r="P444" s="205"/>
      <c r="Q444" s="205"/>
      <c r="R444" s="205"/>
      <c r="S444" s="205"/>
      <c r="T444" s="206"/>
      <c r="AT444" s="207" t="s">
        <v>166</v>
      </c>
      <c r="AU444" s="207" t="s">
        <v>81</v>
      </c>
      <c r="AV444" s="13" t="s">
        <v>81</v>
      </c>
      <c r="AW444" s="13" t="s">
        <v>33</v>
      </c>
      <c r="AX444" s="13" t="s">
        <v>72</v>
      </c>
      <c r="AY444" s="207" t="s">
        <v>120</v>
      </c>
    </row>
    <row r="445" spans="2:51" s="13" customFormat="1" ht="11.25">
      <c r="B445" s="197"/>
      <c r="C445" s="198"/>
      <c r="D445" s="188" t="s">
        <v>166</v>
      </c>
      <c r="E445" s="199" t="s">
        <v>19</v>
      </c>
      <c r="F445" s="200" t="s">
        <v>833</v>
      </c>
      <c r="G445" s="198"/>
      <c r="H445" s="201">
        <v>8.55</v>
      </c>
      <c r="I445" s="202"/>
      <c r="J445" s="198"/>
      <c r="K445" s="198"/>
      <c r="L445" s="203"/>
      <c r="M445" s="204"/>
      <c r="N445" s="205"/>
      <c r="O445" s="205"/>
      <c r="P445" s="205"/>
      <c r="Q445" s="205"/>
      <c r="R445" s="205"/>
      <c r="S445" s="205"/>
      <c r="T445" s="206"/>
      <c r="AT445" s="207" t="s">
        <v>166</v>
      </c>
      <c r="AU445" s="207" t="s">
        <v>81</v>
      </c>
      <c r="AV445" s="13" t="s">
        <v>81</v>
      </c>
      <c r="AW445" s="13" t="s">
        <v>33</v>
      </c>
      <c r="AX445" s="13" t="s">
        <v>72</v>
      </c>
      <c r="AY445" s="207" t="s">
        <v>120</v>
      </c>
    </row>
    <row r="446" spans="2:51" s="15" customFormat="1" ht="11.25">
      <c r="B446" s="218"/>
      <c r="C446" s="219"/>
      <c r="D446" s="188" t="s">
        <v>166</v>
      </c>
      <c r="E446" s="220" t="s">
        <v>19</v>
      </c>
      <c r="F446" s="221" t="s">
        <v>184</v>
      </c>
      <c r="G446" s="219"/>
      <c r="H446" s="222">
        <v>110.47</v>
      </c>
      <c r="I446" s="223"/>
      <c r="J446" s="219"/>
      <c r="K446" s="219"/>
      <c r="L446" s="224"/>
      <c r="M446" s="225"/>
      <c r="N446" s="226"/>
      <c r="O446" s="226"/>
      <c r="P446" s="226"/>
      <c r="Q446" s="226"/>
      <c r="R446" s="226"/>
      <c r="S446" s="226"/>
      <c r="T446" s="227"/>
      <c r="AT446" s="228" t="s">
        <v>166</v>
      </c>
      <c r="AU446" s="228" t="s">
        <v>81</v>
      </c>
      <c r="AV446" s="15" t="s">
        <v>163</v>
      </c>
      <c r="AW446" s="15" t="s">
        <v>33</v>
      </c>
      <c r="AX446" s="15" t="s">
        <v>79</v>
      </c>
      <c r="AY446" s="228" t="s">
        <v>120</v>
      </c>
    </row>
    <row r="447" spans="1:65" s="2" customFormat="1" ht="24">
      <c r="A447" s="36"/>
      <c r="B447" s="37"/>
      <c r="C447" s="175" t="s">
        <v>834</v>
      </c>
      <c r="D447" s="175" t="s">
        <v>123</v>
      </c>
      <c r="E447" s="176" t="s">
        <v>835</v>
      </c>
      <c r="F447" s="177" t="s">
        <v>836</v>
      </c>
      <c r="G447" s="178" t="s">
        <v>418</v>
      </c>
      <c r="H447" s="250"/>
      <c r="I447" s="180"/>
      <c r="J447" s="181">
        <f>ROUND(I447*H447,2)</f>
        <v>0</v>
      </c>
      <c r="K447" s="177" t="s">
        <v>127</v>
      </c>
      <c r="L447" s="41"/>
      <c r="M447" s="182" t="s">
        <v>19</v>
      </c>
      <c r="N447" s="183" t="s">
        <v>43</v>
      </c>
      <c r="O447" s="66"/>
      <c r="P447" s="184">
        <f>O447*H447</f>
        <v>0</v>
      </c>
      <c r="Q447" s="184">
        <v>0</v>
      </c>
      <c r="R447" s="184">
        <f>Q447*H447</f>
        <v>0</v>
      </c>
      <c r="S447" s="184">
        <v>0</v>
      </c>
      <c r="T447" s="185">
        <f>S447*H447</f>
        <v>0</v>
      </c>
      <c r="U447" s="36"/>
      <c r="V447" s="36"/>
      <c r="W447" s="36"/>
      <c r="X447" s="36"/>
      <c r="Y447" s="36"/>
      <c r="Z447" s="36"/>
      <c r="AA447" s="36"/>
      <c r="AB447" s="36"/>
      <c r="AC447" s="36"/>
      <c r="AD447" s="36"/>
      <c r="AE447" s="36"/>
      <c r="AR447" s="186" t="s">
        <v>257</v>
      </c>
      <c r="AT447" s="186" t="s">
        <v>123</v>
      </c>
      <c r="AU447" s="186" t="s">
        <v>81</v>
      </c>
      <c r="AY447" s="19" t="s">
        <v>120</v>
      </c>
      <c r="BE447" s="187">
        <f>IF(N447="základní",J447,0)</f>
        <v>0</v>
      </c>
      <c r="BF447" s="187">
        <f>IF(N447="snížená",J447,0)</f>
        <v>0</v>
      </c>
      <c r="BG447" s="187">
        <f>IF(N447="zákl. přenesená",J447,0)</f>
        <v>0</v>
      </c>
      <c r="BH447" s="187">
        <f>IF(N447="sníž. přenesená",J447,0)</f>
        <v>0</v>
      </c>
      <c r="BI447" s="187">
        <f>IF(N447="nulová",J447,0)</f>
        <v>0</v>
      </c>
      <c r="BJ447" s="19" t="s">
        <v>79</v>
      </c>
      <c r="BK447" s="187">
        <f>ROUND(I447*H447,2)</f>
        <v>0</v>
      </c>
      <c r="BL447" s="19" t="s">
        <v>257</v>
      </c>
      <c r="BM447" s="186" t="s">
        <v>947</v>
      </c>
    </row>
    <row r="448" spans="1:47" s="2" customFormat="1" ht="78">
      <c r="A448" s="36"/>
      <c r="B448" s="37"/>
      <c r="C448" s="38"/>
      <c r="D448" s="188" t="s">
        <v>130</v>
      </c>
      <c r="E448" s="38"/>
      <c r="F448" s="189" t="s">
        <v>458</v>
      </c>
      <c r="G448" s="38"/>
      <c r="H448" s="38"/>
      <c r="I448" s="190"/>
      <c r="J448" s="38"/>
      <c r="K448" s="38"/>
      <c r="L448" s="41"/>
      <c r="M448" s="191"/>
      <c r="N448" s="192"/>
      <c r="O448" s="66"/>
      <c r="P448" s="66"/>
      <c r="Q448" s="66"/>
      <c r="R448" s="66"/>
      <c r="S448" s="66"/>
      <c r="T448" s="67"/>
      <c r="U448" s="36"/>
      <c r="V448" s="36"/>
      <c r="W448" s="36"/>
      <c r="X448" s="36"/>
      <c r="Y448" s="36"/>
      <c r="Z448" s="36"/>
      <c r="AA448" s="36"/>
      <c r="AB448" s="36"/>
      <c r="AC448" s="36"/>
      <c r="AD448" s="36"/>
      <c r="AE448" s="36"/>
      <c r="AT448" s="19" t="s">
        <v>130</v>
      </c>
      <c r="AU448" s="19" t="s">
        <v>81</v>
      </c>
    </row>
    <row r="449" spans="2:63" s="12" customFormat="1" ht="22.9" customHeight="1">
      <c r="B449" s="159"/>
      <c r="C449" s="160"/>
      <c r="D449" s="161" t="s">
        <v>71</v>
      </c>
      <c r="E449" s="173" t="s">
        <v>522</v>
      </c>
      <c r="F449" s="173" t="s">
        <v>523</v>
      </c>
      <c r="G449" s="160"/>
      <c r="H449" s="160"/>
      <c r="I449" s="163"/>
      <c r="J449" s="174">
        <f>BK449</f>
        <v>0</v>
      </c>
      <c r="K449" s="160"/>
      <c r="L449" s="165"/>
      <c r="M449" s="166"/>
      <c r="N449" s="167"/>
      <c r="O449" s="167"/>
      <c r="P449" s="168">
        <f>SUM(P450:P457)</f>
        <v>0</v>
      </c>
      <c r="Q449" s="167"/>
      <c r="R449" s="168">
        <f>SUM(R450:R457)</f>
        <v>0.0030864</v>
      </c>
      <c r="S449" s="167"/>
      <c r="T449" s="169">
        <f>SUM(T450:T457)</f>
        <v>0</v>
      </c>
      <c r="AR449" s="170" t="s">
        <v>81</v>
      </c>
      <c r="AT449" s="171" t="s">
        <v>71</v>
      </c>
      <c r="AU449" s="171" t="s">
        <v>79</v>
      </c>
      <c r="AY449" s="170" t="s">
        <v>120</v>
      </c>
      <c r="BK449" s="172">
        <f>SUM(BK450:BK457)</f>
        <v>0</v>
      </c>
    </row>
    <row r="450" spans="1:65" s="2" customFormat="1" ht="16.5" customHeight="1">
      <c r="A450" s="36"/>
      <c r="B450" s="37"/>
      <c r="C450" s="175" t="s">
        <v>838</v>
      </c>
      <c r="D450" s="175" t="s">
        <v>123</v>
      </c>
      <c r="E450" s="176" t="s">
        <v>525</v>
      </c>
      <c r="F450" s="177" t="s">
        <v>526</v>
      </c>
      <c r="G450" s="178" t="s">
        <v>162</v>
      </c>
      <c r="H450" s="179">
        <v>15.888</v>
      </c>
      <c r="I450" s="180"/>
      <c r="J450" s="181">
        <f>ROUND(I450*H450,2)</f>
        <v>0</v>
      </c>
      <c r="K450" s="177" t="s">
        <v>127</v>
      </c>
      <c r="L450" s="41"/>
      <c r="M450" s="182" t="s">
        <v>19</v>
      </c>
      <c r="N450" s="183" t="s">
        <v>43</v>
      </c>
      <c r="O450" s="66"/>
      <c r="P450" s="184">
        <f>O450*H450</f>
        <v>0</v>
      </c>
      <c r="Q450" s="184">
        <v>0</v>
      </c>
      <c r="R450" s="184">
        <f>Q450*H450</f>
        <v>0</v>
      </c>
      <c r="S450" s="184">
        <v>0</v>
      </c>
      <c r="T450" s="185">
        <f>S450*H450</f>
        <v>0</v>
      </c>
      <c r="U450" s="36"/>
      <c r="V450" s="36"/>
      <c r="W450" s="36"/>
      <c r="X450" s="36"/>
      <c r="Y450" s="36"/>
      <c r="Z450" s="36"/>
      <c r="AA450" s="36"/>
      <c r="AB450" s="36"/>
      <c r="AC450" s="36"/>
      <c r="AD450" s="36"/>
      <c r="AE450" s="36"/>
      <c r="AR450" s="186" t="s">
        <v>257</v>
      </c>
      <c r="AT450" s="186" t="s">
        <v>123</v>
      </c>
      <c r="AU450" s="186" t="s">
        <v>81</v>
      </c>
      <c r="AY450" s="19" t="s">
        <v>120</v>
      </c>
      <c r="BE450" s="187">
        <f>IF(N450="základní",J450,0)</f>
        <v>0</v>
      </c>
      <c r="BF450" s="187">
        <f>IF(N450="snížená",J450,0)</f>
        <v>0</v>
      </c>
      <c r="BG450" s="187">
        <f>IF(N450="zákl. přenesená",J450,0)</f>
        <v>0</v>
      </c>
      <c r="BH450" s="187">
        <f>IF(N450="sníž. přenesená",J450,0)</f>
        <v>0</v>
      </c>
      <c r="BI450" s="187">
        <f>IF(N450="nulová",J450,0)</f>
        <v>0</v>
      </c>
      <c r="BJ450" s="19" t="s">
        <v>79</v>
      </c>
      <c r="BK450" s="187">
        <f>ROUND(I450*H450,2)</f>
        <v>0</v>
      </c>
      <c r="BL450" s="19" t="s">
        <v>257</v>
      </c>
      <c r="BM450" s="186" t="s">
        <v>948</v>
      </c>
    </row>
    <row r="451" spans="2:51" s="13" customFormat="1" ht="11.25">
      <c r="B451" s="197"/>
      <c r="C451" s="198"/>
      <c r="D451" s="188" t="s">
        <v>166</v>
      </c>
      <c r="E451" s="199" t="s">
        <v>19</v>
      </c>
      <c r="F451" s="200" t="s">
        <v>840</v>
      </c>
      <c r="G451" s="198"/>
      <c r="H451" s="201">
        <v>15.888</v>
      </c>
      <c r="I451" s="202"/>
      <c r="J451" s="198"/>
      <c r="K451" s="198"/>
      <c r="L451" s="203"/>
      <c r="M451" s="204"/>
      <c r="N451" s="205"/>
      <c r="O451" s="205"/>
      <c r="P451" s="205"/>
      <c r="Q451" s="205"/>
      <c r="R451" s="205"/>
      <c r="S451" s="205"/>
      <c r="T451" s="206"/>
      <c r="AT451" s="207" t="s">
        <v>166</v>
      </c>
      <c r="AU451" s="207" t="s">
        <v>81</v>
      </c>
      <c r="AV451" s="13" t="s">
        <v>81</v>
      </c>
      <c r="AW451" s="13" t="s">
        <v>33</v>
      </c>
      <c r="AX451" s="13" t="s">
        <v>79</v>
      </c>
      <c r="AY451" s="207" t="s">
        <v>120</v>
      </c>
    </row>
    <row r="452" spans="1:65" s="2" customFormat="1" ht="16.5" customHeight="1">
      <c r="A452" s="36"/>
      <c r="B452" s="37"/>
      <c r="C452" s="175" t="s">
        <v>841</v>
      </c>
      <c r="D452" s="175" t="s">
        <v>123</v>
      </c>
      <c r="E452" s="176" t="s">
        <v>530</v>
      </c>
      <c r="F452" s="177" t="s">
        <v>531</v>
      </c>
      <c r="G452" s="178" t="s">
        <v>162</v>
      </c>
      <c r="H452" s="179">
        <v>12.86</v>
      </c>
      <c r="I452" s="180"/>
      <c r="J452" s="181">
        <f>ROUND(I452*H452,2)</f>
        <v>0</v>
      </c>
      <c r="K452" s="177" t="s">
        <v>127</v>
      </c>
      <c r="L452" s="41"/>
      <c r="M452" s="182" t="s">
        <v>19</v>
      </c>
      <c r="N452" s="183" t="s">
        <v>43</v>
      </c>
      <c r="O452" s="66"/>
      <c r="P452" s="184">
        <f>O452*H452</f>
        <v>0</v>
      </c>
      <c r="Q452" s="184">
        <v>0.00012</v>
      </c>
      <c r="R452" s="184">
        <f>Q452*H452</f>
        <v>0.0015432</v>
      </c>
      <c r="S452" s="184">
        <v>0</v>
      </c>
      <c r="T452" s="185">
        <f>S452*H452</f>
        <v>0</v>
      </c>
      <c r="U452" s="36"/>
      <c r="V452" s="36"/>
      <c r="W452" s="36"/>
      <c r="X452" s="36"/>
      <c r="Y452" s="36"/>
      <c r="Z452" s="36"/>
      <c r="AA452" s="36"/>
      <c r="AB452" s="36"/>
      <c r="AC452" s="36"/>
      <c r="AD452" s="36"/>
      <c r="AE452" s="36"/>
      <c r="AR452" s="186" t="s">
        <v>257</v>
      </c>
      <c r="AT452" s="186" t="s">
        <v>123</v>
      </c>
      <c r="AU452" s="186" t="s">
        <v>81</v>
      </c>
      <c r="AY452" s="19" t="s">
        <v>120</v>
      </c>
      <c r="BE452" s="187">
        <f>IF(N452="základní",J452,0)</f>
        <v>0</v>
      </c>
      <c r="BF452" s="187">
        <f>IF(N452="snížená",J452,0)</f>
        <v>0</v>
      </c>
      <c r="BG452" s="187">
        <f>IF(N452="zákl. přenesená",J452,0)</f>
        <v>0</v>
      </c>
      <c r="BH452" s="187">
        <f>IF(N452="sníž. přenesená",J452,0)</f>
        <v>0</v>
      </c>
      <c r="BI452" s="187">
        <f>IF(N452="nulová",J452,0)</f>
        <v>0</v>
      </c>
      <c r="BJ452" s="19" t="s">
        <v>79</v>
      </c>
      <c r="BK452" s="187">
        <f>ROUND(I452*H452,2)</f>
        <v>0</v>
      </c>
      <c r="BL452" s="19" t="s">
        <v>257</v>
      </c>
      <c r="BM452" s="186" t="s">
        <v>949</v>
      </c>
    </row>
    <row r="453" spans="2:51" s="14" customFormat="1" ht="11.25">
      <c r="B453" s="208"/>
      <c r="C453" s="209"/>
      <c r="D453" s="188" t="s">
        <v>166</v>
      </c>
      <c r="E453" s="210" t="s">
        <v>19</v>
      </c>
      <c r="F453" s="211" t="s">
        <v>533</v>
      </c>
      <c r="G453" s="209"/>
      <c r="H453" s="210" t="s">
        <v>19</v>
      </c>
      <c r="I453" s="212"/>
      <c r="J453" s="209"/>
      <c r="K453" s="209"/>
      <c r="L453" s="213"/>
      <c r="M453" s="214"/>
      <c r="N453" s="215"/>
      <c r="O453" s="215"/>
      <c r="P453" s="215"/>
      <c r="Q453" s="215"/>
      <c r="R453" s="215"/>
      <c r="S453" s="215"/>
      <c r="T453" s="216"/>
      <c r="AT453" s="217" t="s">
        <v>166</v>
      </c>
      <c r="AU453" s="217" t="s">
        <v>81</v>
      </c>
      <c r="AV453" s="14" t="s">
        <v>79</v>
      </c>
      <c r="AW453" s="14" t="s">
        <v>33</v>
      </c>
      <c r="AX453" s="14" t="s">
        <v>72</v>
      </c>
      <c r="AY453" s="217" t="s">
        <v>120</v>
      </c>
    </row>
    <row r="454" spans="2:51" s="13" customFormat="1" ht="11.25">
      <c r="B454" s="197"/>
      <c r="C454" s="198"/>
      <c r="D454" s="188" t="s">
        <v>166</v>
      </c>
      <c r="E454" s="199" t="s">
        <v>19</v>
      </c>
      <c r="F454" s="200" t="s">
        <v>843</v>
      </c>
      <c r="G454" s="198"/>
      <c r="H454" s="201">
        <v>8.12</v>
      </c>
      <c r="I454" s="202"/>
      <c r="J454" s="198"/>
      <c r="K454" s="198"/>
      <c r="L454" s="203"/>
      <c r="M454" s="204"/>
      <c r="N454" s="205"/>
      <c r="O454" s="205"/>
      <c r="P454" s="205"/>
      <c r="Q454" s="205"/>
      <c r="R454" s="205"/>
      <c r="S454" s="205"/>
      <c r="T454" s="206"/>
      <c r="AT454" s="207" t="s">
        <v>166</v>
      </c>
      <c r="AU454" s="207" t="s">
        <v>81</v>
      </c>
      <c r="AV454" s="13" t="s">
        <v>81</v>
      </c>
      <c r="AW454" s="13" t="s">
        <v>33</v>
      </c>
      <c r="AX454" s="13" t="s">
        <v>72</v>
      </c>
      <c r="AY454" s="207" t="s">
        <v>120</v>
      </c>
    </row>
    <row r="455" spans="2:51" s="13" customFormat="1" ht="11.25">
      <c r="B455" s="197"/>
      <c r="C455" s="198"/>
      <c r="D455" s="188" t="s">
        <v>166</v>
      </c>
      <c r="E455" s="199" t="s">
        <v>19</v>
      </c>
      <c r="F455" s="200" t="s">
        <v>844</v>
      </c>
      <c r="G455" s="198"/>
      <c r="H455" s="201">
        <v>4.74</v>
      </c>
      <c r="I455" s="202"/>
      <c r="J455" s="198"/>
      <c r="K455" s="198"/>
      <c r="L455" s="203"/>
      <c r="M455" s="204"/>
      <c r="N455" s="205"/>
      <c r="O455" s="205"/>
      <c r="P455" s="205"/>
      <c r="Q455" s="205"/>
      <c r="R455" s="205"/>
      <c r="S455" s="205"/>
      <c r="T455" s="206"/>
      <c r="AT455" s="207" t="s">
        <v>166</v>
      </c>
      <c r="AU455" s="207" t="s">
        <v>81</v>
      </c>
      <c r="AV455" s="13" t="s">
        <v>81</v>
      </c>
      <c r="AW455" s="13" t="s">
        <v>33</v>
      </c>
      <c r="AX455" s="13" t="s">
        <v>72</v>
      </c>
      <c r="AY455" s="207" t="s">
        <v>120</v>
      </c>
    </row>
    <row r="456" spans="2:51" s="15" customFormat="1" ht="11.25">
      <c r="B456" s="218"/>
      <c r="C456" s="219"/>
      <c r="D456" s="188" t="s">
        <v>166</v>
      </c>
      <c r="E456" s="220" t="s">
        <v>19</v>
      </c>
      <c r="F456" s="221" t="s">
        <v>184</v>
      </c>
      <c r="G456" s="219"/>
      <c r="H456" s="222">
        <v>12.86</v>
      </c>
      <c r="I456" s="223"/>
      <c r="J456" s="219"/>
      <c r="K456" s="219"/>
      <c r="L456" s="224"/>
      <c r="M456" s="225"/>
      <c r="N456" s="226"/>
      <c r="O456" s="226"/>
      <c r="P456" s="226"/>
      <c r="Q456" s="226"/>
      <c r="R456" s="226"/>
      <c r="S456" s="226"/>
      <c r="T456" s="227"/>
      <c r="AT456" s="228" t="s">
        <v>166</v>
      </c>
      <c r="AU456" s="228" t="s">
        <v>81</v>
      </c>
      <c r="AV456" s="15" t="s">
        <v>163</v>
      </c>
      <c r="AW456" s="15" t="s">
        <v>33</v>
      </c>
      <c r="AX456" s="15" t="s">
        <v>79</v>
      </c>
      <c r="AY456" s="228" t="s">
        <v>120</v>
      </c>
    </row>
    <row r="457" spans="1:65" s="2" customFormat="1" ht="16.5" customHeight="1">
      <c r="A457" s="36"/>
      <c r="B457" s="37"/>
      <c r="C457" s="175" t="s">
        <v>845</v>
      </c>
      <c r="D457" s="175" t="s">
        <v>123</v>
      </c>
      <c r="E457" s="176" t="s">
        <v>537</v>
      </c>
      <c r="F457" s="177" t="s">
        <v>538</v>
      </c>
      <c r="G457" s="178" t="s">
        <v>162</v>
      </c>
      <c r="H457" s="179">
        <v>12.86</v>
      </c>
      <c r="I457" s="180"/>
      <c r="J457" s="181">
        <f>ROUND(I457*H457,2)</f>
        <v>0</v>
      </c>
      <c r="K457" s="177" t="s">
        <v>127</v>
      </c>
      <c r="L457" s="41"/>
      <c r="M457" s="182" t="s">
        <v>19</v>
      </c>
      <c r="N457" s="183" t="s">
        <v>43</v>
      </c>
      <c r="O457" s="66"/>
      <c r="P457" s="184">
        <f>O457*H457</f>
        <v>0</v>
      </c>
      <c r="Q457" s="184">
        <v>0.00012</v>
      </c>
      <c r="R457" s="184">
        <f>Q457*H457</f>
        <v>0.0015432</v>
      </c>
      <c r="S457" s="184">
        <v>0</v>
      </c>
      <c r="T457" s="185">
        <f>S457*H457</f>
        <v>0</v>
      </c>
      <c r="U457" s="36"/>
      <c r="V457" s="36"/>
      <c r="W457" s="36"/>
      <c r="X457" s="36"/>
      <c r="Y457" s="36"/>
      <c r="Z457" s="36"/>
      <c r="AA457" s="36"/>
      <c r="AB457" s="36"/>
      <c r="AC457" s="36"/>
      <c r="AD457" s="36"/>
      <c r="AE457" s="36"/>
      <c r="AR457" s="186" t="s">
        <v>257</v>
      </c>
      <c r="AT457" s="186" t="s">
        <v>123</v>
      </c>
      <c r="AU457" s="186" t="s">
        <v>81</v>
      </c>
      <c r="AY457" s="19" t="s">
        <v>120</v>
      </c>
      <c r="BE457" s="187">
        <f>IF(N457="základní",J457,0)</f>
        <v>0</v>
      </c>
      <c r="BF457" s="187">
        <f>IF(N457="snížená",J457,0)</f>
        <v>0</v>
      </c>
      <c r="BG457" s="187">
        <f>IF(N457="zákl. přenesená",J457,0)</f>
        <v>0</v>
      </c>
      <c r="BH457" s="187">
        <f>IF(N457="sníž. přenesená",J457,0)</f>
        <v>0</v>
      </c>
      <c r="BI457" s="187">
        <f>IF(N457="nulová",J457,0)</f>
        <v>0</v>
      </c>
      <c r="BJ457" s="19" t="s">
        <v>79</v>
      </c>
      <c r="BK457" s="187">
        <f>ROUND(I457*H457,2)</f>
        <v>0</v>
      </c>
      <c r="BL457" s="19" t="s">
        <v>257</v>
      </c>
      <c r="BM457" s="186" t="s">
        <v>950</v>
      </c>
    </row>
    <row r="458" spans="2:63" s="12" customFormat="1" ht="22.9" customHeight="1">
      <c r="B458" s="159"/>
      <c r="C458" s="160"/>
      <c r="D458" s="161" t="s">
        <v>71</v>
      </c>
      <c r="E458" s="173" t="s">
        <v>548</v>
      </c>
      <c r="F458" s="173" t="s">
        <v>549</v>
      </c>
      <c r="G458" s="160"/>
      <c r="H458" s="160"/>
      <c r="I458" s="163"/>
      <c r="J458" s="174">
        <f>BK458</f>
        <v>0</v>
      </c>
      <c r="K458" s="160"/>
      <c r="L458" s="165"/>
      <c r="M458" s="166"/>
      <c r="N458" s="167"/>
      <c r="O458" s="167"/>
      <c r="P458" s="168">
        <f>SUM(P459:P490)</f>
        <v>0</v>
      </c>
      <c r="Q458" s="167"/>
      <c r="R458" s="168">
        <f>SUM(R459:R490)</f>
        <v>0.20228276000000003</v>
      </c>
      <c r="S458" s="167"/>
      <c r="T458" s="169">
        <f>SUM(T459:T490)</f>
        <v>0.04150931</v>
      </c>
      <c r="AR458" s="170" t="s">
        <v>81</v>
      </c>
      <c r="AT458" s="171" t="s">
        <v>71</v>
      </c>
      <c r="AU458" s="171" t="s">
        <v>79</v>
      </c>
      <c r="AY458" s="170" t="s">
        <v>120</v>
      </c>
      <c r="BK458" s="172">
        <f>SUM(BK459:BK490)</f>
        <v>0</v>
      </c>
    </row>
    <row r="459" spans="1:65" s="2" customFormat="1" ht="16.5" customHeight="1">
      <c r="A459" s="36"/>
      <c r="B459" s="37"/>
      <c r="C459" s="175" t="s">
        <v>847</v>
      </c>
      <c r="D459" s="175" t="s">
        <v>123</v>
      </c>
      <c r="E459" s="176" t="s">
        <v>551</v>
      </c>
      <c r="F459" s="177" t="s">
        <v>552</v>
      </c>
      <c r="G459" s="178" t="s">
        <v>162</v>
      </c>
      <c r="H459" s="179">
        <v>133.901</v>
      </c>
      <c r="I459" s="180"/>
      <c r="J459" s="181">
        <f>ROUND(I459*H459,2)</f>
        <v>0</v>
      </c>
      <c r="K459" s="177" t="s">
        <v>127</v>
      </c>
      <c r="L459" s="41"/>
      <c r="M459" s="182" t="s">
        <v>19</v>
      </c>
      <c r="N459" s="183" t="s">
        <v>43</v>
      </c>
      <c r="O459" s="66"/>
      <c r="P459" s="184">
        <f>O459*H459</f>
        <v>0</v>
      </c>
      <c r="Q459" s="184">
        <v>0.001</v>
      </c>
      <c r="R459" s="184">
        <f>Q459*H459</f>
        <v>0.13390100000000002</v>
      </c>
      <c r="S459" s="184">
        <v>0.00031</v>
      </c>
      <c r="T459" s="185">
        <f>S459*H459</f>
        <v>0.04150931</v>
      </c>
      <c r="U459" s="36"/>
      <c r="V459" s="36"/>
      <c r="W459" s="36"/>
      <c r="X459" s="36"/>
      <c r="Y459" s="36"/>
      <c r="Z459" s="36"/>
      <c r="AA459" s="36"/>
      <c r="AB459" s="36"/>
      <c r="AC459" s="36"/>
      <c r="AD459" s="36"/>
      <c r="AE459" s="36"/>
      <c r="AR459" s="186" t="s">
        <v>257</v>
      </c>
      <c r="AT459" s="186" t="s">
        <v>123</v>
      </c>
      <c r="AU459" s="186" t="s">
        <v>81</v>
      </c>
      <c r="AY459" s="19" t="s">
        <v>120</v>
      </c>
      <c r="BE459" s="187">
        <f>IF(N459="základní",J459,0)</f>
        <v>0</v>
      </c>
      <c r="BF459" s="187">
        <f>IF(N459="snížená",J459,0)</f>
        <v>0</v>
      </c>
      <c r="BG459" s="187">
        <f>IF(N459="zákl. přenesená",J459,0)</f>
        <v>0</v>
      </c>
      <c r="BH459" s="187">
        <f>IF(N459="sníž. přenesená",J459,0)</f>
        <v>0</v>
      </c>
      <c r="BI459" s="187">
        <f>IF(N459="nulová",J459,0)</f>
        <v>0</v>
      </c>
      <c r="BJ459" s="19" t="s">
        <v>79</v>
      </c>
      <c r="BK459" s="187">
        <f>ROUND(I459*H459,2)</f>
        <v>0</v>
      </c>
      <c r="BL459" s="19" t="s">
        <v>257</v>
      </c>
      <c r="BM459" s="186" t="s">
        <v>951</v>
      </c>
    </row>
    <row r="460" spans="1:47" s="2" customFormat="1" ht="29.25">
      <c r="A460" s="36"/>
      <c r="B460" s="37"/>
      <c r="C460" s="38"/>
      <c r="D460" s="188" t="s">
        <v>130</v>
      </c>
      <c r="E460" s="38"/>
      <c r="F460" s="189" t="s">
        <v>554</v>
      </c>
      <c r="G460" s="38"/>
      <c r="H460" s="38"/>
      <c r="I460" s="190"/>
      <c r="J460" s="38"/>
      <c r="K460" s="38"/>
      <c r="L460" s="41"/>
      <c r="M460" s="191"/>
      <c r="N460" s="192"/>
      <c r="O460" s="66"/>
      <c r="P460" s="66"/>
      <c r="Q460" s="66"/>
      <c r="R460" s="66"/>
      <c r="S460" s="66"/>
      <c r="T460" s="67"/>
      <c r="U460" s="36"/>
      <c r="V460" s="36"/>
      <c r="W460" s="36"/>
      <c r="X460" s="36"/>
      <c r="Y460" s="36"/>
      <c r="Z460" s="36"/>
      <c r="AA460" s="36"/>
      <c r="AB460" s="36"/>
      <c r="AC460" s="36"/>
      <c r="AD460" s="36"/>
      <c r="AE460" s="36"/>
      <c r="AT460" s="19" t="s">
        <v>130</v>
      </c>
      <c r="AU460" s="19" t="s">
        <v>81</v>
      </c>
    </row>
    <row r="461" spans="2:51" s="14" customFormat="1" ht="11.25">
      <c r="B461" s="208"/>
      <c r="C461" s="209"/>
      <c r="D461" s="188" t="s">
        <v>166</v>
      </c>
      <c r="E461" s="210" t="s">
        <v>19</v>
      </c>
      <c r="F461" s="211" t="s">
        <v>555</v>
      </c>
      <c r="G461" s="209"/>
      <c r="H461" s="210" t="s">
        <v>19</v>
      </c>
      <c r="I461" s="212"/>
      <c r="J461" s="209"/>
      <c r="K461" s="209"/>
      <c r="L461" s="213"/>
      <c r="M461" s="214"/>
      <c r="N461" s="215"/>
      <c r="O461" s="215"/>
      <c r="P461" s="215"/>
      <c r="Q461" s="215"/>
      <c r="R461" s="215"/>
      <c r="S461" s="215"/>
      <c r="T461" s="216"/>
      <c r="AT461" s="217" t="s">
        <v>166</v>
      </c>
      <c r="AU461" s="217" t="s">
        <v>81</v>
      </c>
      <c r="AV461" s="14" t="s">
        <v>79</v>
      </c>
      <c r="AW461" s="14" t="s">
        <v>33</v>
      </c>
      <c r="AX461" s="14" t="s">
        <v>72</v>
      </c>
      <c r="AY461" s="217" t="s">
        <v>120</v>
      </c>
    </row>
    <row r="462" spans="2:51" s="13" customFormat="1" ht="11.25">
      <c r="B462" s="197"/>
      <c r="C462" s="198"/>
      <c r="D462" s="188" t="s">
        <v>166</v>
      </c>
      <c r="E462" s="199" t="s">
        <v>19</v>
      </c>
      <c r="F462" s="200" t="s">
        <v>695</v>
      </c>
      <c r="G462" s="198"/>
      <c r="H462" s="201">
        <v>0.291</v>
      </c>
      <c r="I462" s="202"/>
      <c r="J462" s="198"/>
      <c r="K462" s="198"/>
      <c r="L462" s="203"/>
      <c r="M462" s="204"/>
      <c r="N462" s="205"/>
      <c r="O462" s="205"/>
      <c r="P462" s="205"/>
      <c r="Q462" s="205"/>
      <c r="R462" s="205"/>
      <c r="S462" s="205"/>
      <c r="T462" s="206"/>
      <c r="AT462" s="207" t="s">
        <v>166</v>
      </c>
      <c r="AU462" s="207" t="s">
        <v>81</v>
      </c>
      <c r="AV462" s="13" t="s">
        <v>81</v>
      </c>
      <c r="AW462" s="13" t="s">
        <v>33</v>
      </c>
      <c r="AX462" s="13" t="s">
        <v>72</v>
      </c>
      <c r="AY462" s="207" t="s">
        <v>120</v>
      </c>
    </row>
    <row r="463" spans="2:51" s="13" customFormat="1" ht="11.25">
      <c r="B463" s="197"/>
      <c r="C463" s="198"/>
      <c r="D463" s="188" t="s">
        <v>166</v>
      </c>
      <c r="E463" s="199" t="s">
        <v>19</v>
      </c>
      <c r="F463" s="200" t="s">
        <v>849</v>
      </c>
      <c r="G463" s="198"/>
      <c r="H463" s="201">
        <v>4.596</v>
      </c>
      <c r="I463" s="202"/>
      <c r="J463" s="198"/>
      <c r="K463" s="198"/>
      <c r="L463" s="203"/>
      <c r="M463" s="204"/>
      <c r="N463" s="205"/>
      <c r="O463" s="205"/>
      <c r="P463" s="205"/>
      <c r="Q463" s="205"/>
      <c r="R463" s="205"/>
      <c r="S463" s="205"/>
      <c r="T463" s="206"/>
      <c r="AT463" s="207" t="s">
        <v>166</v>
      </c>
      <c r="AU463" s="207" t="s">
        <v>81</v>
      </c>
      <c r="AV463" s="13" t="s">
        <v>81</v>
      </c>
      <c r="AW463" s="13" t="s">
        <v>33</v>
      </c>
      <c r="AX463" s="13" t="s">
        <v>72</v>
      </c>
      <c r="AY463" s="207" t="s">
        <v>120</v>
      </c>
    </row>
    <row r="464" spans="2:51" s="13" customFormat="1" ht="11.25">
      <c r="B464" s="197"/>
      <c r="C464" s="198"/>
      <c r="D464" s="188" t="s">
        <v>166</v>
      </c>
      <c r="E464" s="199" t="s">
        <v>19</v>
      </c>
      <c r="F464" s="200" t="s">
        <v>717</v>
      </c>
      <c r="G464" s="198"/>
      <c r="H464" s="201">
        <v>8.797</v>
      </c>
      <c r="I464" s="202"/>
      <c r="J464" s="198"/>
      <c r="K464" s="198"/>
      <c r="L464" s="203"/>
      <c r="M464" s="204"/>
      <c r="N464" s="205"/>
      <c r="O464" s="205"/>
      <c r="P464" s="205"/>
      <c r="Q464" s="205"/>
      <c r="R464" s="205"/>
      <c r="S464" s="205"/>
      <c r="T464" s="206"/>
      <c r="AT464" s="207" t="s">
        <v>166</v>
      </c>
      <c r="AU464" s="207" t="s">
        <v>81</v>
      </c>
      <c r="AV464" s="13" t="s">
        <v>81</v>
      </c>
      <c r="AW464" s="13" t="s">
        <v>33</v>
      </c>
      <c r="AX464" s="13" t="s">
        <v>72</v>
      </c>
      <c r="AY464" s="207" t="s">
        <v>120</v>
      </c>
    </row>
    <row r="465" spans="2:51" s="13" customFormat="1" ht="11.25">
      <c r="B465" s="197"/>
      <c r="C465" s="198"/>
      <c r="D465" s="188" t="s">
        <v>166</v>
      </c>
      <c r="E465" s="199" t="s">
        <v>19</v>
      </c>
      <c r="F465" s="200" t="s">
        <v>850</v>
      </c>
      <c r="G465" s="198"/>
      <c r="H465" s="201">
        <v>1.439</v>
      </c>
      <c r="I465" s="202"/>
      <c r="J465" s="198"/>
      <c r="K465" s="198"/>
      <c r="L465" s="203"/>
      <c r="M465" s="204"/>
      <c r="N465" s="205"/>
      <c r="O465" s="205"/>
      <c r="P465" s="205"/>
      <c r="Q465" s="205"/>
      <c r="R465" s="205"/>
      <c r="S465" s="205"/>
      <c r="T465" s="206"/>
      <c r="AT465" s="207" t="s">
        <v>166</v>
      </c>
      <c r="AU465" s="207" t="s">
        <v>81</v>
      </c>
      <c r="AV465" s="13" t="s">
        <v>81</v>
      </c>
      <c r="AW465" s="13" t="s">
        <v>33</v>
      </c>
      <c r="AX465" s="13" t="s">
        <v>72</v>
      </c>
      <c r="AY465" s="207" t="s">
        <v>120</v>
      </c>
    </row>
    <row r="466" spans="2:51" s="13" customFormat="1" ht="11.25">
      <c r="B466" s="197"/>
      <c r="C466" s="198"/>
      <c r="D466" s="188" t="s">
        <v>166</v>
      </c>
      <c r="E466" s="199" t="s">
        <v>19</v>
      </c>
      <c r="F466" s="200" t="s">
        <v>851</v>
      </c>
      <c r="G466" s="198"/>
      <c r="H466" s="201">
        <v>6.75</v>
      </c>
      <c r="I466" s="202"/>
      <c r="J466" s="198"/>
      <c r="K466" s="198"/>
      <c r="L466" s="203"/>
      <c r="M466" s="204"/>
      <c r="N466" s="205"/>
      <c r="O466" s="205"/>
      <c r="P466" s="205"/>
      <c r="Q466" s="205"/>
      <c r="R466" s="205"/>
      <c r="S466" s="205"/>
      <c r="T466" s="206"/>
      <c r="AT466" s="207" t="s">
        <v>166</v>
      </c>
      <c r="AU466" s="207" t="s">
        <v>81</v>
      </c>
      <c r="AV466" s="13" t="s">
        <v>81</v>
      </c>
      <c r="AW466" s="13" t="s">
        <v>33</v>
      </c>
      <c r="AX466" s="13" t="s">
        <v>72</v>
      </c>
      <c r="AY466" s="207" t="s">
        <v>120</v>
      </c>
    </row>
    <row r="467" spans="2:51" s="13" customFormat="1" ht="11.25">
      <c r="B467" s="197"/>
      <c r="C467" s="198"/>
      <c r="D467" s="188" t="s">
        <v>166</v>
      </c>
      <c r="E467" s="199" t="s">
        <v>19</v>
      </c>
      <c r="F467" s="200" t="s">
        <v>852</v>
      </c>
      <c r="G467" s="198"/>
      <c r="H467" s="201">
        <v>3.542</v>
      </c>
      <c r="I467" s="202"/>
      <c r="J467" s="198"/>
      <c r="K467" s="198"/>
      <c r="L467" s="203"/>
      <c r="M467" s="204"/>
      <c r="N467" s="205"/>
      <c r="O467" s="205"/>
      <c r="P467" s="205"/>
      <c r="Q467" s="205"/>
      <c r="R467" s="205"/>
      <c r="S467" s="205"/>
      <c r="T467" s="206"/>
      <c r="AT467" s="207" t="s">
        <v>166</v>
      </c>
      <c r="AU467" s="207" t="s">
        <v>81</v>
      </c>
      <c r="AV467" s="13" t="s">
        <v>81</v>
      </c>
      <c r="AW467" s="13" t="s">
        <v>33</v>
      </c>
      <c r="AX467" s="13" t="s">
        <v>72</v>
      </c>
      <c r="AY467" s="207" t="s">
        <v>120</v>
      </c>
    </row>
    <row r="468" spans="2:51" s="13" customFormat="1" ht="11.25">
      <c r="B468" s="197"/>
      <c r="C468" s="198"/>
      <c r="D468" s="188" t="s">
        <v>166</v>
      </c>
      <c r="E468" s="199" t="s">
        <v>19</v>
      </c>
      <c r="F468" s="200" t="s">
        <v>853</v>
      </c>
      <c r="G468" s="198"/>
      <c r="H468" s="201">
        <v>-0.05</v>
      </c>
      <c r="I468" s="202"/>
      <c r="J468" s="198"/>
      <c r="K468" s="198"/>
      <c r="L468" s="203"/>
      <c r="M468" s="204"/>
      <c r="N468" s="205"/>
      <c r="O468" s="205"/>
      <c r="P468" s="205"/>
      <c r="Q468" s="205"/>
      <c r="R468" s="205"/>
      <c r="S468" s="205"/>
      <c r="T468" s="206"/>
      <c r="AT468" s="207" t="s">
        <v>166</v>
      </c>
      <c r="AU468" s="207" t="s">
        <v>81</v>
      </c>
      <c r="AV468" s="13" t="s">
        <v>81</v>
      </c>
      <c r="AW468" s="13" t="s">
        <v>33</v>
      </c>
      <c r="AX468" s="13" t="s">
        <v>72</v>
      </c>
      <c r="AY468" s="207" t="s">
        <v>120</v>
      </c>
    </row>
    <row r="469" spans="2:51" s="13" customFormat="1" ht="11.25">
      <c r="B469" s="197"/>
      <c r="C469" s="198"/>
      <c r="D469" s="188" t="s">
        <v>166</v>
      </c>
      <c r="E469" s="199" t="s">
        <v>19</v>
      </c>
      <c r="F469" s="200" t="s">
        <v>854</v>
      </c>
      <c r="G469" s="198"/>
      <c r="H469" s="201">
        <v>-0.07</v>
      </c>
      <c r="I469" s="202"/>
      <c r="J469" s="198"/>
      <c r="K469" s="198"/>
      <c r="L469" s="203"/>
      <c r="M469" s="204"/>
      <c r="N469" s="205"/>
      <c r="O469" s="205"/>
      <c r="P469" s="205"/>
      <c r="Q469" s="205"/>
      <c r="R469" s="205"/>
      <c r="S469" s="205"/>
      <c r="T469" s="206"/>
      <c r="AT469" s="207" t="s">
        <v>166</v>
      </c>
      <c r="AU469" s="207" t="s">
        <v>81</v>
      </c>
      <c r="AV469" s="13" t="s">
        <v>81</v>
      </c>
      <c r="AW469" s="13" t="s">
        <v>33</v>
      </c>
      <c r="AX469" s="13" t="s">
        <v>72</v>
      </c>
      <c r="AY469" s="207" t="s">
        <v>120</v>
      </c>
    </row>
    <row r="470" spans="2:51" s="13" customFormat="1" ht="11.25">
      <c r="B470" s="197"/>
      <c r="C470" s="198"/>
      <c r="D470" s="188" t="s">
        <v>166</v>
      </c>
      <c r="E470" s="199" t="s">
        <v>19</v>
      </c>
      <c r="F470" s="200" t="s">
        <v>855</v>
      </c>
      <c r="G470" s="198"/>
      <c r="H470" s="201">
        <v>-0.05</v>
      </c>
      <c r="I470" s="202"/>
      <c r="J470" s="198"/>
      <c r="K470" s="198"/>
      <c r="L470" s="203"/>
      <c r="M470" s="204"/>
      <c r="N470" s="205"/>
      <c r="O470" s="205"/>
      <c r="P470" s="205"/>
      <c r="Q470" s="205"/>
      <c r="R470" s="205"/>
      <c r="S470" s="205"/>
      <c r="T470" s="206"/>
      <c r="AT470" s="207" t="s">
        <v>166</v>
      </c>
      <c r="AU470" s="207" t="s">
        <v>81</v>
      </c>
      <c r="AV470" s="13" t="s">
        <v>81</v>
      </c>
      <c r="AW470" s="13" t="s">
        <v>33</v>
      </c>
      <c r="AX470" s="13" t="s">
        <v>72</v>
      </c>
      <c r="AY470" s="207" t="s">
        <v>120</v>
      </c>
    </row>
    <row r="471" spans="2:51" s="13" customFormat="1" ht="11.25">
      <c r="B471" s="197"/>
      <c r="C471" s="198"/>
      <c r="D471" s="188" t="s">
        <v>166</v>
      </c>
      <c r="E471" s="199" t="s">
        <v>19</v>
      </c>
      <c r="F471" s="200" t="s">
        <v>856</v>
      </c>
      <c r="G471" s="198"/>
      <c r="H471" s="201">
        <v>6.098</v>
      </c>
      <c r="I471" s="202"/>
      <c r="J471" s="198"/>
      <c r="K471" s="198"/>
      <c r="L471" s="203"/>
      <c r="M471" s="204"/>
      <c r="N471" s="205"/>
      <c r="O471" s="205"/>
      <c r="P471" s="205"/>
      <c r="Q471" s="205"/>
      <c r="R471" s="205"/>
      <c r="S471" s="205"/>
      <c r="T471" s="206"/>
      <c r="AT471" s="207" t="s">
        <v>166</v>
      </c>
      <c r="AU471" s="207" t="s">
        <v>81</v>
      </c>
      <c r="AV471" s="13" t="s">
        <v>81</v>
      </c>
      <c r="AW471" s="13" t="s">
        <v>33</v>
      </c>
      <c r="AX471" s="13" t="s">
        <v>72</v>
      </c>
      <c r="AY471" s="207" t="s">
        <v>120</v>
      </c>
    </row>
    <row r="472" spans="2:51" s="13" customFormat="1" ht="11.25">
      <c r="B472" s="197"/>
      <c r="C472" s="198"/>
      <c r="D472" s="188" t="s">
        <v>166</v>
      </c>
      <c r="E472" s="199" t="s">
        <v>19</v>
      </c>
      <c r="F472" s="200" t="s">
        <v>857</v>
      </c>
      <c r="G472" s="198"/>
      <c r="H472" s="201">
        <v>7.832</v>
      </c>
      <c r="I472" s="202"/>
      <c r="J472" s="198"/>
      <c r="K472" s="198"/>
      <c r="L472" s="203"/>
      <c r="M472" s="204"/>
      <c r="N472" s="205"/>
      <c r="O472" s="205"/>
      <c r="P472" s="205"/>
      <c r="Q472" s="205"/>
      <c r="R472" s="205"/>
      <c r="S472" s="205"/>
      <c r="T472" s="206"/>
      <c r="AT472" s="207" t="s">
        <v>166</v>
      </c>
      <c r="AU472" s="207" t="s">
        <v>81</v>
      </c>
      <c r="AV472" s="13" t="s">
        <v>81</v>
      </c>
      <c r="AW472" s="13" t="s">
        <v>33</v>
      </c>
      <c r="AX472" s="13" t="s">
        <v>72</v>
      </c>
      <c r="AY472" s="207" t="s">
        <v>120</v>
      </c>
    </row>
    <row r="473" spans="2:51" s="13" customFormat="1" ht="11.25">
      <c r="B473" s="197"/>
      <c r="C473" s="198"/>
      <c r="D473" s="188" t="s">
        <v>166</v>
      </c>
      <c r="E473" s="199" t="s">
        <v>19</v>
      </c>
      <c r="F473" s="200" t="s">
        <v>858</v>
      </c>
      <c r="G473" s="198"/>
      <c r="H473" s="201">
        <v>-0.28</v>
      </c>
      <c r="I473" s="202"/>
      <c r="J473" s="198"/>
      <c r="K473" s="198"/>
      <c r="L473" s="203"/>
      <c r="M473" s="204"/>
      <c r="N473" s="205"/>
      <c r="O473" s="205"/>
      <c r="P473" s="205"/>
      <c r="Q473" s="205"/>
      <c r="R473" s="205"/>
      <c r="S473" s="205"/>
      <c r="T473" s="206"/>
      <c r="AT473" s="207" t="s">
        <v>166</v>
      </c>
      <c r="AU473" s="207" t="s">
        <v>81</v>
      </c>
      <c r="AV473" s="13" t="s">
        <v>81</v>
      </c>
      <c r="AW473" s="13" t="s">
        <v>33</v>
      </c>
      <c r="AX473" s="13" t="s">
        <v>72</v>
      </c>
      <c r="AY473" s="207" t="s">
        <v>120</v>
      </c>
    </row>
    <row r="474" spans="2:51" s="13" customFormat="1" ht="11.25">
      <c r="B474" s="197"/>
      <c r="C474" s="198"/>
      <c r="D474" s="188" t="s">
        <v>166</v>
      </c>
      <c r="E474" s="199" t="s">
        <v>19</v>
      </c>
      <c r="F474" s="200" t="s">
        <v>859</v>
      </c>
      <c r="G474" s="198"/>
      <c r="H474" s="201">
        <v>7.085</v>
      </c>
      <c r="I474" s="202"/>
      <c r="J474" s="198"/>
      <c r="K474" s="198"/>
      <c r="L474" s="203"/>
      <c r="M474" s="204"/>
      <c r="N474" s="205"/>
      <c r="O474" s="205"/>
      <c r="P474" s="205"/>
      <c r="Q474" s="205"/>
      <c r="R474" s="205"/>
      <c r="S474" s="205"/>
      <c r="T474" s="206"/>
      <c r="AT474" s="207" t="s">
        <v>166</v>
      </c>
      <c r="AU474" s="207" t="s">
        <v>81</v>
      </c>
      <c r="AV474" s="13" t="s">
        <v>81</v>
      </c>
      <c r="AW474" s="13" t="s">
        <v>33</v>
      </c>
      <c r="AX474" s="13" t="s">
        <v>72</v>
      </c>
      <c r="AY474" s="207" t="s">
        <v>120</v>
      </c>
    </row>
    <row r="475" spans="2:51" s="13" customFormat="1" ht="11.25">
      <c r="B475" s="197"/>
      <c r="C475" s="198"/>
      <c r="D475" s="188" t="s">
        <v>166</v>
      </c>
      <c r="E475" s="199" t="s">
        <v>19</v>
      </c>
      <c r="F475" s="200" t="s">
        <v>624</v>
      </c>
      <c r="G475" s="198"/>
      <c r="H475" s="201">
        <v>-0.218</v>
      </c>
      <c r="I475" s="202"/>
      <c r="J475" s="198"/>
      <c r="K475" s="198"/>
      <c r="L475" s="203"/>
      <c r="M475" s="204"/>
      <c r="N475" s="205"/>
      <c r="O475" s="205"/>
      <c r="P475" s="205"/>
      <c r="Q475" s="205"/>
      <c r="R475" s="205"/>
      <c r="S475" s="205"/>
      <c r="T475" s="206"/>
      <c r="AT475" s="207" t="s">
        <v>166</v>
      </c>
      <c r="AU475" s="207" t="s">
        <v>81</v>
      </c>
      <c r="AV475" s="13" t="s">
        <v>81</v>
      </c>
      <c r="AW475" s="13" t="s">
        <v>33</v>
      </c>
      <c r="AX475" s="13" t="s">
        <v>72</v>
      </c>
      <c r="AY475" s="207" t="s">
        <v>120</v>
      </c>
    </row>
    <row r="476" spans="2:51" s="16" customFormat="1" ht="11.25">
      <c r="B476" s="229"/>
      <c r="C476" s="230"/>
      <c r="D476" s="188" t="s">
        <v>166</v>
      </c>
      <c r="E476" s="231" t="s">
        <v>19</v>
      </c>
      <c r="F476" s="232" t="s">
        <v>189</v>
      </c>
      <c r="G476" s="230"/>
      <c r="H476" s="233">
        <v>45.762</v>
      </c>
      <c r="I476" s="234"/>
      <c r="J476" s="230"/>
      <c r="K476" s="230"/>
      <c r="L476" s="235"/>
      <c r="M476" s="236"/>
      <c r="N476" s="237"/>
      <c r="O476" s="237"/>
      <c r="P476" s="237"/>
      <c r="Q476" s="237"/>
      <c r="R476" s="237"/>
      <c r="S476" s="237"/>
      <c r="T476" s="238"/>
      <c r="AT476" s="239" t="s">
        <v>166</v>
      </c>
      <c r="AU476" s="239" t="s">
        <v>81</v>
      </c>
      <c r="AV476" s="16" t="s">
        <v>140</v>
      </c>
      <c r="AW476" s="16" t="s">
        <v>33</v>
      </c>
      <c r="AX476" s="16" t="s">
        <v>72</v>
      </c>
      <c r="AY476" s="239" t="s">
        <v>120</v>
      </c>
    </row>
    <row r="477" spans="2:51" s="14" customFormat="1" ht="11.25">
      <c r="B477" s="208"/>
      <c r="C477" s="209"/>
      <c r="D477" s="188" t="s">
        <v>166</v>
      </c>
      <c r="E477" s="210" t="s">
        <v>19</v>
      </c>
      <c r="F477" s="211" t="s">
        <v>860</v>
      </c>
      <c r="G477" s="209"/>
      <c r="H477" s="210" t="s">
        <v>19</v>
      </c>
      <c r="I477" s="212"/>
      <c r="J477" s="209"/>
      <c r="K477" s="209"/>
      <c r="L477" s="213"/>
      <c r="M477" s="214"/>
      <c r="N477" s="215"/>
      <c r="O477" s="215"/>
      <c r="P477" s="215"/>
      <c r="Q477" s="215"/>
      <c r="R477" s="215"/>
      <c r="S477" s="215"/>
      <c r="T477" s="216"/>
      <c r="AT477" s="217" t="s">
        <v>166</v>
      </c>
      <c r="AU477" s="217" t="s">
        <v>81</v>
      </c>
      <c r="AV477" s="14" t="s">
        <v>79</v>
      </c>
      <c r="AW477" s="14" t="s">
        <v>33</v>
      </c>
      <c r="AX477" s="14" t="s">
        <v>72</v>
      </c>
      <c r="AY477" s="217" t="s">
        <v>120</v>
      </c>
    </row>
    <row r="478" spans="2:51" s="13" customFormat="1" ht="22.5">
      <c r="B478" s="197"/>
      <c r="C478" s="198"/>
      <c r="D478" s="188" t="s">
        <v>166</v>
      </c>
      <c r="E478" s="199" t="s">
        <v>19</v>
      </c>
      <c r="F478" s="200" t="s">
        <v>861</v>
      </c>
      <c r="G478" s="198"/>
      <c r="H478" s="201">
        <v>68.157</v>
      </c>
      <c r="I478" s="202"/>
      <c r="J478" s="198"/>
      <c r="K478" s="198"/>
      <c r="L478" s="203"/>
      <c r="M478" s="204"/>
      <c r="N478" s="205"/>
      <c r="O478" s="205"/>
      <c r="P478" s="205"/>
      <c r="Q478" s="205"/>
      <c r="R478" s="205"/>
      <c r="S478" s="205"/>
      <c r="T478" s="206"/>
      <c r="AT478" s="207" t="s">
        <v>166</v>
      </c>
      <c r="AU478" s="207" t="s">
        <v>81</v>
      </c>
      <c r="AV478" s="13" t="s">
        <v>81</v>
      </c>
      <c r="AW478" s="13" t="s">
        <v>33</v>
      </c>
      <c r="AX478" s="13" t="s">
        <v>72</v>
      </c>
      <c r="AY478" s="207" t="s">
        <v>120</v>
      </c>
    </row>
    <row r="479" spans="2:51" s="13" customFormat="1" ht="11.25">
      <c r="B479" s="197"/>
      <c r="C479" s="198"/>
      <c r="D479" s="188" t="s">
        <v>166</v>
      </c>
      <c r="E479" s="199" t="s">
        <v>19</v>
      </c>
      <c r="F479" s="200" t="s">
        <v>862</v>
      </c>
      <c r="G479" s="198"/>
      <c r="H479" s="201">
        <v>20.262</v>
      </c>
      <c r="I479" s="202"/>
      <c r="J479" s="198"/>
      <c r="K479" s="198"/>
      <c r="L479" s="203"/>
      <c r="M479" s="204"/>
      <c r="N479" s="205"/>
      <c r="O479" s="205"/>
      <c r="P479" s="205"/>
      <c r="Q479" s="205"/>
      <c r="R479" s="205"/>
      <c r="S479" s="205"/>
      <c r="T479" s="206"/>
      <c r="AT479" s="207" t="s">
        <v>166</v>
      </c>
      <c r="AU479" s="207" t="s">
        <v>81</v>
      </c>
      <c r="AV479" s="13" t="s">
        <v>81</v>
      </c>
      <c r="AW479" s="13" t="s">
        <v>33</v>
      </c>
      <c r="AX479" s="13" t="s">
        <v>72</v>
      </c>
      <c r="AY479" s="207" t="s">
        <v>120</v>
      </c>
    </row>
    <row r="480" spans="2:51" s="13" customFormat="1" ht="11.25">
      <c r="B480" s="197"/>
      <c r="C480" s="198"/>
      <c r="D480" s="188" t="s">
        <v>166</v>
      </c>
      <c r="E480" s="199" t="s">
        <v>19</v>
      </c>
      <c r="F480" s="200" t="s">
        <v>863</v>
      </c>
      <c r="G480" s="198"/>
      <c r="H480" s="201">
        <v>7.527</v>
      </c>
      <c r="I480" s="202"/>
      <c r="J480" s="198"/>
      <c r="K480" s="198"/>
      <c r="L480" s="203"/>
      <c r="M480" s="204"/>
      <c r="N480" s="205"/>
      <c r="O480" s="205"/>
      <c r="P480" s="205"/>
      <c r="Q480" s="205"/>
      <c r="R480" s="205"/>
      <c r="S480" s="205"/>
      <c r="T480" s="206"/>
      <c r="AT480" s="207" t="s">
        <v>166</v>
      </c>
      <c r="AU480" s="207" t="s">
        <v>81</v>
      </c>
      <c r="AV480" s="13" t="s">
        <v>81</v>
      </c>
      <c r="AW480" s="13" t="s">
        <v>33</v>
      </c>
      <c r="AX480" s="13" t="s">
        <v>72</v>
      </c>
      <c r="AY480" s="207" t="s">
        <v>120</v>
      </c>
    </row>
    <row r="481" spans="2:51" s="13" customFormat="1" ht="11.25">
      <c r="B481" s="197"/>
      <c r="C481" s="198"/>
      <c r="D481" s="188" t="s">
        <v>166</v>
      </c>
      <c r="E481" s="199" t="s">
        <v>19</v>
      </c>
      <c r="F481" s="200" t="s">
        <v>864</v>
      </c>
      <c r="G481" s="198"/>
      <c r="H481" s="201">
        <v>-7.44</v>
      </c>
      <c r="I481" s="202"/>
      <c r="J481" s="198"/>
      <c r="K481" s="198"/>
      <c r="L481" s="203"/>
      <c r="M481" s="204"/>
      <c r="N481" s="205"/>
      <c r="O481" s="205"/>
      <c r="P481" s="205"/>
      <c r="Q481" s="205"/>
      <c r="R481" s="205"/>
      <c r="S481" s="205"/>
      <c r="T481" s="206"/>
      <c r="AT481" s="207" t="s">
        <v>166</v>
      </c>
      <c r="AU481" s="207" t="s">
        <v>81</v>
      </c>
      <c r="AV481" s="13" t="s">
        <v>81</v>
      </c>
      <c r="AW481" s="13" t="s">
        <v>33</v>
      </c>
      <c r="AX481" s="13" t="s">
        <v>72</v>
      </c>
      <c r="AY481" s="207" t="s">
        <v>120</v>
      </c>
    </row>
    <row r="482" spans="2:51" s="13" customFormat="1" ht="11.25">
      <c r="B482" s="197"/>
      <c r="C482" s="198"/>
      <c r="D482" s="188" t="s">
        <v>166</v>
      </c>
      <c r="E482" s="199" t="s">
        <v>19</v>
      </c>
      <c r="F482" s="200" t="s">
        <v>673</v>
      </c>
      <c r="G482" s="198"/>
      <c r="H482" s="201">
        <v>2.4</v>
      </c>
      <c r="I482" s="202"/>
      <c r="J482" s="198"/>
      <c r="K482" s="198"/>
      <c r="L482" s="203"/>
      <c r="M482" s="204"/>
      <c r="N482" s="205"/>
      <c r="O482" s="205"/>
      <c r="P482" s="205"/>
      <c r="Q482" s="205"/>
      <c r="R482" s="205"/>
      <c r="S482" s="205"/>
      <c r="T482" s="206"/>
      <c r="AT482" s="207" t="s">
        <v>166</v>
      </c>
      <c r="AU482" s="207" t="s">
        <v>81</v>
      </c>
      <c r="AV482" s="13" t="s">
        <v>81</v>
      </c>
      <c r="AW482" s="13" t="s">
        <v>33</v>
      </c>
      <c r="AX482" s="13" t="s">
        <v>72</v>
      </c>
      <c r="AY482" s="207" t="s">
        <v>120</v>
      </c>
    </row>
    <row r="483" spans="2:51" s="13" customFormat="1" ht="11.25">
      <c r="B483" s="197"/>
      <c r="C483" s="198"/>
      <c r="D483" s="188" t="s">
        <v>166</v>
      </c>
      <c r="E483" s="199" t="s">
        <v>19</v>
      </c>
      <c r="F483" s="200" t="s">
        <v>865</v>
      </c>
      <c r="G483" s="198"/>
      <c r="H483" s="201">
        <v>1.265</v>
      </c>
      <c r="I483" s="202"/>
      <c r="J483" s="198"/>
      <c r="K483" s="198"/>
      <c r="L483" s="203"/>
      <c r="M483" s="204"/>
      <c r="N483" s="205"/>
      <c r="O483" s="205"/>
      <c r="P483" s="205"/>
      <c r="Q483" s="205"/>
      <c r="R483" s="205"/>
      <c r="S483" s="205"/>
      <c r="T483" s="206"/>
      <c r="AT483" s="207" t="s">
        <v>166</v>
      </c>
      <c r="AU483" s="207" t="s">
        <v>81</v>
      </c>
      <c r="AV483" s="13" t="s">
        <v>81</v>
      </c>
      <c r="AW483" s="13" t="s">
        <v>33</v>
      </c>
      <c r="AX483" s="13" t="s">
        <v>72</v>
      </c>
      <c r="AY483" s="207" t="s">
        <v>120</v>
      </c>
    </row>
    <row r="484" spans="2:51" s="13" customFormat="1" ht="11.25">
      <c r="B484" s="197"/>
      <c r="C484" s="198"/>
      <c r="D484" s="188" t="s">
        <v>166</v>
      </c>
      <c r="E484" s="199" t="s">
        <v>19</v>
      </c>
      <c r="F484" s="200" t="s">
        <v>866</v>
      </c>
      <c r="G484" s="198"/>
      <c r="H484" s="201">
        <v>-2.268</v>
      </c>
      <c r="I484" s="202"/>
      <c r="J484" s="198"/>
      <c r="K484" s="198"/>
      <c r="L484" s="203"/>
      <c r="M484" s="204"/>
      <c r="N484" s="205"/>
      <c r="O484" s="205"/>
      <c r="P484" s="205"/>
      <c r="Q484" s="205"/>
      <c r="R484" s="205"/>
      <c r="S484" s="205"/>
      <c r="T484" s="206"/>
      <c r="AT484" s="207" t="s">
        <v>166</v>
      </c>
      <c r="AU484" s="207" t="s">
        <v>81</v>
      </c>
      <c r="AV484" s="13" t="s">
        <v>81</v>
      </c>
      <c r="AW484" s="13" t="s">
        <v>33</v>
      </c>
      <c r="AX484" s="13" t="s">
        <v>72</v>
      </c>
      <c r="AY484" s="207" t="s">
        <v>120</v>
      </c>
    </row>
    <row r="485" spans="2:51" s="13" customFormat="1" ht="11.25">
      <c r="B485" s="197"/>
      <c r="C485" s="198"/>
      <c r="D485" s="188" t="s">
        <v>166</v>
      </c>
      <c r="E485" s="199" t="s">
        <v>19</v>
      </c>
      <c r="F485" s="200" t="s">
        <v>867</v>
      </c>
      <c r="G485" s="198"/>
      <c r="H485" s="201">
        <v>-1.764</v>
      </c>
      <c r="I485" s="202"/>
      <c r="J485" s="198"/>
      <c r="K485" s="198"/>
      <c r="L485" s="203"/>
      <c r="M485" s="204"/>
      <c r="N485" s="205"/>
      <c r="O485" s="205"/>
      <c r="P485" s="205"/>
      <c r="Q485" s="205"/>
      <c r="R485" s="205"/>
      <c r="S485" s="205"/>
      <c r="T485" s="206"/>
      <c r="AT485" s="207" t="s">
        <v>166</v>
      </c>
      <c r="AU485" s="207" t="s">
        <v>81</v>
      </c>
      <c r="AV485" s="13" t="s">
        <v>81</v>
      </c>
      <c r="AW485" s="13" t="s">
        <v>33</v>
      </c>
      <c r="AX485" s="13" t="s">
        <v>72</v>
      </c>
      <c r="AY485" s="207" t="s">
        <v>120</v>
      </c>
    </row>
    <row r="486" spans="2:51" s="16" customFormat="1" ht="11.25">
      <c r="B486" s="229"/>
      <c r="C486" s="230"/>
      <c r="D486" s="188" t="s">
        <v>166</v>
      </c>
      <c r="E486" s="231" t="s">
        <v>19</v>
      </c>
      <c r="F486" s="232" t="s">
        <v>189</v>
      </c>
      <c r="G486" s="230"/>
      <c r="H486" s="233">
        <v>88.139</v>
      </c>
      <c r="I486" s="234"/>
      <c r="J486" s="230"/>
      <c r="K486" s="230"/>
      <c r="L486" s="235"/>
      <c r="M486" s="236"/>
      <c r="N486" s="237"/>
      <c r="O486" s="237"/>
      <c r="P486" s="237"/>
      <c r="Q486" s="237"/>
      <c r="R486" s="237"/>
      <c r="S486" s="237"/>
      <c r="T486" s="238"/>
      <c r="AT486" s="239" t="s">
        <v>166</v>
      </c>
      <c r="AU486" s="239" t="s">
        <v>81</v>
      </c>
      <c r="AV486" s="16" t="s">
        <v>140</v>
      </c>
      <c r="AW486" s="16" t="s">
        <v>33</v>
      </c>
      <c r="AX486" s="16" t="s">
        <v>72</v>
      </c>
      <c r="AY486" s="239" t="s">
        <v>120</v>
      </c>
    </row>
    <row r="487" spans="2:51" s="15" customFormat="1" ht="11.25">
      <c r="B487" s="218"/>
      <c r="C487" s="219"/>
      <c r="D487" s="188" t="s">
        <v>166</v>
      </c>
      <c r="E487" s="220" t="s">
        <v>19</v>
      </c>
      <c r="F487" s="221" t="s">
        <v>184</v>
      </c>
      <c r="G487" s="219"/>
      <c r="H487" s="222">
        <v>133.901</v>
      </c>
      <c r="I487" s="223"/>
      <c r="J487" s="219"/>
      <c r="K487" s="219"/>
      <c r="L487" s="224"/>
      <c r="M487" s="225"/>
      <c r="N487" s="226"/>
      <c r="O487" s="226"/>
      <c r="P487" s="226"/>
      <c r="Q487" s="226"/>
      <c r="R487" s="226"/>
      <c r="S487" s="226"/>
      <c r="T487" s="227"/>
      <c r="AT487" s="228" t="s">
        <v>166</v>
      </c>
      <c r="AU487" s="228" t="s">
        <v>81</v>
      </c>
      <c r="AV487" s="15" t="s">
        <v>163</v>
      </c>
      <c r="AW487" s="15" t="s">
        <v>33</v>
      </c>
      <c r="AX487" s="15" t="s">
        <v>79</v>
      </c>
      <c r="AY487" s="228" t="s">
        <v>120</v>
      </c>
    </row>
    <row r="488" spans="1:65" s="2" customFormat="1" ht="16.5" customHeight="1">
      <c r="A488" s="36"/>
      <c r="B488" s="37"/>
      <c r="C488" s="175" t="s">
        <v>868</v>
      </c>
      <c r="D488" s="175" t="s">
        <v>123</v>
      </c>
      <c r="E488" s="176" t="s">
        <v>562</v>
      </c>
      <c r="F488" s="177" t="s">
        <v>563</v>
      </c>
      <c r="G488" s="178" t="s">
        <v>162</v>
      </c>
      <c r="H488" s="179">
        <v>148.656</v>
      </c>
      <c r="I488" s="180"/>
      <c r="J488" s="181">
        <f>ROUND(I488*H488,2)</f>
        <v>0</v>
      </c>
      <c r="K488" s="177" t="s">
        <v>127</v>
      </c>
      <c r="L488" s="41"/>
      <c r="M488" s="182" t="s">
        <v>19</v>
      </c>
      <c r="N488" s="183" t="s">
        <v>43</v>
      </c>
      <c r="O488" s="66"/>
      <c r="P488" s="184">
        <f>O488*H488</f>
        <v>0</v>
      </c>
      <c r="Q488" s="184">
        <v>0.0002</v>
      </c>
      <c r="R488" s="184">
        <f>Q488*H488</f>
        <v>0.029731200000000003</v>
      </c>
      <c r="S488" s="184">
        <v>0</v>
      </c>
      <c r="T488" s="185">
        <f>S488*H488</f>
        <v>0</v>
      </c>
      <c r="U488" s="36"/>
      <c r="V488" s="36"/>
      <c r="W488" s="36"/>
      <c r="X488" s="36"/>
      <c r="Y488" s="36"/>
      <c r="Z488" s="36"/>
      <c r="AA488" s="36"/>
      <c r="AB488" s="36"/>
      <c r="AC488" s="36"/>
      <c r="AD488" s="36"/>
      <c r="AE488" s="36"/>
      <c r="AR488" s="186" t="s">
        <v>257</v>
      </c>
      <c r="AT488" s="186" t="s">
        <v>123</v>
      </c>
      <c r="AU488" s="186" t="s">
        <v>81</v>
      </c>
      <c r="AY488" s="19" t="s">
        <v>120</v>
      </c>
      <c r="BE488" s="187">
        <f>IF(N488="základní",J488,0)</f>
        <v>0</v>
      </c>
      <c r="BF488" s="187">
        <f>IF(N488="snížená",J488,0)</f>
        <v>0</v>
      </c>
      <c r="BG488" s="187">
        <f>IF(N488="zákl. přenesená",J488,0)</f>
        <v>0</v>
      </c>
      <c r="BH488" s="187">
        <f>IF(N488="sníž. přenesená",J488,0)</f>
        <v>0</v>
      </c>
      <c r="BI488" s="187">
        <f>IF(N488="nulová",J488,0)</f>
        <v>0</v>
      </c>
      <c r="BJ488" s="19" t="s">
        <v>79</v>
      </c>
      <c r="BK488" s="187">
        <f>ROUND(I488*H488,2)</f>
        <v>0</v>
      </c>
      <c r="BL488" s="19" t="s">
        <v>257</v>
      </c>
      <c r="BM488" s="186" t="s">
        <v>952</v>
      </c>
    </row>
    <row r="489" spans="2:51" s="13" customFormat="1" ht="11.25">
      <c r="B489" s="197"/>
      <c r="C489" s="198"/>
      <c r="D489" s="188" t="s">
        <v>166</v>
      </c>
      <c r="E489" s="199" t="s">
        <v>19</v>
      </c>
      <c r="F489" s="200" t="s">
        <v>870</v>
      </c>
      <c r="G489" s="198"/>
      <c r="H489" s="201">
        <v>148.656</v>
      </c>
      <c r="I489" s="202"/>
      <c r="J489" s="198"/>
      <c r="K489" s="198"/>
      <c r="L489" s="203"/>
      <c r="M489" s="204"/>
      <c r="N489" s="205"/>
      <c r="O489" s="205"/>
      <c r="P489" s="205"/>
      <c r="Q489" s="205"/>
      <c r="R489" s="205"/>
      <c r="S489" s="205"/>
      <c r="T489" s="206"/>
      <c r="AT489" s="207" t="s">
        <v>166</v>
      </c>
      <c r="AU489" s="207" t="s">
        <v>81</v>
      </c>
      <c r="AV489" s="13" t="s">
        <v>81</v>
      </c>
      <c r="AW489" s="13" t="s">
        <v>33</v>
      </c>
      <c r="AX489" s="13" t="s">
        <v>79</v>
      </c>
      <c r="AY489" s="207" t="s">
        <v>120</v>
      </c>
    </row>
    <row r="490" spans="1:65" s="2" customFormat="1" ht="24">
      <c r="A490" s="36"/>
      <c r="B490" s="37"/>
      <c r="C490" s="175" t="s">
        <v>871</v>
      </c>
      <c r="D490" s="175" t="s">
        <v>123</v>
      </c>
      <c r="E490" s="176" t="s">
        <v>568</v>
      </c>
      <c r="F490" s="177" t="s">
        <v>569</v>
      </c>
      <c r="G490" s="178" t="s">
        <v>162</v>
      </c>
      <c r="H490" s="179">
        <v>148.656</v>
      </c>
      <c r="I490" s="180"/>
      <c r="J490" s="181">
        <f>ROUND(I490*H490,2)</f>
        <v>0</v>
      </c>
      <c r="K490" s="177" t="s">
        <v>127</v>
      </c>
      <c r="L490" s="41"/>
      <c r="M490" s="251" t="s">
        <v>19</v>
      </c>
      <c r="N490" s="252" t="s">
        <v>43</v>
      </c>
      <c r="O490" s="195"/>
      <c r="P490" s="253">
        <f>O490*H490</f>
        <v>0</v>
      </c>
      <c r="Q490" s="253">
        <v>0.00026</v>
      </c>
      <c r="R490" s="253">
        <f>Q490*H490</f>
        <v>0.03865056</v>
      </c>
      <c r="S490" s="253">
        <v>0</v>
      </c>
      <c r="T490" s="254">
        <f>S490*H490</f>
        <v>0</v>
      </c>
      <c r="U490" s="36"/>
      <c r="V490" s="36"/>
      <c r="W490" s="36"/>
      <c r="X490" s="36"/>
      <c r="Y490" s="36"/>
      <c r="Z490" s="36"/>
      <c r="AA490" s="36"/>
      <c r="AB490" s="36"/>
      <c r="AC490" s="36"/>
      <c r="AD490" s="36"/>
      <c r="AE490" s="36"/>
      <c r="AR490" s="186" t="s">
        <v>257</v>
      </c>
      <c r="AT490" s="186" t="s">
        <v>123</v>
      </c>
      <c r="AU490" s="186" t="s">
        <v>81</v>
      </c>
      <c r="AY490" s="19" t="s">
        <v>120</v>
      </c>
      <c r="BE490" s="187">
        <f>IF(N490="základní",J490,0)</f>
        <v>0</v>
      </c>
      <c r="BF490" s="187">
        <f>IF(N490="snížená",J490,0)</f>
        <v>0</v>
      </c>
      <c r="BG490" s="187">
        <f>IF(N490="zákl. přenesená",J490,0)</f>
        <v>0</v>
      </c>
      <c r="BH490" s="187">
        <f>IF(N490="sníž. přenesená",J490,0)</f>
        <v>0</v>
      </c>
      <c r="BI490" s="187">
        <f>IF(N490="nulová",J490,0)</f>
        <v>0</v>
      </c>
      <c r="BJ490" s="19" t="s">
        <v>79</v>
      </c>
      <c r="BK490" s="187">
        <f>ROUND(I490*H490,2)</f>
        <v>0</v>
      </c>
      <c r="BL490" s="19" t="s">
        <v>257</v>
      </c>
      <c r="BM490" s="186" t="s">
        <v>953</v>
      </c>
    </row>
    <row r="491" spans="1:31" s="2" customFormat="1" ht="6.95" customHeight="1">
      <c r="A491" s="36"/>
      <c r="B491" s="49"/>
      <c r="C491" s="50"/>
      <c r="D491" s="50"/>
      <c r="E491" s="50"/>
      <c r="F491" s="50"/>
      <c r="G491" s="50"/>
      <c r="H491" s="50"/>
      <c r="I491" s="50"/>
      <c r="J491" s="50"/>
      <c r="K491" s="50"/>
      <c r="L491" s="41"/>
      <c r="M491" s="36"/>
      <c r="O491" s="36"/>
      <c r="P491" s="36"/>
      <c r="Q491" s="36"/>
      <c r="R491" s="36"/>
      <c r="S491" s="36"/>
      <c r="T491" s="36"/>
      <c r="U491" s="36"/>
      <c r="V491" s="36"/>
      <c r="W491" s="36"/>
      <c r="X491" s="36"/>
      <c r="Y491" s="36"/>
      <c r="Z491" s="36"/>
      <c r="AA491" s="36"/>
      <c r="AB491" s="36"/>
      <c r="AC491" s="36"/>
      <c r="AD491" s="36"/>
      <c r="AE491" s="36"/>
    </row>
  </sheetData>
  <sheetProtection algorithmName="SHA-512" hashValue="+6uvQWJJj3fmyJimwGhn8p5PfWGociQlhMiGiiQE0Nkxq9+mRoEjZTtIhwVZ9AAmtbmodNXECxH3GO/JTQPZ5Q==" saltValue="PB03IcjE/aVUtl7xC6L8DrKPU5CvOyj2yYAK/1x6ibHg2aJXfrj8q1bCVxNhJJsW+6CM6nt7sbDDpir/lFueTw==" spinCount="100000" sheet="1" objects="1" scenarios="1" formatColumns="0" formatRows="0" autoFilter="0"/>
  <autoFilter ref="C90:K490"/>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5"/>
      <c r="M2" s="375"/>
      <c r="N2" s="375"/>
      <c r="O2" s="375"/>
      <c r="P2" s="375"/>
      <c r="Q2" s="375"/>
      <c r="R2" s="375"/>
      <c r="S2" s="375"/>
      <c r="T2" s="375"/>
      <c r="U2" s="375"/>
      <c r="V2" s="375"/>
      <c r="AT2" s="19" t="s">
        <v>93</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94</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6" t="str">
        <f>'Rekapitulace stavby'!K6</f>
        <v>Stavební úpravy WC - II. stupeň - ZŠ Horní Slavkov, Školní 786</v>
      </c>
      <c r="F7" s="377"/>
      <c r="G7" s="377"/>
      <c r="H7" s="377"/>
      <c r="L7" s="22"/>
    </row>
    <row r="8" spans="1:31" s="2" customFormat="1" ht="12" customHeight="1">
      <c r="A8" s="36"/>
      <c r="B8" s="41"/>
      <c r="C8" s="36"/>
      <c r="D8" s="107" t="s">
        <v>95</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8" t="s">
        <v>954</v>
      </c>
      <c r="F9" s="379"/>
      <c r="G9" s="379"/>
      <c r="H9" s="379"/>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2. 3. 2021</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35</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ROUND(J89,2)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ROUND((SUM(BE89:BE365)),2)</f>
        <v>0</v>
      </c>
      <c r="G33" s="36"/>
      <c r="H33" s="36"/>
      <c r="I33" s="120">
        <v>0.21</v>
      </c>
      <c r="J33" s="119">
        <f>ROUND(((SUM(BE89:BE365))*I33),2)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ROUND((SUM(BF89:BF365)),2)</f>
        <v>0</v>
      </c>
      <c r="G34" s="36"/>
      <c r="H34" s="36"/>
      <c r="I34" s="120">
        <v>0.15</v>
      </c>
      <c r="J34" s="119">
        <f>ROUND(((SUM(BF89:BF365))*I34),2)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ROUND((SUM(BG89:BG365)),2)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ROUND((SUM(BH89:BH365)),2)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ROUND((SUM(BI89:BI365)),2)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97</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3" t="str">
        <f>E7</f>
        <v>Stavební úpravy WC - II. stupeň - ZŠ Horní Slavkov, Školní 786</v>
      </c>
      <c r="F48" s="384"/>
      <c r="G48" s="384"/>
      <c r="H48" s="384"/>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95</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6" t="str">
        <f>E9</f>
        <v>04 - TZB</v>
      </c>
      <c r="F50" s="385"/>
      <c r="G50" s="385"/>
      <c r="H50" s="385"/>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ZŠ Horní Slavkov, Školní 786</v>
      </c>
      <c r="G52" s="38"/>
      <c r="H52" s="38"/>
      <c r="I52" s="31" t="s">
        <v>23</v>
      </c>
      <c r="J52" s="61" t="str">
        <f>IF(J12="","",J12)</f>
        <v>2. 3. 2021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Horní Slavkov</v>
      </c>
      <c r="G54" s="38"/>
      <c r="H54" s="38"/>
      <c r="I54" s="31" t="s">
        <v>31</v>
      </c>
      <c r="J54" s="34" t="str">
        <f>E21</f>
        <v>CENTRA STAV s.r.o.</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Michal Kubelka</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98</v>
      </c>
      <c r="D57" s="133"/>
      <c r="E57" s="133"/>
      <c r="F57" s="133"/>
      <c r="G57" s="133"/>
      <c r="H57" s="133"/>
      <c r="I57" s="133"/>
      <c r="J57" s="134" t="s">
        <v>99</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J89</f>
        <v>0</v>
      </c>
      <c r="K59" s="38"/>
      <c r="L59" s="108"/>
      <c r="S59" s="36"/>
      <c r="T59" s="36"/>
      <c r="U59" s="36"/>
      <c r="V59" s="36"/>
      <c r="W59" s="36"/>
      <c r="X59" s="36"/>
      <c r="Y59" s="36"/>
      <c r="Z59" s="36"/>
      <c r="AA59" s="36"/>
      <c r="AB59" s="36"/>
      <c r="AC59" s="36"/>
      <c r="AD59" s="36"/>
      <c r="AE59" s="36"/>
      <c r="AU59" s="19" t="s">
        <v>100</v>
      </c>
    </row>
    <row r="60" spans="2:12" s="9" customFormat="1" ht="24.95" customHeight="1">
      <c r="B60" s="136"/>
      <c r="C60" s="137"/>
      <c r="D60" s="138" t="s">
        <v>145</v>
      </c>
      <c r="E60" s="139"/>
      <c r="F60" s="139"/>
      <c r="G60" s="139"/>
      <c r="H60" s="139"/>
      <c r="I60" s="139"/>
      <c r="J60" s="140">
        <f>J90</f>
        <v>0</v>
      </c>
      <c r="K60" s="137"/>
      <c r="L60" s="141"/>
    </row>
    <row r="61" spans="2:12" s="10" customFormat="1" ht="19.9" customHeight="1">
      <c r="B61" s="142"/>
      <c r="C61" s="143"/>
      <c r="D61" s="144" t="s">
        <v>148</v>
      </c>
      <c r="E61" s="145"/>
      <c r="F61" s="145"/>
      <c r="G61" s="145"/>
      <c r="H61" s="145"/>
      <c r="I61" s="145"/>
      <c r="J61" s="146">
        <f>J91</f>
        <v>0</v>
      </c>
      <c r="K61" s="143"/>
      <c r="L61" s="147"/>
    </row>
    <row r="62" spans="2:12" s="9" customFormat="1" ht="24.95" customHeight="1">
      <c r="B62" s="136"/>
      <c r="C62" s="137"/>
      <c r="D62" s="138" t="s">
        <v>150</v>
      </c>
      <c r="E62" s="139"/>
      <c r="F62" s="139"/>
      <c r="G62" s="139"/>
      <c r="H62" s="139"/>
      <c r="I62" s="139"/>
      <c r="J62" s="140">
        <f>J103</f>
        <v>0</v>
      </c>
      <c r="K62" s="137"/>
      <c r="L62" s="141"/>
    </row>
    <row r="63" spans="2:12" s="10" customFormat="1" ht="19.9" customHeight="1">
      <c r="B63" s="142"/>
      <c r="C63" s="143"/>
      <c r="D63" s="144" t="s">
        <v>955</v>
      </c>
      <c r="E63" s="145"/>
      <c r="F63" s="145"/>
      <c r="G63" s="145"/>
      <c r="H63" s="145"/>
      <c r="I63" s="145"/>
      <c r="J63" s="146">
        <f>J104</f>
        <v>0</v>
      </c>
      <c r="K63" s="143"/>
      <c r="L63" s="147"/>
    </row>
    <row r="64" spans="2:12" s="10" customFormat="1" ht="19.9" customHeight="1">
      <c r="B64" s="142"/>
      <c r="C64" s="143"/>
      <c r="D64" s="144" t="s">
        <v>956</v>
      </c>
      <c r="E64" s="145"/>
      <c r="F64" s="145"/>
      <c r="G64" s="145"/>
      <c r="H64" s="145"/>
      <c r="I64" s="145"/>
      <c r="J64" s="146">
        <f>J141</f>
        <v>0</v>
      </c>
      <c r="K64" s="143"/>
      <c r="L64" s="147"/>
    </row>
    <row r="65" spans="2:12" s="10" customFormat="1" ht="19.9" customHeight="1">
      <c r="B65" s="142"/>
      <c r="C65" s="143"/>
      <c r="D65" s="144" t="s">
        <v>957</v>
      </c>
      <c r="E65" s="145"/>
      <c r="F65" s="145"/>
      <c r="G65" s="145"/>
      <c r="H65" s="145"/>
      <c r="I65" s="145"/>
      <c r="J65" s="146">
        <f>J165</f>
        <v>0</v>
      </c>
      <c r="K65" s="143"/>
      <c r="L65" s="147"/>
    </row>
    <row r="66" spans="2:12" s="10" customFormat="1" ht="19.9" customHeight="1">
      <c r="B66" s="142"/>
      <c r="C66" s="143"/>
      <c r="D66" s="144" t="s">
        <v>958</v>
      </c>
      <c r="E66" s="145"/>
      <c r="F66" s="145"/>
      <c r="G66" s="145"/>
      <c r="H66" s="145"/>
      <c r="I66" s="145"/>
      <c r="J66" s="146">
        <f>J330</f>
        <v>0</v>
      </c>
      <c r="K66" s="143"/>
      <c r="L66" s="147"/>
    </row>
    <row r="67" spans="2:12" s="10" customFormat="1" ht="19.9" customHeight="1">
      <c r="B67" s="142"/>
      <c r="C67" s="143"/>
      <c r="D67" s="144" t="s">
        <v>959</v>
      </c>
      <c r="E67" s="145"/>
      <c r="F67" s="145"/>
      <c r="G67" s="145"/>
      <c r="H67" s="145"/>
      <c r="I67" s="145"/>
      <c r="J67" s="146">
        <f>J340</f>
        <v>0</v>
      </c>
      <c r="K67" s="143"/>
      <c r="L67" s="147"/>
    </row>
    <row r="68" spans="2:12" s="10" customFormat="1" ht="19.9" customHeight="1">
      <c r="B68" s="142"/>
      <c r="C68" s="143"/>
      <c r="D68" s="144" t="s">
        <v>960</v>
      </c>
      <c r="E68" s="145"/>
      <c r="F68" s="145"/>
      <c r="G68" s="145"/>
      <c r="H68" s="145"/>
      <c r="I68" s="145"/>
      <c r="J68" s="146">
        <f>J345</f>
        <v>0</v>
      </c>
      <c r="K68" s="143"/>
      <c r="L68" s="147"/>
    </row>
    <row r="69" spans="2:12" s="10" customFormat="1" ht="19.9" customHeight="1">
      <c r="B69" s="142"/>
      <c r="C69" s="143"/>
      <c r="D69" s="144" t="s">
        <v>153</v>
      </c>
      <c r="E69" s="145"/>
      <c r="F69" s="145"/>
      <c r="G69" s="145"/>
      <c r="H69" s="145"/>
      <c r="I69" s="145"/>
      <c r="J69" s="146">
        <f>J349</f>
        <v>0</v>
      </c>
      <c r="K69" s="143"/>
      <c r="L69" s="147"/>
    </row>
    <row r="70" spans="1:31" s="2" customFormat="1" ht="21.75" customHeight="1">
      <c r="A70" s="36"/>
      <c r="B70" s="37"/>
      <c r="C70" s="38"/>
      <c r="D70" s="38"/>
      <c r="E70" s="38"/>
      <c r="F70" s="38"/>
      <c r="G70" s="38"/>
      <c r="H70" s="38"/>
      <c r="I70" s="38"/>
      <c r="J70" s="38"/>
      <c r="K70" s="38"/>
      <c r="L70" s="108"/>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08"/>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08"/>
      <c r="S75" s="36"/>
      <c r="T75" s="36"/>
      <c r="U75" s="36"/>
      <c r="V75" s="36"/>
      <c r="W75" s="36"/>
      <c r="X75" s="36"/>
      <c r="Y75" s="36"/>
      <c r="Z75" s="36"/>
      <c r="AA75" s="36"/>
      <c r="AB75" s="36"/>
      <c r="AC75" s="36"/>
      <c r="AD75" s="36"/>
      <c r="AE75" s="36"/>
    </row>
    <row r="76" spans="1:31" s="2" customFormat="1" ht="24.95" customHeight="1">
      <c r="A76" s="36"/>
      <c r="B76" s="37"/>
      <c r="C76" s="25" t="s">
        <v>105</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6.5" customHeight="1">
      <c r="A79" s="36"/>
      <c r="B79" s="37"/>
      <c r="C79" s="38"/>
      <c r="D79" s="38"/>
      <c r="E79" s="383" t="str">
        <f>E7</f>
        <v>Stavební úpravy WC - II. stupeň - ZŠ Horní Slavkov, Školní 786</v>
      </c>
      <c r="F79" s="384"/>
      <c r="G79" s="384"/>
      <c r="H79" s="384"/>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95</v>
      </c>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6.5" customHeight="1">
      <c r="A81" s="36"/>
      <c r="B81" s="37"/>
      <c r="C81" s="38"/>
      <c r="D81" s="38"/>
      <c r="E81" s="336" t="str">
        <f>E9</f>
        <v>04 - TZB</v>
      </c>
      <c r="F81" s="385"/>
      <c r="G81" s="385"/>
      <c r="H81" s="385"/>
      <c r="I81" s="38"/>
      <c r="J81" s="38"/>
      <c r="K81" s="38"/>
      <c r="L81" s="108"/>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F12</f>
        <v>ZŠ Horní Slavkov, Školní 786</v>
      </c>
      <c r="G83" s="38"/>
      <c r="H83" s="38"/>
      <c r="I83" s="31" t="s">
        <v>23</v>
      </c>
      <c r="J83" s="61" t="str">
        <f>IF(J12="","",J12)</f>
        <v>2. 3. 2021</v>
      </c>
      <c r="K83" s="38"/>
      <c r="L83" s="108"/>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15.2" customHeight="1">
      <c r="A85" s="36"/>
      <c r="B85" s="37"/>
      <c r="C85" s="31" t="s">
        <v>25</v>
      </c>
      <c r="D85" s="38"/>
      <c r="E85" s="38"/>
      <c r="F85" s="29" t="str">
        <f>E15</f>
        <v>Město Horní Slavkov</v>
      </c>
      <c r="G85" s="38"/>
      <c r="H85" s="38"/>
      <c r="I85" s="31" t="s">
        <v>31</v>
      </c>
      <c r="J85" s="34" t="str">
        <f>E21</f>
        <v>CENTRA STAV s.r.o.</v>
      </c>
      <c r="K85" s="38"/>
      <c r="L85" s="108"/>
      <c r="S85" s="36"/>
      <c r="T85" s="36"/>
      <c r="U85" s="36"/>
      <c r="V85" s="36"/>
      <c r="W85" s="36"/>
      <c r="X85" s="36"/>
      <c r="Y85" s="36"/>
      <c r="Z85" s="36"/>
      <c r="AA85" s="36"/>
      <c r="AB85" s="36"/>
      <c r="AC85" s="36"/>
      <c r="AD85" s="36"/>
      <c r="AE85" s="36"/>
    </row>
    <row r="86" spans="1:31" s="2" customFormat="1" ht="15.2" customHeight="1">
      <c r="A86" s="36"/>
      <c r="B86" s="37"/>
      <c r="C86" s="31" t="s">
        <v>29</v>
      </c>
      <c r="D86" s="38"/>
      <c r="E86" s="38"/>
      <c r="F86" s="29" t="str">
        <f>IF(E18="","",E18)</f>
        <v>Vyplň údaj</v>
      </c>
      <c r="G86" s="38"/>
      <c r="H86" s="38"/>
      <c r="I86" s="31" t="s">
        <v>34</v>
      </c>
      <c r="J86" s="34" t="str">
        <f>E24</f>
        <v>Michal Kubelka</v>
      </c>
      <c r="K86" s="38"/>
      <c r="L86" s="108"/>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11" customFormat="1" ht="29.25" customHeight="1">
      <c r="A88" s="148"/>
      <c r="B88" s="149"/>
      <c r="C88" s="150" t="s">
        <v>106</v>
      </c>
      <c r="D88" s="151" t="s">
        <v>57</v>
      </c>
      <c r="E88" s="151" t="s">
        <v>53</v>
      </c>
      <c r="F88" s="151" t="s">
        <v>54</v>
      </c>
      <c r="G88" s="151" t="s">
        <v>107</v>
      </c>
      <c r="H88" s="151" t="s">
        <v>108</v>
      </c>
      <c r="I88" s="151" t="s">
        <v>109</v>
      </c>
      <c r="J88" s="151" t="s">
        <v>99</v>
      </c>
      <c r="K88" s="152" t="s">
        <v>110</v>
      </c>
      <c r="L88" s="153"/>
      <c r="M88" s="70" t="s">
        <v>19</v>
      </c>
      <c r="N88" s="71" t="s">
        <v>42</v>
      </c>
      <c r="O88" s="71" t="s">
        <v>111</v>
      </c>
      <c r="P88" s="71" t="s">
        <v>112</v>
      </c>
      <c r="Q88" s="71" t="s">
        <v>113</v>
      </c>
      <c r="R88" s="71" t="s">
        <v>114</v>
      </c>
      <c r="S88" s="71" t="s">
        <v>115</v>
      </c>
      <c r="T88" s="72" t="s">
        <v>116</v>
      </c>
      <c r="U88" s="148"/>
      <c r="V88" s="148"/>
      <c r="W88" s="148"/>
      <c r="X88" s="148"/>
      <c r="Y88" s="148"/>
      <c r="Z88" s="148"/>
      <c r="AA88" s="148"/>
      <c r="AB88" s="148"/>
      <c r="AC88" s="148"/>
      <c r="AD88" s="148"/>
      <c r="AE88" s="148"/>
    </row>
    <row r="89" spans="1:63" s="2" customFormat="1" ht="22.9" customHeight="1">
      <c r="A89" s="36"/>
      <c r="B89" s="37"/>
      <c r="C89" s="77" t="s">
        <v>117</v>
      </c>
      <c r="D89" s="38"/>
      <c r="E89" s="38"/>
      <c r="F89" s="38"/>
      <c r="G89" s="38"/>
      <c r="H89" s="38"/>
      <c r="I89" s="38"/>
      <c r="J89" s="154">
        <f>BK89</f>
        <v>0</v>
      </c>
      <c r="K89" s="38"/>
      <c r="L89" s="41"/>
      <c r="M89" s="73"/>
      <c r="N89" s="155"/>
      <c r="O89" s="74"/>
      <c r="P89" s="156">
        <f>P90+P103</f>
        <v>0</v>
      </c>
      <c r="Q89" s="74"/>
      <c r="R89" s="156">
        <f>R90+R103</f>
        <v>1.594734</v>
      </c>
      <c r="S89" s="74"/>
      <c r="T89" s="157">
        <f>T90+T103</f>
        <v>2.4259499999999994</v>
      </c>
      <c r="U89" s="36"/>
      <c r="V89" s="36"/>
      <c r="W89" s="36"/>
      <c r="X89" s="36"/>
      <c r="Y89" s="36"/>
      <c r="Z89" s="36"/>
      <c r="AA89" s="36"/>
      <c r="AB89" s="36"/>
      <c r="AC89" s="36"/>
      <c r="AD89" s="36"/>
      <c r="AE89" s="36"/>
      <c r="AT89" s="19" t="s">
        <v>71</v>
      </c>
      <c r="AU89" s="19" t="s">
        <v>100</v>
      </c>
      <c r="BK89" s="158">
        <f>BK90+BK103</f>
        <v>0</v>
      </c>
    </row>
    <row r="90" spans="2:63" s="12" customFormat="1" ht="25.9" customHeight="1">
      <c r="B90" s="159"/>
      <c r="C90" s="160"/>
      <c r="D90" s="161" t="s">
        <v>71</v>
      </c>
      <c r="E90" s="162" t="s">
        <v>156</v>
      </c>
      <c r="F90" s="162" t="s">
        <v>157</v>
      </c>
      <c r="G90" s="160"/>
      <c r="H90" s="160"/>
      <c r="I90" s="163"/>
      <c r="J90" s="164">
        <f>BK90</f>
        <v>0</v>
      </c>
      <c r="K90" s="160"/>
      <c r="L90" s="165"/>
      <c r="M90" s="166"/>
      <c r="N90" s="167"/>
      <c r="O90" s="167"/>
      <c r="P90" s="168">
        <f>P91</f>
        <v>0</v>
      </c>
      <c r="Q90" s="167"/>
      <c r="R90" s="168">
        <f>R91</f>
        <v>0</v>
      </c>
      <c r="S90" s="167"/>
      <c r="T90" s="169">
        <f>T91</f>
        <v>0</v>
      </c>
      <c r="AR90" s="170" t="s">
        <v>79</v>
      </c>
      <c r="AT90" s="171" t="s">
        <v>71</v>
      </c>
      <c r="AU90" s="171" t="s">
        <v>72</v>
      </c>
      <c r="AY90" s="170" t="s">
        <v>120</v>
      </c>
      <c r="BK90" s="172">
        <f>BK91</f>
        <v>0</v>
      </c>
    </row>
    <row r="91" spans="2:63" s="12" customFormat="1" ht="22.9" customHeight="1">
      <c r="B91" s="159"/>
      <c r="C91" s="160"/>
      <c r="D91" s="161" t="s">
        <v>71</v>
      </c>
      <c r="E91" s="173" t="s">
        <v>334</v>
      </c>
      <c r="F91" s="173" t="s">
        <v>335</v>
      </c>
      <c r="G91" s="160"/>
      <c r="H91" s="160"/>
      <c r="I91" s="163"/>
      <c r="J91" s="174">
        <f>BK91</f>
        <v>0</v>
      </c>
      <c r="K91" s="160"/>
      <c r="L91" s="165"/>
      <c r="M91" s="166"/>
      <c r="N91" s="167"/>
      <c r="O91" s="167"/>
      <c r="P91" s="168">
        <f>SUM(P92:P102)</f>
        <v>0</v>
      </c>
      <c r="Q91" s="167"/>
      <c r="R91" s="168">
        <f>SUM(R92:R102)</f>
        <v>0</v>
      </c>
      <c r="S91" s="167"/>
      <c r="T91" s="169">
        <f>SUM(T92:T102)</f>
        <v>0</v>
      </c>
      <c r="AR91" s="170" t="s">
        <v>79</v>
      </c>
      <c r="AT91" s="171" t="s">
        <v>71</v>
      </c>
      <c r="AU91" s="171" t="s">
        <v>79</v>
      </c>
      <c r="AY91" s="170" t="s">
        <v>120</v>
      </c>
      <c r="BK91" s="172">
        <f>SUM(BK92:BK102)</f>
        <v>0</v>
      </c>
    </row>
    <row r="92" spans="1:65" s="2" customFormat="1" ht="24">
      <c r="A92" s="36"/>
      <c r="B92" s="37"/>
      <c r="C92" s="175" t="s">
        <v>79</v>
      </c>
      <c r="D92" s="175" t="s">
        <v>123</v>
      </c>
      <c r="E92" s="176" t="s">
        <v>961</v>
      </c>
      <c r="F92" s="177" t="s">
        <v>962</v>
      </c>
      <c r="G92" s="178" t="s">
        <v>339</v>
      </c>
      <c r="H92" s="179">
        <v>2.426</v>
      </c>
      <c r="I92" s="180"/>
      <c r="J92" s="181">
        <f>ROUND(I92*H92,2)</f>
        <v>0</v>
      </c>
      <c r="K92" s="177" t="s">
        <v>127</v>
      </c>
      <c r="L92" s="41"/>
      <c r="M92" s="182" t="s">
        <v>19</v>
      </c>
      <c r="N92" s="183" t="s">
        <v>43</v>
      </c>
      <c r="O92" s="66"/>
      <c r="P92" s="184">
        <f>O92*H92</f>
        <v>0</v>
      </c>
      <c r="Q92" s="184">
        <v>0</v>
      </c>
      <c r="R92" s="184">
        <f>Q92*H92</f>
        <v>0</v>
      </c>
      <c r="S92" s="184">
        <v>0</v>
      </c>
      <c r="T92" s="185">
        <f>S92*H92</f>
        <v>0</v>
      </c>
      <c r="U92" s="36"/>
      <c r="V92" s="36"/>
      <c r="W92" s="36"/>
      <c r="X92" s="36"/>
      <c r="Y92" s="36"/>
      <c r="Z92" s="36"/>
      <c r="AA92" s="36"/>
      <c r="AB92" s="36"/>
      <c r="AC92" s="36"/>
      <c r="AD92" s="36"/>
      <c r="AE92" s="36"/>
      <c r="AR92" s="186" t="s">
        <v>163</v>
      </c>
      <c r="AT92" s="186" t="s">
        <v>123</v>
      </c>
      <c r="AU92" s="186" t="s">
        <v>81</v>
      </c>
      <c r="AY92" s="19" t="s">
        <v>120</v>
      </c>
      <c r="BE92" s="187">
        <f>IF(N92="základní",J92,0)</f>
        <v>0</v>
      </c>
      <c r="BF92" s="187">
        <f>IF(N92="snížená",J92,0)</f>
        <v>0</v>
      </c>
      <c r="BG92" s="187">
        <f>IF(N92="zákl. přenesená",J92,0)</f>
        <v>0</v>
      </c>
      <c r="BH92" s="187">
        <f>IF(N92="sníž. přenesená",J92,0)</f>
        <v>0</v>
      </c>
      <c r="BI92" s="187">
        <f>IF(N92="nulová",J92,0)</f>
        <v>0</v>
      </c>
      <c r="BJ92" s="19" t="s">
        <v>79</v>
      </c>
      <c r="BK92" s="187">
        <f>ROUND(I92*H92,2)</f>
        <v>0</v>
      </c>
      <c r="BL92" s="19" t="s">
        <v>163</v>
      </c>
      <c r="BM92" s="186" t="s">
        <v>963</v>
      </c>
    </row>
    <row r="93" spans="1:47" s="2" customFormat="1" ht="107.25">
      <c r="A93" s="36"/>
      <c r="B93" s="37"/>
      <c r="C93" s="38"/>
      <c r="D93" s="188" t="s">
        <v>130</v>
      </c>
      <c r="E93" s="38"/>
      <c r="F93" s="189" t="s">
        <v>341</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130</v>
      </c>
      <c r="AU93" s="19" t="s">
        <v>81</v>
      </c>
    </row>
    <row r="94" spans="1:65" s="2" customFormat="1" ht="16.5" customHeight="1">
      <c r="A94" s="36"/>
      <c r="B94" s="37"/>
      <c r="C94" s="175" t="s">
        <v>81</v>
      </c>
      <c r="D94" s="175" t="s">
        <v>123</v>
      </c>
      <c r="E94" s="176" t="s">
        <v>343</v>
      </c>
      <c r="F94" s="177" t="s">
        <v>344</v>
      </c>
      <c r="G94" s="178" t="s">
        <v>339</v>
      </c>
      <c r="H94" s="179">
        <v>2.426</v>
      </c>
      <c r="I94" s="180"/>
      <c r="J94" s="181">
        <f>ROUND(I94*H94,2)</f>
        <v>0</v>
      </c>
      <c r="K94" s="177" t="s">
        <v>127</v>
      </c>
      <c r="L94" s="41"/>
      <c r="M94" s="182" t="s">
        <v>19</v>
      </c>
      <c r="N94" s="183" t="s">
        <v>43</v>
      </c>
      <c r="O94" s="66"/>
      <c r="P94" s="184">
        <f>O94*H94</f>
        <v>0</v>
      </c>
      <c r="Q94" s="184">
        <v>0</v>
      </c>
      <c r="R94" s="184">
        <f>Q94*H94</f>
        <v>0</v>
      </c>
      <c r="S94" s="184">
        <v>0</v>
      </c>
      <c r="T94" s="185">
        <f>S94*H94</f>
        <v>0</v>
      </c>
      <c r="U94" s="36"/>
      <c r="V94" s="36"/>
      <c r="W94" s="36"/>
      <c r="X94" s="36"/>
      <c r="Y94" s="36"/>
      <c r="Z94" s="36"/>
      <c r="AA94" s="36"/>
      <c r="AB94" s="36"/>
      <c r="AC94" s="36"/>
      <c r="AD94" s="36"/>
      <c r="AE94" s="36"/>
      <c r="AR94" s="186" t="s">
        <v>163</v>
      </c>
      <c r="AT94" s="186" t="s">
        <v>123</v>
      </c>
      <c r="AU94" s="186" t="s">
        <v>81</v>
      </c>
      <c r="AY94" s="19" t="s">
        <v>120</v>
      </c>
      <c r="BE94" s="187">
        <f>IF(N94="základní",J94,0)</f>
        <v>0</v>
      </c>
      <c r="BF94" s="187">
        <f>IF(N94="snížená",J94,0)</f>
        <v>0</v>
      </c>
      <c r="BG94" s="187">
        <f>IF(N94="zákl. přenesená",J94,0)</f>
        <v>0</v>
      </c>
      <c r="BH94" s="187">
        <f>IF(N94="sníž. přenesená",J94,0)</f>
        <v>0</v>
      </c>
      <c r="BI94" s="187">
        <f>IF(N94="nulová",J94,0)</f>
        <v>0</v>
      </c>
      <c r="BJ94" s="19" t="s">
        <v>79</v>
      </c>
      <c r="BK94" s="187">
        <f>ROUND(I94*H94,2)</f>
        <v>0</v>
      </c>
      <c r="BL94" s="19" t="s">
        <v>163</v>
      </c>
      <c r="BM94" s="186" t="s">
        <v>964</v>
      </c>
    </row>
    <row r="95" spans="1:47" s="2" customFormat="1" ht="39">
      <c r="A95" s="36"/>
      <c r="B95" s="37"/>
      <c r="C95" s="38"/>
      <c r="D95" s="188" t="s">
        <v>130</v>
      </c>
      <c r="E95" s="38"/>
      <c r="F95" s="189" t="s">
        <v>346</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130</v>
      </c>
      <c r="AU95" s="19" t="s">
        <v>81</v>
      </c>
    </row>
    <row r="96" spans="1:65" s="2" customFormat="1" ht="21.75" customHeight="1">
      <c r="A96" s="36"/>
      <c r="B96" s="37"/>
      <c r="C96" s="175" t="s">
        <v>140</v>
      </c>
      <c r="D96" s="175" t="s">
        <v>123</v>
      </c>
      <c r="E96" s="176" t="s">
        <v>348</v>
      </c>
      <c r="F96" s="177" t="s">
        <v>349</v>
      </c>
      <c r="G96" s="178" t="s">
        <v>339</v>
      </c>
      <c r="H96" s="179">
        <v>2.426</v>
      </c>
      <c r="I96" s="180"/>
      <c r="J96" s="181">
        <f>ROUND(I96*H96,2)</f>
        <v>0</v>
      </c>
      <c r="K96" s="177" t="s">
        <v>127</v>
      </c>
      <c r="L96" s="41"/>
      <c r="M96" s="182" t="s">
        <v>19</v>
      </c>
      <c r="N96" s="183" t="s">
        <v>43</v>
      </c>
      <c r="O96" s="66"/>
      <c r="P96" s="184">
        <f>O96*H96</f>
        <v>0</v>
      </c>
      <c r="Q96" s="184">
        <v>0</v>
      </c>
      <c r="R96" s="184">
        <f>Q96*H96</f>
        <v>0</v>
      </c>
      <c r="S96" s="184">
        <v>0</v>
      </c>
      <c r="T96" s="185">
        <f>S96*H96</f>
        <v>0</v>
      </c>
      <c r="U96" s="36"/>
      <c r="V96" s="36"/>
      <c r="W96" s="36"/>
      <c r="X96" s="36"/>
      <c r="Y96" s="36"/>
      <c r="Z96" s="36"/>
      <c r="AA96" s="36"/>
      <c r="AB96" s="36"/>
      <c r="AC96" s="36"/>
      <c r="AD96" s="36"/>
      <c r="AE96" s="36"/>
      <c r="AR96" s="186" t="s">
        <v>163</v>
      </c>
      <c r="AT96" s="186" t="s">
        <v>123</v>
      </c>
      <c r="AU96" s="186" t="s">
        <v>81</v>
      </c>
      <c r="AY96" s="19" t="s">
        <v>120</v>
      </c>
      <c r="BE96" s="187">
        <f>IF(N96="základní",J96,0)</f>
        <v>0</v>
      </c>
      <c r="BF96" s="187">
        <f>IF(N96="snížená",J96,0)</f>
        <v>0</v>
      </c>
      <c r="BG96" s="187">
        <f>IF(N96="zákl. přenesená",J96,0)</f>
        <v>0</v>
      </c>
      <c r="BH96" s="187">
        <f>IF(N96="sníž. přenesená",J96,0)</f>
        <v>0</v>
      </c>
      <c r="BI96" s="187">
        <f>IF(N96="nulová",J96,0)</f>
        <v>0</v>
      </c>
      <c r="BJ96" s="19" t="s">
        <v>79</v>
      </c>
      <c r="BK96" s="187">
        <f>ROUND(I96*H96,2)</f>
        <v>0</v>
      </c>
      <c r="BL96" s="19" t="s">
        <v>163</v>
      </c>
      <c r="BM96" s="186" t="s">
        <v>965</v>
      </c>
    </row>
    <row r="97" spans="1:47" s="2" customFormat="1" ht="68.25">
      <c r="A97" s="36"/>
      <c r="B97" s="37"/>
      <c r="C97" s="38"/>
      <c r="D97" s="188" t="s">
        <v>130</v>
      </c>
      <c r="E97" s="38"/>
      <c r="F97" s="189" t="s">
        <v>351</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130</v>
      </c>
      <c r="AU97" s="19" t="s">
        <v>81</v>
      </c>
    </row>
    <row r="98" spans="1:65" s="2" customFormat="1" ht="24">
      <c r="A98" s="36"/>
      <c r="B98" s="37"/>
      <c r="C98" s="175" t="s">
        <v>163</v>
      </c>
      <c r="D98" s="175" t="s">
        <v>123</v>
      </c>
      <c r="E98" s="176" t="s">
        <v>353</v>
      </c>
      <c r="F98" s="177" t="s">
        <v>354</v>
      </c>
      <c r="G98" s="178" t="s">
        <v>339</v>
      </c>
      <c r="H98" s="179">
        <v>60.65</v>
      </c>
      <c r="I98" s="180"/>
      <c r="J98" s="181">
        <f>ROUND(I98*H98,2)</f>
        <v>0</v>
      </c>
      <c r="K98" s="177" t="s">
        <v>127</v>
      </c>
      <c r="L98" s="41"/>
      <c r="M98" s="182" t="s">
        <v>19</v>
      </c>
      <c r="N98" s="183" t="s">
        <v>43</v>
      </c>
      <c r="O98" s="66"/>
      <c r="P98" s="184">
        <f>O98*H98</f>
        <v>0</v>
      </c>
      <c r="Q98" s="184">
        <v>0</v>
      </c>
      <c r="R98" s="184">
        <f>Q98*H98</f>
        <v>0</v>
      </c>
      <c r="S98" s="184">
        <v>0</v>
      </c>
      <c r="T98" s="185">
        <f>S98*H98</f>
        <v>0</v>
      </c>
      <c r="U98" s="36"/>
      <c r="V98" s="36"/>
      <c r="W98" s="36"/>
      <c r="X98" s="36"/>
      <c r="Y98" s="36"/>
      <c r="Z98" s="36"/>
      <c r="AA98" s="36"/>
      <c r="AB98" s="36"/>
      <c r="AC98" s="36"/>
      <c r="AD98" s="36"/>
      <c r="AE98" s="36"/>
      <c r="AR98" s="186" t="s">
        <v>163</v>
      </c>
      <c r="AT98" s="186" t="s">
        <v>123</v>
      </c>
      <c r="AU98" s="186" t="s">
        <v>81</v>
      </c>
      <c r="AY98" s="19" t="s">
        <v>120</v>
      </c>
      <c r="BE98" s="187">
        <f>IF(N98="základní",J98,0)</f>
        <v>0</v>
      </c>
      <c r="BF98" s="187">
        <f>IF(N98="snížená",J98,0)</f>
        <v>0</v>
      </c>
      <c r="BG98" s="187">
        <f>IF(N98="zákl. přenesená",J98,0)</f>
        <v>0</v>
      </c>
      <c r="BH98" s="187">
        <f>IF(N98="sníž. přenesená",J98,0)</f>
        <v>0</v>
      </c>
      <c r="BI98" s="187">
        <f>IF(N98="nulová",J98,0)</f>
        <v>0</v>
      </c>
      <c r="BJ98" s="19" t="s">
        <v>79</v>
      </c>
      <c r="BK98" s="187">
        <f>ROUND(I98*H98,2)</f>
        <v>0</v>
      </c>
      <c r="BL98" s="19" t="s">
        <v>163</v>
      </c>
      <c r="BM98" s="186" t="s">
        <v>966</v>
      </c>
    </row>
    <row r="99" spans="1:47" s="2" customFormat="1" ht="68.25">
      <c r="A99" s="36"/>
      <c r="B99" s="37"/>
      <c r="C99" s="38"/>
      <c r="D99" s="188" t="s">
        <v>130</v>
      </c>
      <c r="E99" s="38"/>
      <c r="F99" s="189" t="s">
        <v>351</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130</v>
      </c>
      <c r="AU99" s="19" t="s">
        <v>81</v>
      </c>
    </row>
    <row r="100" spans="2:51" s="13" customFormat="1" ht="11.25">
      <c r="B100" s="197"/>
      <c r="C100" s="198"/>
      <c r="D100" s="188" t="s">
        <v>166</v>
      </c>
      <c r="E100" s="199" t="s">
        <v>19</v>
      </c>
      <c r="F100" s="200" t="s">
        <v>967</v>
      </c>
      <c r="G100" s="198"/>
      <c r="H100" s="201">
        <v>60.65</v>
      </c>
      <c r="I100" s="202"/>
      <c r="J100" s="198"/>
      <c r="K100" s="198"/>
      <c r="L100" s="203"/>
      <c r="M100" s="204"/>
      <c r="N100" s="205"/>
      <c r="O100" s="205"/>
      <c r="P100" s="205"/>
      <c r="Q100" s="205"/>
      <c r="R100" s="205"/>
      <c r="S100" s="205"/>
      <c r="T100" s="206"/>
      <c r="AT100" s="207" t="s">
        <v>166</v>
      </c>
      <c r="AU100" s="207" t="s">
        <v>81</v>
      </c>
      <c r="AV100" s="13" t="s">
        <v>81</v>
      </c>
      <c r="AW100" s="13" t="s">
        <v>33</v>
      </c>
      <c r="AX100" s="13" t="s">
        <v>79</v>
      </c>
      <c r="AY100" s="207" t="s">
        <v>120</v>
      </c>
    </row>
    <row r="101" spans="1:65" s="2" customFormat="1" ht="24">
      <c r="A101" s="36"/>
      <c r="B101" s="37"/>
      <c r="C101" s="175" t="s">
        <v>119</v>
      </c>
      <c r="D101" s="175" t="s">
        <v>123</v>
      </c>
      <c r="E101" s="176" t="s">
        <v>358</v>
      </c>
      <c r="F101" s="177" t="s">
        <v>359</v>
      </c>
      <c r="G101" s="178" t="s">
        <v>339</v>
      </c>
      <c r="H101" s="179">
        <v>2.426</v>
      </c>
      <c r="I101" s="180"/>
      <c r="J101" s="181">
        <f>ROUND(I101*H101,2)</f>
        <v>0</v>
      </c>
      <c r="K101" s="177" t="s">
        <v>127</v>
      </c>
      <c r="L101" s="41"/>
      <c r="M101" s="182" t="s">
        <v>19</v>
      </c>
      <c r="N101" s="183" t="s">
        <v>43</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163</v>
      </c>
      <c r="AT101" s="186" t="s">
        <v>123</v>
      </c>
      <c r="AU101" s="186" t="s">
        <v>81</v>
      </c>
      <c r="AY101" s="19" t="s">
        <v>120</v>
      </c>
      <c r="BE101" s="187">
        <f>IF(N101="základní",J101,0)</f>
        <v>0</v>
      </c>
      <c r="BF101" s="187">
        <f>IF(N101="snížená",J101,0)</f>
        <v>0</v>
      </c>
      <c r="BG101" s="187">
        <f>IF(N101="zákl. přenesená",J101,0)</f>
        <v>0</v>
      </c>
      <c r="BH101" s="187">
        <f>IF(N101="sníž. přenesená",J101,0)</f>
        <v>0</v>
      </c>
      <c r="BI101" s="187">
        <f>IF(N101="nulová",J101,0)</f>
        <v>0</v>
      </c>
      <c r="BJ101" s="19" t="s">
        <v>79</v>
      </c>
      <c r="BK101" s="187">
        <f>ROUND(I101*H101,2)</f>
        <v>0</v>
      </c>
      <c r="BL101" s="19" t="s">
        <v>163</v>
      </c>
      <c r="BM101" s="186" t="s">
        <v>968</v>
      </c>
    </row>
    <row r="102" spans="1:47" s="2" customFormat="1" ht="58.5">
      <c r="A102" s="36"/>
      <c r="B102" s="37"/>
      <c r="C102" s="38"/>
      <c r="D102" s="188" t="s">
        <v>130</v>
      </c>
      <c r="E102" s="38"/>
      <c r="F102" s="189" t="s">
        <v>361</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130</v>
      </c>
      <c r="AU102" s="19" t="s">
        <v>81</v>
      </c>
    </row>
    <row r="103" spans="2:63" s="12" customFormat="1" ht="25.9" customHeight="1">
      <c r="B103" s="159"/>
      <c r="C103" s="160"/>
      <c r="D103" s="161" t="s">
        <v>71</v>
      </c>
      <c r="E103" s="162" t="s">
        <v>369</v>
      </c>
      <c r="F103" s="162" t="s">
        <v>370</v>
      </c>
      <c r="G103" s="160"/>
      <c r="H103" s="160"/>
      <c r="I103" s="163"/>
      <c r="J103" s="164">
        <f>BK103</f>
        <v>0</v>
      </c>
      <c r="K103" s="160"/>
      <c r="L103" s="165"/>
      <c r="M103" s="166"/>
      <c r="N103" s="167"/>
      <c r="O103" s="167"/>
      <c r="P103" s="168">
        <f>P104+P141+P165+P330+P340+P345+P349</f>
        <v>0</v>
      </c>
      <c r="Q103" s="167"/>
      <c r="R103" s="168">
        <f>R104+R141+R165+R330+R340+R345+R349</f>
        <v>1.594734</v>
      </c>
      <c r="S103" s="167"/>
      <c r="T103" s="169">
        <f>T104+T141+T165+T330+T340+T345+T349</f>
        <v>2.4259499999999994</v>
      </c>
      <c r="AR103" s="170" t="s">
        <v>81</v>
      </c>
      <c r="AT103" s="171" t="s">
        <v>71</v>
      </c>
      <c r="AU103" s="171" t="s">
        <v>72</v>
      </c>
      <c r="AY103" s="170" t="s">
        <v>120</v>
      </c>
      <c r="BK103" s="172">
        <f>BK104+BK141+BK165+BK330+BK340+BK345+BK349</f>
        <v>0</v>
      </c>
    </row>
    <row r="104" spans="2:63" s="12" customFormat="1" ht="22.9" customHeight="1">
      <c r="B104" s="159"/>
      <c r="C104" s="160"/>
      <c r="D104" s="161" t="s">
        <v>71</v>
      </c>
      <c r="E104" s="173" t="s">
        <v>969</v>
      </c>
      <c r="F104" s="173" t="s">
        <v>970</v>
      </c>
      <c r="G104" s="160"/>
      <c r="H104" s="160"/>
      <c r="I104" s="163"/>
      <c r="J104" s="174">
        <f>BK104</f>
        <v>0</v>
      </c>
      <c r="K104" s="160"/>
      <c r="L104" s="165"/>
      <c r="M104" s="166"/>
      <c r="N104" s="167"/>
      <c r="O104" s="167"/>
      <c r="P104" s="168">
        <f>SUM(P105:P140)</f>
        <v>0</v>
      </c>
      <c r="Q104" s="167"/>
      <c r="R104" s="168">
        <f>SUM(R105:R140)</f>
        <v>0.19682999999999998</v>
      </c>
      <c r="S104" s="167"/>
      <c r="T104" s="169">
        <f>SUM(T105:T140)</f>
        <v>1.1074</v>
      </c>
      <c r="AR104" s="170" t="s">
        <v>81</v>
      </c>
      <c r="AT104" s="171" t="s">
        <v>71</v>
      </c>
      <c r="AU104" s="171" t="s">
        <v>79</v>
      </c>
      <c r="AY104" s="170" t="s">
        <v>120</v>
      </c>
      <c r="BK104" s="172">
        <f>SUM(BK105:BK140)</f>
        <v>0</v>
      </c>
    </row>
    <row r="105" spans="1:65" s="2" customFormat="1" ht="16.5" customHeight="1">
      <c r="A105" s="36"/>
      <c r="B105" s="37"/>
      <c r="C105" s="175" t="s">
        <v>158</v>
      </c>
      <c r="D105" s="175" t="s">
        <v>123</v>
      </c>
      <c r="E105" s="176" t="s">
        <v>971</v>
      </c>
      <c r="F105" s="177" t="s">
        <v>972</v>
      </c>
      <c r="G105" s="178" t="s">
        <v>202</v>
      </c>
      <c r="H105" s="179">
        <v>70</v>
      </c>
      <c r="I105" s="180"/>
      <c r="J105" s="181">
        <f>ROUND(I105*H105,2)</f>
        <v>0</v>
      </c>
      <c r="K105" s="177" t="s">
        <v>127</v>
      </c>
      <c r="L105" s="41"/>
      <c r="M105" s="182" t="s">
        <v>19</v>
      </c>
      <c r="N105" s="183" t="s">
        <v>43</v>
      </c>
      <c r="O105" s="66"/>
      <c r="P105" s="184">
        <f>O105*H105</f>
        <v>0</v>
      </c>
      <c r="Q105" s="184">
        <v>0</v>
      </c>
      <c r="R105" s="184">
        <f>Q105*H105</f>
        <v>0</v>
      </c>
      <c r="S105" s="184">
        <v>0.01492</v>
      </c>
      <c r="T105" s="185">
        <f>S105*H105</f>
        <v>1.0444</v>
      </c>
      <c r="U105" s="36"/>
      <c r="V105" s="36"/>
      <c r="W105" s="36"/>
      <c r="X105" s="36"/>
      <c r="Y105" s="36"/>
      <c r="Z105" s="36"/>
      <c r="AA105" s="36"/>
      <c r="AB105" s="36"/>
      <c r="AC105" s="36"/>
      <c r="AD105" s="36"/>
      <c r="AE105" s="36"/>
      <c r="AR105" s="186" t="s">
        <v>257</v>
      </c>
      <c r="AT105" s="186" t="s">
        <v>123</v>
      </c>
      <c r="AU105" s="186" t="s">
        <v>81</v>
      </c>
      <c r="AY105" s="19" t="s">
        <v>120</v>
      </c>
      <c r="BE105" s="187">
        <f>IF(N105="základní",J105,0)</f>
        <v>0</v>
      </c>
      <c r="BF105" s="187">
        <f>IF(N105="snížená",J105,0)</f>
        <v>0</v>
      </c>
      <c r="BG105" s="187">
        <f>IF(N105="zákl. přenesená",J105,0)</f>
        <v>0</v>
      </c>
      <c r="BH105" s="187">
        <f>IF(N105="sníž. přenesená",J105,0)</f>
        <v>0</v>
      </c>
      <c r="BI105" s="187">
        <f>IF(N105="nulová",J105,0)</f>
        <v>0</v>
      </c>
      <c r="BJ105" s="19" t="s">
        <v>79</v>
      </c>
      <c r="BK105" s="187">
        <f>ROUND(I105*H105,2)</f>
        <v>0</v>
      </c>
      <c r="BL105" s="19" t="s">
        <v>257</v>
      </c>
      <c r="BM105" s="186" t="s">
        <v>973</v>
      </c>
    </row>
    <row r="106" spans="1:65" s="2" customFormat="1" ht="16.5" customHeight="1">
      <c r="A106" s="36"/>
      <c r="B106" s="37"/>
      <c r="C106" s="175" t="s">
        <v>199</v>
      </c>
      <c r="D106" s="175" t="s">
        <v>123</v>
      </c>
      <c r="E106" s="176" t="s">
        <v>974</v>
      </c>
      <c r="F106" s="177" t="s">
        <v>975</v>
      </c>
      <c r="G106" s="178" t="s">
        <v>202</v>
      </c>
      <c r="H106" s="179">
        <v>30</v>
      </c>
      <c r="I106" s="180"/>
      <c r="J106" s="181">
        <f>ROUND(I106*H106,2)</f>
        <v>0</v>
      </c>
      <c r="K106" s="177" t="s">
        <v>127</v>
      </c>
      <c r="L106" s="41"/>
      <c r="M106" s="182" t="s">
        <v>19</v>
      </c>
      <c r="N106" s="183" t="s">
        <v>43</v>
      </c>
      <c r="O106" s="66"/>
      <c r="P106" s="184">
        <f>O106*H106</f>
        <v>0</v>
      </c>
      <c r="Q106" s="184">
        <v>0</v>
      </c>
      <c r="R106" s="184">
        <f>Q106*H106</f>
        <v>0</v>
      </c>
      <c r="S106" s="184">
        <v>0.0021</v>
      </c>
      <c r="T106" s="185">
        <f>S106*H106</f>
        <v>0.063</v>
      </c>
      <c r="U106" s="36"/>
      <c r="V106" s="36"/>
      <c r="W106" s="36"/>
      <c r="X106" s="36"/>
      <c r="Y106" s="36"/>
      <c r="Z106" s="36"/>
      <c r="AA106" s="36"/>
      <c r="AB106" s="36"/>
      <c r="AC106" s="36"/>
      <c r="AD106" s="36"/>
      <c r="AE106" s="36"/>
      <c r="AR106" s="186" t="s">
        <v>257</v>
      </c>
      <c r="AT106" s="186" t="s">
        <v>123</v>
      </c>
      <c r="AU106" s="186" t="s">
        <v>81</v>
      </c>
      <c r="AY106" s="19" t="s">
        <v>120</v>
      </c>
      <c r="BE106" s="187">
        <f>IF(N106="základní",J106,0)</f>
        <v>0</v>
      </c>
      <c r="BF106" s="187">
        <f>IF(N106="snížená",J106,0)</f>
        <v>0</v>
      </c>
      <c r="BG106" s="187">
        <f>IF(N106="zákl. přenesená",J106,0)</f>
        <v>0</v>
      </c>
      <c r="BH106" s="187">
        <f>IF(N106="sníž. přenesená",J106,0)</f>
        <v>0</v>
      </c>
      <c r="BI106" s="187">
        <f>IF(N106="nulová",J106,0)</f>
        <v>0</v>
      </c>
      <c r="BJ106" s="19" t="s">
        <v>79</v>
      </c>
      <c r="BK106" s="187">
        <f>ROUND(I106*H106,2)</f>
        <v>0</v>
      </c>
      <c r="BL106" s="19" t="s">
        <v>257</v>
      </c>
      <c r="BM106" s="186" t="s">
        <v>976</v>
      </c>
    </row>
    <row r="107" spans="1:47" s="2" customFormat="1" ht="29.25">
      <c r="A107" s="36"/>
      <c r="B107" s="37"/>
      <c r="C107" s="38"/>
      <c r="D107" s="188" t="s">
        <v>130</v>
      </c>
      <c r="E107" s="38"/>
      <c r="F107" s="189" t="s">
        <v>977</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130</v>
      </c>
      <c r="AU107" s="19" t="s">
        <v>81</v>
      </c>
    </row>
    <row r="108" spans="1:65" s="2" customFormat="1" ht="16.5" customHeight="1">
      <c r="A108" s="36"/>
      <c r="B108" s="37"/>
      <c r="C108" s="175" t="s">
        <v>208</v>
      </c>
      <c r="D108" s="175" t="s">
        <v>123</v>
      </c>
      <c r="E108" s="176" t="s">
        <v>978</v>
      </c>
      <c r="F108" s="177" t="s">
        <v>979</v>
      </c>
      <c r="G108" s="178" t="s">
        <v>202</v>
      </c>
      <c r="H108" s="179">
        <v>14</v>
      </c>
      <c r="I108" s="180"/>
      <c r="J108" s="181">
        <f>ROUND(I108*H108,2)</f>
        <v>0</v>
      </c>
      <c r="K108" s="177" t="s">
        <v>127</v>
      </c>
      <c r="L108" s="41"/>
      <c r="M108" s="182" t="s">
        <v>19</v>
      </c>
      <c r="N108" s="183" t="s">
        <v>43</v>
      </c>
      <c r="O108" s="66"/>
      <c r="P108" s="184">
        <f>O108*H108</f>
        <v>0</v>
      </c>
      <c r="Q108" s="184">
        <v>0.00059</v>
      </c>
      <c r="R108" s="184">
        <f>Q108*H108</f>
        <v>0.00826</v>
      </c>
      <c r="S108" s="184">
        <v>0</v>
      </c>
      <c r="T108" s="185">
        <f>S108*H108</f>
        <v>0</v>
      </c>
      <c r="U108" s="36"/>
      <c r="V108" s="36"/>
      <c r="W108" s="36"/>
      <c r="X108" s="36"/>
      <c r="Y108" s="36"/>
      <c r="Z108" s="36"/>
      <c r="AA108" s="36"/>
      <c r="AB108" s="36"/>
      <c r="AC108" s="36"/>
      <c r="AD108" s="36"/>
      <c r="AE108" s="36"/>
      <c r="AR108" s="186" t="s">
        <v>257</v>
      </c>
      <c r="AT108" s="186" t="s">
        <v>123</v>
      </c>
      <c r="AU108" s="186" t="s">
        <v>81</v>
      </c>
      <c r="AY108" s="19" t="s">
        <v>120</v>
      </c>
      <c r="BE108" s="187">
        <f>IF(N108="základní",J108,0)</f>
        <v>0</v>
      </c>
      <c r="BF108" s="187">
        <f>IF(N108="snížená",J108,0)</f>
        <v>0</v>
      </c>
      <c r="BG108" s="187">
        <f>IF(N108="zákl. přenesená",J108,0)</f>
        <v>0</v>
      </c>
      <c r="BH108" s="187">
        <f>IF(N108="sníž. přenesená",J108,0)</f>
        <v>0</v>
      </c>
      <c r="BI108" s="187">
        <f>IF(N108="nulová",J108,0)</f>
        <v>0</v>
      </c>
      <c r="BJ108" s="19" t="s">
        <v>79</v>
      </c>
      <c r="BK108" s="187">
        <f>ROUND(I108*H108,2)</f>
        <v>0</v>
      </c>
      <c r="BL108" s="19" t="s">
        <v>257</v>
      </c>
      <c r="BM108" s="186" t="s">
        <v>980</v>
      </c>
    </row>
    <row r="109" spans="1:47" s="2" customFormat="1" ht="39">
      <c r="A109" s="36"/>
      <c r="B109" s="37"/>
      <c r="C109" s="38"/>
      <c r="D109" s="188" t="s">
        <v>130</v>
      </c>
      <c r="E109" s="38"/>
      <c r="F109" s="189" t="s">
        <v>981</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130</v>
      </c>
      <c r="AU109" s="19" t="s">
        <v>81</v>
      </c>
    </row>
    <row r="110" spans="1:65" s="2" customFormat="1" ht="16.5" customHeight="1">
      <c r="A110" s="36"/>
      <c r="B110" s="37"/>
      <c r="C110" s="240" t="s">
        <v>216</v>
      </c>
      <c r="D110" s="240" t="s">
        <v>249</v>
      </c>
      <c r="E110" s="241" t="s">
        <v>982</v>
      </c>
      <c r="F110" s="242" t="s">
        <v>983</v>
      </c>
      <c r="G110" s="243" t="s">
        <v>283</v>
      </c>
      <c r="H110" s="244">
        <v>1</v>
      </c>
      <c r="I110" s="245"/>
      <c r="J110" s="246">
        <f>ROUND(I110*H110,2)</f>
        <v>0</v>
      </c>
      <c r="K110" s="242" t="s">
        <v>19</v>
      </c>
      <c r="L110" s="247"/>
      <c r="M110" s="248" t="s">
        <v>19</v>
      </c>
      <c r="N110" s="249" t="s">
        <v>43</v>
      </c>
      <c r="O110" s="66"/>
      <c r="P110" s="184">
        <f>O110*H110</f>
        <v>0</v>
      </c>
      <c r="Q110" s="184">
        <v>0.0001</v>
      </c>
      <c r="R110" s="184">
        <f>Q110*H110</f>
        <v>0.0001</v>
      </c>
      <c r="S110" s="184">
        <v>0</v>
      </c>
      <c r="T110" s="185">
        <f>S110*H110</f>
        <v>0</v>
      </c>
      <c r="U110" s="36"/>
      <c r="V110" s="36"/>
      <c r="W110" s="36"/>
      <c r="X110" s="36"/>
      <c r="Y110" s="36"/>
      <c r="Z110" s="36"/>
      <c r="AA110" s="36"/>
      <c r="AB110" s="36"/>
      <c r="AC110" s="36"/>
      <c r="AD110" s="36"/>
      <c r="AE110" s="36"/>
      <c r="AR110" s="186" t="s">
        <v>352</v>
      </c>
      <c r="AT110" s="186" t="s">
        <v>249</v>
      </c>
      <c r="AU110" s="186" t="s">
        <v>81</v>
      </c>
      <c r="AY110" s="19" t="s">
        <v>120</v>
      </c>
      <c r="BE110" s="187">
        <f>IF(N110="základní",J110,0)</f>
        <v>0</v>
      </c>
      <c r="BF110" s="187">
        <f>IF(N110="snížená",J110,0)</f>
        <v>0</v>
      </c>
      <c r="BG110" s="187">
        <f>IF(N110="zákl. přenesená",J110,0)</f>
        <v>0</v>
      </c>
      <c r="BH110" s="187">
        <f>IF(N110="sníž. přenesená",J110,0)</f>
        <v>0</v>
      </c>
      <c r="BI110" s="187">
        <f>IF(N110="nulová",J110,0)</f>
        <v>0</v>
      </c>
      <c r="BJ110" s="19" t="s">
        <v>79</v>
      </c>
      <c r="BK110" s="187">
        <f>ROUND(I110*H110,2)</f>
        <v>0</v>
      </c>
      <c r="BL110" s="19" t="s">
        <v>257</v>
      </c>
      <c r="BM110" s="186" t="s">
        <v>984</v>
      </c>
    </row>
    <row r="111" spans="1:65" s="2" customFormat="1" ht="16.5" customHeight="1">
      <c r="A111" s="36"/>
      <c r="B111" s="37"/>
      <c r="C111" s="175" t="s">
        <v>221</v>
      </c>
      <c r="D111" s="175" t="s">
        <v>123</v>
      </c>
      <c r="E111" s="176" t="s">
        <v>985</v>
      </c>
      <c r="F111" s="177" t="s">
        <v>986</v>
      </c>
      <c r="G111" s="178" t="s">
        <v>202</v>
      </c>
      <c r="H111" s="179">
        <v>28</v>
      </c>
      <c r="I111" s="180"/>
      <c r="J111" s="181">
        <f>ROUND(I111*H111,2)</f>
        <v>0</v>
      </c>
      <c r="K111" s="177" t="s">
        <v>127</v>
      </c>
      <c r="L111" s="41"/>
      <c r="M111" s="182" t="s">
        <v>19</v>
      </c>
      <c r="N111" s="183" t="s">
        <v>43</v>
      </c>
      <c r="O111" s="66"/>
      <c r="P111" s="184">
        <f>O111*H111</f>
        <v>0</v>
      </c>
      <c r="Q111" s="184">
        <v>0.00201</v>
      </c>
      <c r="R111" s="184">
        <f>Q111*H111</f>
        <v>0.056280000000000004</v>
      </c>
      <c r="S111" s="184">
        <v>0</v>
      </c>
      <c r="T111" s="185">
        <f>S111*H111</f>
        <v>0</v>
      </c>
      <c r="U111" s="36"/>
      <c r="V111" s="36"/>
      <c r="W111" s="36"/>
      <c r="X111" s="36"/>
      <c r="Y111" s="36"/>
      <c r="Z111" s="36"/>
      <c r="AA111" s="36"/>
      <c r="AB111" s="36"/>
      <c r="AC111" s="36"/>
      <c r="AD111" s="36"/>
      <c r="AE111" s="36"/>
      <c r="AR111" s="186" t="s">
        <v>257</v>
      </c>
      <c r="AT111" s="186" t="s">
        <v>123</v>
      </c>
      <c r="AU111" s="186" t="s">
        <v>81</v>
      </c>
      <c r="AY111" s="19" t="s">
        <v>120</v>
      </c>
      <c r="BE111" s="187">
        <f>IF(N111="základní",J111,0)</f>
        <v>0</v>
      </c>
      <c r="BF111" s="187">
        <f>IF(N111="snížená",J111,0)</f>
        <v>0</v>
      </c>
      <c r="BG111" s="187">
        <f>IF(N111="zákl. přenesená",J111,0)</f>
        <v>0</v>
      </c>
      <c r="BH111" s="187">
        <f>IF(N111="sníž. přenesená",J111,0)</f>
        <v>0</v>
      </c>
      <c r="BI111" s="187">
        <f>IF(N111="nulová",J111,0)</f>
        <v>0</v>
      </c>
      <c r="BJ111" s="19" t="s">
        <v>79</v>
      </c>
      <c r="BK111" s="187">
        <f>ROUND(I111*H111,2)</f>
        <v>0</v>
      </c>
      <c r="BL111" s="19" t="s">
        <v>257</v>
      </c>
      <c r="BM111" s="186" t="s">
        <v>987</v>
      </c>
    </row>
    <row r="112" spans="1:47" s="2" customFormat="1" ht="39">
      <c r="A112" s="36"/>
      <c r="B112" s="37"/>
      <c r="C112" s="38"/>
      <c r="D112" s="188" t="s">
        <v>130</v>
      </c>
      <c r="E112" s="38"/>
      <c r="F112" s="189" t="s">
        <v>981</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130</v>
      </c>
      <c r="AU112" s="19" t="s">
        <v>81</v>
      </c>
    </row>
    <row r="113" spans="1:65" s="2" customFormat="1" ht="16.5" customHeight="1">
      <c r="A113" s="36"/>
      <c r="B113" s="37"/>
      <c r="C113" s="240" t="s">
        <v>230</v>
      </c>
      <c r="D113" s="240" t="s">
        <v>249</v>
      </c>
      <c r="E113" s="241" t="s">
        <v>988</v>
      </c>
      <c r="F113" s="242" t="s">
        <v>989</v>
      </c>
      <c r="G113" s="243" t="s">
        <v>283</v>
      </c>
      <c r="H113" s="244">
        <v>2</v>
      </c>
      <c r="I113" s="245"/>
      <c r="J113" s="246">
        <f>ROUND(I113*H113,2)</f>
        <v>0</v>
      </c>
      <c r="K113" s="242" t="s">
        <v>19</v>
      </c>
      <c r="L113" s="247"/>
      <c r="M113" s="248" t="s">
        <v>19</v>
      </c>
      <c r="N113" s="249" t="s">
        <v>43</v>
      </c>
      <c r="O113" s="66"/>
      <c r="P113" s="184">
        <f>O113*H113</f>
        <v>0</v>
      </c>
      <c r="Q113" s="184">
        <v>0.0003</v>
      </c>
      <c r="R113" s="184">
        <f>Q113*H113</f>
        <v>0.0006</v>
      </c>
      <c r="S113" s="184">
        <v>0</v>
      </c>
      <c r="T113" s="185">
        <f>S113*H113</f>
        <v>0</v>
      </c>
      <c r="U113" s="36"/>
      <c r="V113" s="36"/>
      <c r="W113" s="36"/>
      <c r="X113" s="36"/>
      <c r="Y113" s="36"/>
      <c r="Z113" s="36"/>
      <c r="AA113" s="36"/>
      <c r="AB113" s="36"/>
      <c r="AC113" s="36"/>
      <c r="AD113" s="36"/>
      <c r="AE113" s="36"/>
      <c r="AR113" s="186" t="s">
        <v>352</v>
      </c>
      <c r="AT113" s="186" t="s">
        <v>249</v>
      </c>
      <c r="AU113" s="186" t="s">
        <v>81</v>
      </c>
      <c r="AY113" s="19" t="s">
        <v>120</v>
      </c>
      <c r="BE113" s="187">
        <f>IF(N113="základní",J113,0)</f>
        <v>0</v>
      </c>
      <c r="BF113" s="187">
        <f>IF(N113="snížená",J113,0)</f>
        <v>0</v>
      </c>
      <c r="BG113" s="187">
        <f>IF(N113="zákl. přenesená",J113,0)</f>
        <v>0</v>
      </c>
      <c r="BH113" s="187">
        <f>IF(N113="sníž. přenesená",J113,0)</f>
        <v>0</v>
      </c>
      <c r="BI113" s="187">
        <f>IF(N113="nulová",J113,0)</f>
        <v>0</v>
      </c>
      <c r="BJ113" s="19" t="s">
        <v>79</v>
      </c>
      <c r="BK113" s="187">
        <f>ROUND(I113*H113,2)</f>
        <v>0</v>
      </c>
      <c r="BL113" s="19" t="s">
        <v>257</v>
      </c>
      <c r="BM113" s="186" t="s">
        <v>990</v>
      </c>
    </row>
    <row r="114" spans="1:65" s="2" customFormat="1" ht="16.5" customHeight="1">
      <c r="A114" s="36"/>
      <c r="B114" s="37"/>
      <c r="C114" s="175" t="s">
        <v>238</v>
      </c>
      <c r="D114" s="175" t="s">
        <v>123</v>
      </c>
      <c r="E114" s="176" t="s">
        <v>991</v>
      </c>
      <c r="F114" s="177" t="s">
        <v>992</v>
      </c>
      <c r="G114" s="178" t="s">
        <v>202</v>
      </c>
      <c r="H114" s="179">
        <v>28</v>
      </c>
      <c r="I114" s="180"/>
      <c r="J114" s="181">
        <f>ROUND(I114*H114,2)</f>
        <v>0</v>
      </c>
      <c r="K114" s="177" t="s">
        <v>127</v>
      </c>
      <c r="L114" s="41"/>
      <c r="M114" s="182" t="s">
        <v>19</v>
      </c>
      <c r="N114" s="183" t="s">
        <v>43</v>
      </c>
      <c r="O114" s="66"/>
      <c r="P114" s="184">
        <f>O114*H114</f>
        <v>0</v>
      </c>
      <c r="Q114" s="184">
        <v>0.00145</v>
      </c>
      <c r="R114" s="184">
        <f>Q114*H114</f>
        <v>0.0406</v>
      </c>
      <c r="S114" s="184">
        <v>0</v>
      </c>
      <c r="T114" s="185">
        <f>S114*H114</f>
        <v>0</v>
      </c>
      <c r="U114" s="36"/>
      <c r="V114" s="36"/>
      <c r="W114" s="36"/>
      <c r="X114" s="36"/>
      <c r="Y114" s="36"/>
      <c r="Z114" s="36"/>
      <c r="AA114" s="36"/>
      <c r="AB114" s="36"/>
      <c r="AC114" s="36"/>
      <c r="AD114" s="36"/>
      <c r="AE114" s="36"/>
      <c r="AR114" s="186" t="s">
        <v>257</v>
      </c>
      <c r="AT114" s="186" t="s">
        <v>123</v>
      </c>
      <c r="AU114" s="186" t="s">
        <v>81</v>
      </c>
      <c r="AY114" s="19" t="s">
        <v>120</v>
      </c>
      <c r="BE114" s="187">
        <f>IF(N114="základní",J114,0)</f>
        <v>0</v>
      </c>
      <c r="BF114" s="187">
        <f>IF(N114="snížená",J114,0)</f>
        <v>0</v>
      </c>
      <c r="BG114" s="187">
        <f>IF(N114="zákl. přenesená",J114,0)</f>
        <v>0</v>
      </c>
      <c r="BH114" s="187">
        <f>IF(N114="sníž. přenesená",J114,0)</f>
        <v>0</v>
      </c>
      <c r="BI114" s="187">
        <f>IF(N114="nulová",J114,0)</f>
        <v>0</v>
      </c>
      <c r="BJ114" s="19" t="s">
        <v>79</v>
      </c>
      <c r="BK114" s="187">
        <f>ROUND(I114*H114,2)</f>
        <v>0</v>
      </c>
      <c r="BL114" s="19" t="s">
        <v>257</v>
      </c>
      <c r="BM114" s="186" t="s">
        <v>993</v>
      </c>
    </row>
    <row r="115" spans="1:47" s="2" customFormat="1" ht="39">
      <c r="A115" s="36"/>
      <c r="B115" s="37"/>
      <c r="C115" s="38"/>
      <c r="D115" s="188" t="s">
        <v>130</v>
      </c>
      <c r="E115" s="38"/>
      <c r="F115" s="189" t="s">
        <v>981</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130</v>
      </c>
      <c r="AU115" s="19" t="s">
        <v>81</v>
      </c>
    </row>
    <row r="116" spans="1:65" s="2" customFormat="1" ht="16.5" customHeight="1">
      <c r="A116" s="36"/>
      <c r="B116" s="37"/>
      <c r="C116" s="240" t="s">
        <v>242</v>
      </c>
      <c r="D116" s="240" t="s">
        <v>249</v>
      </c>
      <c r="E116" s="241" t="s">
        <v>994</v>
      </c>
      <c r="F116" s="242" t="s">
        <v>995</v>
      </c>
      <c r="G116" s="243" t="s">
        <v>283</v>
      </c>
      <c r="H116" s="244">
        <v>2</v>
      </c>
      <c r="I116" s="245"/>
      <c r="J116" s="246">
        <f>ROUND(I116*H116,2)</f>
        <v>0</v>
      </c>
      <c r="K116" s="242" t="s">
        <v>19</v>
      </c>
      <c r="L116" s="247"/>
      <c r="M116" s="248" t="s">
        <v>19</v>
      </c>
      <c r="N116" s="249" t="s">
        <v>43</v>
      </c>
      <c r="O116" s="66"/>
      <c r="P116" s="184">
        <f>O116*H116</f>
        <v>0</v>
      </c>
      <c r="Q116" s="184">
        <v>0.0004</v>
      </c>
      <c r="R116" s="184">
        <f>Q116*H116</f>
        <v>0.0008</v>
      </c>
      <c r="S116" s="184">
        <v>0</v>
      </c>
      <c r="T116" s="185">
        <f>S116*H116</f>
        <v>0</v>
      </c>
      <c r="U116" s="36"/>
      <c r="V116" s="36"/>
      <c r="W116" s="36"/>
      <c r="X116" s="36"/>
      <c r="Y116" s="36"/>
      <c r="Z116" s="36"/>
      <c r="AA116" s="36"/>
      <c r="AB116" s="36"/>
      <c r="AC116" s="36"/>
      <c r="AD116" s="36"/>
      <c r="AE116" s="36"/>
      <c r="AR116" s="186" t="s">
        <v>352</v>
      </c>
      <c r="AT116" s="186" t="s">
        <v>249</v>
      </c>
      <c r="AU116" s="186" t="s">
        <v>81</v>
      </c>
      <c r="AY116" s="19" t="s">
        <v>120</v>
      </c>
      <c r="BE116" s="187">
        <f>IF(N116="základní",J116,0)</f>
        <v>0</v>
      </c>
      <c r="BF116" s="187">
        <f>IF(N116="snížená",J116,0)</f>
        <v>0</v>
      </c>
      <c r="BG116" s="187">
        <f>IF(N116="zákl. přenesená",J116,0)</f>
        <v>0</v>
      </c>
      <c r="BH116" s="187">
        <f>IF(N116="sníž. přenesená",J116,0)</f>
        <v>0</v>
      </c>
      <c r="BI116" s="187">
        <f>IF(N116="nulová",J116,0)</f>
        <v>0</v>
      </c>
      <c r="BJ116" s="19" t="s">
        <v>79</v>
      </c>
      <c r="BK116" s="187">
        <f>ROUND(I116*H116,2)</f>
        <v>0</v>
      </c>
      <c r="BL116" s="19" t="s">
        <v>257</v>
      </c>
      <c r="BM116" s="186" t="s">
        <v>996</v>
      </c>
    </row>
    <row r="117" spans="1:65" s="2" customFormat="1" ht="16.5" customHeight="1">
      <c r="A117" s="36"/>
      <c r="B117" s="37"/>
      <c r="C117" s="175" t="s">
        <v>248</v>
      </c>
      <c r="D117" s="175" t="s">
        <v>123</v>
      </c>
      <c r="E117" s="176" t="s">
        <v>997</v>
      </c>
      <c r="F117" s="177" t="s">
        <v>998</v>
      </c>
      <c r="G117" s="178" t="s">
        <v>202</v>
      </c>
      <c r="H117" s="179">
        <v>19</v>
      </c>
      <c r="I117" s="180"/>
      <c r="J117" s="181">
        <f>ROUND(I117*H117,2)</f>
        <v>0</v>
      </c>
      <c r="K117" s="177" t="s">
        <v>127</v>
      </c>
      <c r="L117" s="41"/>
      <c r="M117" s="182" t="s">
        <v>19</v>
      </c>
      <c r="N117" s="183" t="s">
        <v>43</v>
      </c>
      <c r="O117" s="66"/>
      <c r="P117" s="184">
        <f>O117*H117</f>
        <v>0</v>
      </c>
      <c r="Q117" s="184">
        <v>0.00048</v>
      </c>
      <c r="R117" s="184">
        <f>Q117*H117</f>
        <v>0.00912</v>
      </c>
      <c r="S117" s="184">
        <v>0</v>
      </c>
      <c r="T117" s="185">
        <f>S117*H117</f>
        <v>0</v>
      </c>
      <c r="U117" s="36"/>
      <c r="V117" s="36"/>
      <c r="W117" s="36"/>
      <c r="X117" s="36"/>
      <c r="Y117" s="36"/>
      <c r="Z117" s="36"/>
      <c r="AA117" s="36"/>
      <c r="AB117" s="36"/>
      <c r="AC117" s="36"/>
      <c r="AD117" s="36"/>
      <c r="AE117" s="36"/>
      <c r="AR117" s="186" t="s">
        <v>257</v>
      </c>
      <c r="AT117" s="186" t="s">
        <v>123</v>
      </c>
      <c r="AU117" s="186" t="s">
        <v>81</v>
      </c>
      <c r="AY117" s="19" t="s">
        <v>120</v>
      </c>
      <c r="BE117" s="187">
        <f>IF(N117="základní",J117,0)</f>
        <v>0</v>
      </c>
      <c r="BF117" s="187">
        <f>IF(N117="snížená",J117,0)</f>
        <v>0</v>
      </c>
      <c r="BG117" s="187">
        <f>IF(N117="zákl. přenesená",J117,0)</f>
        <v>0</v>
      </c>
      <c r="BH117" s="187">
        <f>IF(N117="sníž. přenesená",J117,0)</f>
        <v>0</v>
      </c>
      <c r="BI117" s="187">
        <f>IF(N117="nulová",J117,0)</f>
        <v>0</v>
      </c>
      <c r="BJ117" s="19" t="s">
        <v>79</v>
      </c>
      <c r="BK117" s="187">
        <f>ROUND(I117*H117,2)</f>
        <v>0</v>
      </c>
      <c r="BL117" s="19" t="s">
        <v>257</v>
      </c>
      <c r="BM117" s="186" t="s">
        <v>999</v>
      </c>
    </row>
    <row r="118" spans="1:47" s="2" customFormat="1" ht="39">
      <c r="A118" s="36"/>
      <c r="B118" s="37"/>
      <c r="C118" s="38"/>
      <c r="D118" s="188" t="s">
        <v>130</v>
      </c>
      <c r="E118" s="38"/>
      <c r="F118" s="189" t="s">
        <v>981</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130</v>
      </c>
      <c r="AU118" s="19" t="s">
        <v>81</v>
      </c>
    </row>
    <row r="119" spans="1:65" s="2" customFormat="1" ht="16.5" customHeight="1">
      <c r="A119" s="36"/>
      <c r="B119" s="37"/>
      <c r="C119" s="175" t="s">
        <v>8</v>
      </c>
      <c r="D119" s="175" t="s">
        <v>123</v>
      </c>
      <c r="E119" s="176" t="s">
        <v>1000</v>
      </c>
      <c r="F119" s="177" t="s">
        <v>1001</v>
      </c>
      <c r="G119" s="178" t="s">
        <v>202</v>
      </c>
      <c r="H119" s="179">
        <v>8</v>
      </c>
      <c r="I119" s="180"/>
      <c r="J119" s="181">
        <f>ROUND(I119*H119,2)</f>
        <v>0</v>
      </c>
      <c r="K119" s="177" t="s">
        <v>127</v>
      </c>
      <c r="L119" s="41"/>
      <c r="M119" s="182" t="s">
        <v>19</v>
      </c>
      <c r="N119" s="183" t="s">
        <v>43</v>
      </c>
      <c r="O119" s="66"/>
      <c r="P119" s="184">
        <f>O119*H119</f>
        <v>0</v>
      </c>
      <c r="Q119" s="184">
        <v>0.00071</v>
      </c>
      <c r="R119" s="184">
        <f>Q119*H119</f>
        <v>0.00568</v>
      </c>
      <c r="S119" s="184">
        <v>0</v>
      </c>
      <c r="T119" s="185">
        <f>S119*H119</f>
        <v>0</v>
      </c>
      <c r="U119" s="36"/>
      <c r="V119" s="36"/>
      <c r="W119" s="36"/>
      <c r="X119" s="36"/>
      <c r="Y119" s="36"/>
      <c r="Z119" s="36"/>
      <c r="AA119" s="36"/>
      <c r="AB119" s="36"/>
      <c r="AC119" s="36"/>
      <c r="AD119" s="36"/>
      <c r="AE119" s="36"/>
      <c r="AR119" s="186" t="s">
        <v>257</v>
      </c>
      <c r="AT119" s="186" t="s">
        <v>123</v>
      </c>
      <c r="AU119" s="186" t="s">
        <v>81</v>
      </c>
      <c r="AY119" s="19" t="s">
        <v>120</v>
      </c>
      <c r="BE119" s="187">
        <f>IF(N119="základní",J119,0)</f>
        <v>0</v>
      </c>
      <c r="BF119" s="187">
        <f>IF(N119="snížená",J119,0)</f>
        <v>0</v>
      </c>
      <c r="BG119" s="187">
        <f>IF(N119="zákl. přenesená",J119,0)</f>
        <v>0</v>
      </c>
      <c r="BH119" s="187">
        <f>IF(N119="sníž. přenesená",J119,0)</f>
        <v>0</v>
      </c>
      <c r="BI119" s="187">
        <f>IF(N119="nulová",J119,0)</f>
        <v>0</v>
      </c>
      <c r="BJ119" s="19" t="s">
        <v>79</v>
      </c>
      <c r="BK119" s="187">
        <f>ROUND(I119*H119,2)</f>
        <v>0</v>
      </c>
      <c r="BL119" s="19" t="s">
        <v>257</v>
      </c>
      <c r="BM119" s="186" t="s">
        <v>1002</v>
      </c>
    </row>
    <row r="120" spans="1:47" s="2" customFormat="1" ht="39">
      <c r="A120" s="36"/>
      <c r="B120" s="37"/>
      <c r="C120" s="38"/>
      <c r="D120" s="188" t="s">
        <v>130</v>
      </c>
      <c r="E120" s="38"/>
      <c r="F120" s="189" t="s">
        <v>981</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130</v>
      </c>
      <c r="AU120" s="19" t="s">
        <v>81</v>
      </c>
    </row>
    <row r="121" spans="1:65" s="2" customFormat="1" ht="16.5" customHeight="1">
      <c r="A121" s="36"/>
      <c r="B121" s="37"/>
      <c r="C121" s="175" t="s">
        <v>257</v>
      </c>
      <c r="D121" s="175" t="s">
        <v>123</v>
      </c>
      <c r="E121" s="176" t="s">
        <v>1003</v>
      </c>
      <c r="F121" s="177" t="s">
        <v>1004</v>
      </c>
      <c r="G121" s="178" t="s">
        <v>202</v>
      </c>
      <c r="H121" s="179">
        <v>28</v>
      </c>
      <c r="I121" s="180"/>
      <c r="J121" s="181">
        <f>ROUND(I121*H121,2)</f>
        <v>0</v>
      </c>
      <c r="K121" s="177" t="s">
        <v>127</v>
      </c>
      <c r="L121" s="41"/>
      <c r="M121" s="182" t="s">
        <v>19</v>
      </c>
      <c r="N121" s="183" t="s">
        <v>43</v>
      </c>
      <c r="O121" s="66"/>
      <c r="P121" s="184">
        <f>O121*H121</f>
        <v>0</v>
      </c>
      <c r="Q121" s="184">
        <v>0.00224</v>
      </c>
      <c r="R121" s="184">
        <f>Q121*H121</f>
        <v>0.06272</v>
      </c>
      <c r="S121" s="184">
        <v>0</v>
      </c>
      <c r="T121" s="185">
        <f>S121*H121</f>
        <v>0</v>
      </c>
      <c r="U121" s="36"/>
      <c r="V121" s="36"/>
      <c r="W121" s="36"/>
      <c r="X121" s="36"/>
      <c r="Y121" s="36"/>
      <c r="Z121" s="36"/>
      <c r="AA121" s="36"/>
      <c r="AB121" s="36"/>
      <c r="AC121" s="36"/>
      <c r="AD121" s="36"/>
      <c r="AE121" s="36"/>
      <c r="AR121" s="186" t="s">
        <v>257</v>
      </c>
      <c r="AT121" s="186" t="s">
        <v>123</v>
      </c>
      <c r="AU121" s="186" t="s">
        <v>81</v>
      </c>
      <c r="AY121" s="19" t="s">
        <v>120</v>
      </c>
      <c r="BE121" s="187">
        <f>IF(N121="základní",J121,0)</f>
        <v>0</v>
      </c>
      <c r="BF121" s="187">
        <f>IF(N121="snížená",J121,0)</f>
        <v>0</v>
      </c>
      <c r="BG121" s="187">
        <f>IF(N121="zákl. přenesená",J121,0)</f>
        <v>0</v>
      </c>
      <c r="BH121" s="187">
        <f>IF(N121="sníž. přenesená",J121,0)</f>
        <v>0</v>
      </c>
      <c r="BI121" s="187">
        <f>IF(N121="nulová",J121,0)</f>
        <v>0</v>
      </c>
      <c r="BJ121" s="19" t="s">
        <v>79</v>
      </c>
      <c r="BK121" s="187">
        <f>ROUND(I121*H121,2)</f>
        <v>0</v>
      </c>
      <c r="BL121" s="19" t="s">
        <v>257</v>
      </c>
      <c r="BM121" s="186" t="s">
        <v>1005</v>
      </c>
    </row>
    <row r="122" spans="1:47" s="2" customFormat="1" ht="39">
      <c r="A122" s="36"/>
      <c r="B122" s="37"/>
      <c r="C122" s="38"/>
      <c r="D122" s="188" t="s">
        <v>130</v>
      </c>
      <c r="E122" s="38"/>
      <c r="F122" s="189" t="s">
        <v>981</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130</v>
      </c>
      <c r="AU122" s="19" t="s">
        <v>81</v>
      </c>
    </row>
    <row r="123" spans="1:65" s="2" customFormat="1" ht="16.5" customHeight="1">
      <c r="A123" s="36"/>
      <c r="B123" s="37"/>
      <c r="C123" s="175" t="s">
        <v>262</v>
      </c>
      <c r="D123" s="175" t="s">
        <v>123</v>
      </c>
      <c r="E123" s="176" t="s">
        <v>1006</v>
      </c>
      <c r="F123" s="177" t="s">
        <v>1007</v>
      </c>
      <c r="G123" s="178" t="s">
        <v>202</v>
      </c>
      <c r="H123" s="179">
        <v>5</v>
      </c>
      <c r="I123" s="180"/>
      <c r="J123" s="181">
        <f>ROUND(I123*H123,2)</f>
        <v>0</v>
      </c>
      <c r="K123" s="177" t="s">
        <v>19</v>
      </c>
      <c r="L123" s="41"/>
      <c r="M123" s="182" t="s">
        <v>19</v>
      </c>
      <c r="N123" s="183" t="s">
        <v>43</v>
      </c>
      <c r="O123" s="66"/>
      <c r="P123" s="184">
        <f>O123*H123</f>
        <v>0</v>
      </c>
      <c r="Q123" s="184">
        <v>0.00224</v>
      </c>
      <c r="R123" s="184">
        <f>Q123*H123</f>
        <v>0.011199999999999998</v>
      </c>
      <c r="S123" s="184">
        <v>0</v>
      </c>
      <c r="T123" s="185">
        <f>S123*H123</f>
        <v>0</v>
      </c>
      <c r="U123" s="36"/>
      <c r="V123" s="36"/>
      <c r="W123" s="36"/>
      <c r="X123" s="36"/>
      <c r="Y123" s="36"/>
      <c r="Z123" s="36"/>
      <c r="AA123" s="36"/>
      <c r="AB123" s="36"/>
      <c r="AC123" s="36"/>
      <c r="AD123" s="36"/>
      <c r="AE123" s="36"/>
      <c r="AR123" s="186" t="s">
        <v>257</v>
      </c>
      <c r="AT123" s="186" t="s">
        <v>123</v>
      </c>
      <c r="AU123" s="186" t="s">
        <v>81</v>
      </c>
      <c r="AY123" s="19" t="s">
        <v>120</v>
      </c>
      <c r="BE123" s="187">
        <f>IF(N123="základní",J123,0)</f>
        <v>0</v>
      </c>
      <c r="BF123" s="187">
        <f>IF(N123="snížená",J123,0)</f>
        <v>0</v>
      </c>
      <c r="BG123" s="187">
        <f>IF(N123="zákl. přenesená",J123,0)</f>
        <v>0</v>
      </c>
      <c r="BH123" s="187">
        <f>IF(N123="sníž. přenesená",J123,0)</f>
        <v>0</v>
      </c>
      <c r="BI123" s="187">
        <f>IF(N123="nulová",J123,0)</f>
        <v>0</v>
      </c>
      <c r="BJ123" s="19" t="s">
        <v>79</v>
      </c>
      <c r="BK123" s="187">
        <f>ROUND(I123*H123,2)</f>
        <v>0</v>
      </c>
      <c r="BL123" s="19" t="s">
        <v>257</v>
      </c>
      <c r="BM123" s="186" t="s">
        <v>1008</v>
      </c>
    </row>
    <row r="124" spans="1:47" s="2" customFormat="1" ht="39">
      <c r="A124" s="36"/>
      <c r="B124" s="37"/>
      <c r="C124" s="38"/>
      <c r="D124" s="188" t="s">
        <v>130</v>
      </c>
      <c r="E124" s="38"/>
      <c r="F124" s="189" t="s">
        <v>981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130</v>
      </c>
      <c r="AU124" s="19" t="s">
        <v>81</v>
      </c>
    </row>
    <row r="125" spans="1:65" s="2" customFormat="1" ht="16.5" customHeight="1">
      <c r="A125" s="36"/>
      <c r="B125" s="37"/>
      <c r="C125" s="175" t="s">
        <v>270</v>
      </c>
      <c r="D125" s="175" t="s">
        <v>123</v>
      </c>
      <c r="E125" s="176" t="s">
        <v>1009</v>
      </c>
      <c r="F125" s="177" t="s">
        <v>1010</v>
      </c>
      <c r="G125" s="178" t="s">
        <v>283</v>
      </c>
      <c r="H125" s="179">
        <v>29</v>
      </c>
      <c r="I125" s="180"/>
      <c r="J125" s="181">
        <f>ROUND(I125*H125,2)</f>
        <v>0</v>
      </c>
      <c r="K125" s="177" t="s">
        <v>127</v>
      </c>
      <c r="L125" s="41"/>
      <c r="M125" s="182" t="s">
        <v>19</v>
      </c>
      <c r="N125" s="183" t="s">
        <v>43</v>
      </c>
      <c r="O125" s="66"/>
      <c r="P125" s="184">
        <f>O125*H125</f>
        <v>0</v>
      </c>
      <c r="Q125" s="184">
        <v>0</v>
      </c>
      <c r="R125" s="184">
        <f>Q125*H125</f>
        <v>0</v>
      </c>
      <c r="S125" s="184">
        <v>0</v>
      </c>
      <c r="T125" s="185">
        <f>S125*H125</f>
        <v>0</v>
      </c>
      <c r="U125" s="36"/>
      <c r="V125" s="36"/>
      <c r="W125" s="36"/>
      <c r="X125" s="36"/>
      <c r="Y125" s="36"/>
      <c r="Z125" s="36"/>
      <c r="AA125" s="36"/>
      <c r="AB125" s="36"/>
      <c r="AC125" s="36"/>
      <c r="AD125" s="36"/>
      <c r="AE125" s="36"/>
      <c r="AR125" s="186" t="s">
        <v>257</v>
      </c>
      <c r="AT125" s="186" t="s">
        <v>123</v>
      </c>
      <c r="AU125" s="186" t="s">
        <v>81</v>
      </c>
      <c r="AY125" s="19" t="s">
        <v>120</v>
      </c>
      <c r="BE125" s="187">
        <f>IF(N125="základní",J125,0)</f>
        <v>0</v>
      </c>
      <c r="BF125" s="187">
        <f>IF(N125="snížená",J125,0)</f>
        <v>0</v>
      </c>
      <c r="BG125" s="187">
        <f>IF(N125="zákl. přenesená",J125,0)</f>
        <v>0</v>
      </c>
      <c r="BH125" s="187">
        <f>IF(N125="sníž. přenesená",J125,0)</f>
        <v>0</v>
      </c>
      <c r="BI125" s="187">
        <f>IF(N125="nulová",J125,0)</f>
        <v>0</v>
      </c>
      <c r="BJ125" s="19" t="s">
        <v>79</v>
      </c>
      <c r="BK125" s="187">
        <f>ROUND(I125*H125,2)</f>
        <v>0</v>
      </c>
      <c r="BL125" s="19" t="s">
        <v>257</v>
      </c>
      <c r="BM125" s="186" t="s">
        <v>1011</v>
      </c>
    </row>
    <row r="126" spans="1:47" s="2" customFormat="1" ht="39">
      <c r="A126" s="36"/>
      <c r="B126" s="37"/>
      <c r="C126" s="38"/>
      <c r="D126" s="188" t="s">
        <v>130</v>
      </c>
      <c r="E126" s="38"/>
      <c r="F126" s="189" t="s">
        <v>1012</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130</v>
      </c>
      <c r="AU126" s="19" t="s">
        <v>81</v>
      </c>
    </row>
    <row r="127" spans="1:65" s="2" customFormat="1" ht="16.5" customHeight="1">
      <c r="A127" s="36"/>
      <c r="B127" s="37"/>
      <c r="C127" s="175" t="s">
        <v>280</v>
      </c>
      <c r="D127" s="175" t="s">
        <v>123</v>
      </c>
      <c r="E127" s="176" t="s">
        <v>1013</v>
      </c>
      <c r="F127" s="177" t="s">
        <v>1014</v>
      </c>
      <c r="G127" s="178" t="s">
        <v>283</v>
      </c>
      <c r="H127" s="179">
        <v>19</v>
      </c>
      <c r="I127" s="180"/>
      <c r="J127" s="181">
        <f>ROUND(I127*H127,2)</f>
        <v>0</v>
      </c>
      <c r="K127" s="177" t="s">
        <v>127</v>
      </c>
      <c r="L127" s="41"/>
      <c r="M127" s="182" t="s">
        <v>19</v>
      </c>
      <c r="N127" s="183" t="s">
        <v>43</v>
      </c>
      <c r="O127" s="66"/>
      <c r="P127" s="184">
        <f>O127*H127</f>
        <v>0</v>
      </c>
      <c r="Q127" s="184">
        <v>0</v>
      </c>
      <c r="R127" s="184">
        <f>Q127*H127</f>
        <v>0</v>
      </c>
      <c r="S127" s="184">
        <v>0</v>
      </c>
      <c r="T127" s="185">
        <f>S127*H127</f>
        <v>0</v>
      </c>
      <c r="U127" s="36"/>
      <c r="V127" s="36"/>
      <c r="W127" s="36"/>
      <c r="X127" s="36"/>
      <c r="Y127" s="36"/>
      <c r="Z127" s="36"/>
      <c r="AA127" s="36"/>
      <c r="AB127" s="36"/>
      <c r="AC127" s="36"/>
      <c r="AD127" s="36"/>
      <c r="AE127" s="36"/>
      <c r="AR127" s="186" t="s">
        <v>257</v>
      </c>
      <c r="AT127" s="186" t="s">
        <v>123</v>
      </c>
      <c r="AU127" s="186" t="s">
        <v>81</v>
      </c>
      <c r="AY127" s="19" t="s">
        <v>120</v>
      </c>
      <c r="BE127" s="187">
        <f>IF(N127="základní",J127,0)</f>
        <v>0</v>
      </c>
      <c r="BF127" s="187">
        <f>IF(N127="snížená",J127,0)</f>
        <v>0</v>
      </c>
      <c r="BG127" s="187">
        <f>IF(N127="zákl. přenesená",J127,0)</f>
        <v>0</v>
      </c>
      <c r="BH127" s="187">
        <f>IF(N127="sníž. přenesená",J127,0)</f>
        <v>0</v>
      </c>
      <c r="BI127" s="187">
        <f>IF(N127="nulová",J127,0)</f>
        <v>0</v>
      </c>
      <c r="BJ127" s="19" t="s">
        <v>79</v>
      </c>
      <c r="BK127" s="187">
        <f>ROUND(I127*H127,2)</f>
        <v>0</v>
      </c>
      <c r="BL127" s="19" t="s">
        <v>257</v>
      </c>
      <c r="BM127" s="186" t="s">
        <v>1015</v>
      </c>
    </row>
    <row r="128" spans="1:47" s="2" customFormat="1" ht="39">
      <c r="A128" s="36"/>
      <c r="B128" s="37"/>
      <c r="C128" s="38"/>
      <c r="D128" s="188" t="s">
        <v>130</v>
      </c>
      <c r="E128" s="38"/>
      <c r="F128" s="189" t="s">
        <v>1012</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130</v>
      </c>
      <c r="AU128" s="19" t="s">
        <v>81</v>
      </c>
    </row>
    <row r="129" spans="1:65" s="2" customFormat="1" ht="16.5" customHeight="1">
      <c r="A129" s="36"/>
      <c r="B129" s="37"/>
      <c r="C129" s="175" t="s">
        <v>286</v>
      </c>
      <c r="D129" s="175" t="s">
        <v>123</v>
      </c>
      <c r="E129" s="176" t="s">
        <v>1016</v>
      </c>
      <c r="F129" s="177" t="s">
        <v>1017</v>
      </c>
      <c r="G129" s="178" t="s">
        <v>283</v>
      </c>
      <c r="H129" s="179">
        <v>1</v>
      </c>
      <c r="I129" s="180"/>
      <c r="J129" s="181">
        <f>ROUND(I129*H129,2)</f>
        <v>0</v>
      </c>
      <c r="K129" s="177" t="s">
        <v>127</v>
      </c>
      <c r="L129" s="41"/>
      <c r="M129" s="182" t="s">
        <v>19</v>
      </c>
      <c r="N129" s="183" t="s">
        <v>43</v>
      </c>
      <c r="O129" s="66"/>
      <c r="P129" s="184">
        <f>O129*H129</f>
        <v>0</v>
      </c>
      <c r="Q129" s="184">
        <v>0.00016</v>
      </c>
      <c r="R129" s="184">
        <f>Q129*H129</f>
        <v>0.00016</v>
      </c>
      <c r="S129" s="184">
        <v>0</v>
      </c>
      <c r="T129" s="185">
        <f>S129*H129</f>
        <v>0</v>
      </c>
      <c r="U129" s="36"/>
      <c r="V129" s="36"/>
      <c r="W129" s="36"/>
      <c r="X129" s="36"/>
      <c r="Y129" s="36"/>
      <c r="Z129" s="36"/>
      <c r="AA129" s="36"/>
      <c r="AB129" s="36"/>
      <c r="AC129" s="36"/>
      <c r="AD129" s="36"/>
      <c r="AE129" s="36"/>
      <c r="AR129" s="186" t="s">
        <v>257</v>
      </c>
      <c r="AT129" s="186" t="s">
        <v>123</v>
      </c>
      <c r="AU129" s="186" t="s">
        <v>81</v>
      </c>
      <c r="AY129" s="19" t="s">
        <v>120</v>
      </c>
      <c r="BE129" s="187">
        <f>IF(N129="základní",J129,0)</f>
        <v>0</v>
      </c>
      <c r="BF129" s="187">
        <f>IF(N129="snížená",J129,0)</f>
        <v>0</v>
      </c>
      <c r="BG129" s="187">
        <f>IF(N129="zákl. přenesená",J129,0)</f>
        <v>0</v>
      </c>
      <c r="BH129" s="187">
        <f>IF(N129="sníž. přenesená",J129,0)</f>
        <v>0</v>
      </c>
      <c r="BI129" s="187">
        <f>IF(N129="nulová",J129,0)</f>
        <v>0</v>
      </c>
      <c r="BJ129" s="19" t="s">
        <v>79</v>
      </c>
      <c r="BK129" s="187">
        <f>ROUND(I129*H129,2)</f>
        <v>0</v>
      </c>
      <c r="BL129" s="19" t="s">
        <v>257</v>
      </c>
      <c r="BM129" s="186" t="s">
        <v>1018</v>
      </c>
    </row>
    <row r="130" spans="1:65" s="2" customFormat="1" ht="16.5" customHeight="1">
      <c r="A130" s="36"/>
      <c r="B130" s="37"/>
      <c r="C130" s="175" t="s">
        <v>7</v>
      </c>
      <c r="D130" s="175" t="s">
        <v>123</v>
      </c>
      <c r="E130" s="176" t="s">
        <v>1019</v>
      </c>
      <c r="F130" s="177" t="s">
        <v>1020</v>
      </c>
      <c r="G130" s="178" t="s">
        <v>283</v>
      </c>
      <c r="H130" s="179">
        <v>2</v>
      </c>
      <c r="I130" s="180"/>
      <c r="J130" s="181">
        <f>ROUND(I130*H130,2)</f>
        <v>0</v>
      </c>
      <c r="K130" s="177" t="s">
        <v>127</v>
      </c>
      <c r="L130" s="41"/>
      <c r="M130" s="182" t="s">
        <v>19</v>
      </c>
      <c r="N130" s="183" t="s">
        <v>43</v>
      </c>
      <c r="O130" s="66"/>
      <c r="P130" s="184">
        <f>O130*H130</f>
        <v>0</v>
      </c>
      <c r="Q130" s="184">
        <v>0.00029</v>
      </c>
      <c r="R130" s="184">
        <f>Q130*H130</f>
        <v>0.00058</v>
      </c>
      <c r="S130" s="184">
        <v>0</v>
      </c>
      <c r="T130" s="185">
        <f>S130*H130</f>
        <v>0</v>
      </c>
      <c r="U130" s="36"/>
      <c r="V130" s="36"/>
      <c r="W130" s="36"/>
      <c r="X130" s="36"/>
      <c r="Y130" s="36"/>
      <c r="Z130" s="36"/>
      <c r="AA130" s="36"/>
      <c r="AB130" s="36"/>
      <c r="AC130" s="36"/>
      <c r="AD130" s="36"/>
      <c r="AE130" s="36"/>
      <c r="AR130" s="186" t="s">
        <v>257</v>
      </c>
      <c r="AT130" s="186" t="s">
        <v>123</v>
      </c>
      <c r="AU130" s="186" t="s">
        <v>81</v>
      </c>
      <c r="AY130" s="19" t="s">
        <v>120</v>
      </c>
      <c r="BE130" s="187">
        <f>IF(N130="základní",J130,0)</f>
        <v>0</v>
      </c>
      <c r="BF130" s="187">
        <f>IF(N130="snížená",J130,0)</f>
        <v>0</v>
      </c>
      <c r="BG130" s="187">
        <f>IF(N130="zákl. přenesená",J130,0)</f>
        <v>0</v>
      </c>
      <c r="BH130" s="187">
        <f>IF(N130="sníž. přenesená",J130,0)</f>
        <v>0</v>
      </c>
      <c r="BI130" s="187">
        <f>IF(N130="nulová",J130,0)</f>
        <v>0</v>
      </c>
      <c r="BJ130" s="19" t="s">
        <v>79</v>
      </c>
      <c r="BK130" s="187">
        <f>ROUND(I130*H130,2)</f>
        <v>0</v>
      </c>
      <c r="BL130" s="19" t="s">
        <v>257</v>
      </c>
      <c r="BM130" s="186" t="s">
        <v>1021</v>
      </c>
    </row>
    <row r="131" spans="1:65" s="2" customFormat="1" ht="16.5" customHeight="1">
      <c r="A131" s="36"/>
      <c r="B131" s="37"/>
      <c r="C131" s="175" t="s">
        <v>294</v>
      </c>
      <c r="D131" s="175" t="s">
        <v>123</v>
      </c>
      <c r="E131" s="176" t="s">
        <v>1022</v>
      </c>
      <c r="F131" s="177" t="s">
        <v>1023</v>
      </c>
      <c r="G131" s="178" t="s">
        <v>283</v>
      </c>
      <c r="H131" s="179">
        <v>1</v>
      </c>
      <c r="I131" s="180"/>
      <c r="J131" s="181">
        <f>ROUND(I131*H131,2)</f>
        <v>0</v>
      </c>
      <c r="K131" s="177" t="s">
        <v>19</v>
      </c>
      <c r="L131" s="41"/>
      <c r="M131" s="182" t="s">
        <v>19</v>
      </c>
      <c r="N131" s="183" t="s">
        <v>43</v>
      </c>
      <c r="O131" s="66"/>
      <c r="P131" s="184">
        <f>O131*H131</f>
        <v>0</v>
      </c>
      <c r="Q131" s="184">
        <v>0.00029</v>
      </c>
      <c r="R131" s="184">
        <f>Q131*H131</f>
        <v>0.00029</v>
      </c>
      <c r="S131" s="184">
        <v>0</v>
      </c>
      <c r="T131" s="185">
        <f>S131*H131</f>
        <v>0</v>
      </c>
      <c r="U131" s="36"/>
      <c r="V131" s="36"/>
      <c r="W131" s="36"/>
      <c r="X131" s="36"/>
      <c r="Y131" s="36"/>
      <c r="Z131" s="36"/>
      <c r="AA131" s="36"/>
      <c r="AB131" s="36"/>
      <c r="AC131" s="36"/>
      <c r="AD131" s="36"/>
      <c r="AE131" s="36"/>
      <c r="AR131" s="186" t="s">
        <v>257</v>
      </c>
      <c r="AT131" s="186" t="s">
        <v>123</v>
      </c>
      <c r="AU131" s="186" t="s">
        <v>81</v>
      </c>
      <c r="AY131" s="19" t="s">
        <v>120</v>
      </c>
      <c r="BE131" s="187">
        <f>IF(N131="základní",J131,0)</f>
        <v>0</v>
      </c>
      <c r="BF131" s="187">
        <f>IF(N131="snížená",J131,0)</f>
        <v>0</v>
      </c>
      <c r="BG131" s="187">
        <f>IF(N131="zákl. přenesená",J131,0)</f>
        <v>0</v>
      </c>
      <c r="BH131" s="187">
        <f>IF(N131="sníž. přenesená",J131,0)</f>
        <v>0</v>
      </c>
      <c r="BI131" s="187">
        <f>IF(N131="nulová",J131,0)</f>
        <v>0</v>
      </c>
      <c r="BJ131" s="19" t="s">
        <v>79</v>
      </c>
      <c r="BK131" s="187">
        <f>ROUND(I131*H131,2)</f>
        <v>0</v>
      </c>
      <c r="BL131" s="19" t="s">
        <v>257</v>
      </c>
      <c r="BM131" s="186" t="s">
        <v>1024</v>
      </c>
    </row>
    <row r="132" spans="1:65" s="2" customFormat="1" ht="16.5" customHeight="1">
      <c r="A132" s="36"/>
      <c r="B132" s="37"/>
      <c r="C132" s="175" t="s">
        <v>301</v>
      </c>
      <c r="D132" s="175" t="s">
        <v>123</v>
      </c>
      <c r="E132" s="176" t="s">
        <v>1025</v>
      </c>
      <c r="F132" s="177" t="s">
        <v>1026</v>
      </c>
      <c r="G132" s="178" t="s">
        <v>283</v>
      </c>
      <c r="H132" s="179">
        <v>2</v>
      </c>
      <c r="I132" s="180"/>
      <c r="J132" s="181">
        <f>ROUND(I132*H132,2)</f>
        <v>0</v>
      </c>
      <c r="K132" s="177" t="s">
        <v>127</v>
      </c>
      <c r="L132" s="41"/>
      <c r="M132" s="182" t="s">
        <v>19</v>
      </c>
      <c r="N132" s="183" t="s">
        <v>43</v>
      </c>
      <c r="O132" s="66"/>
      <c r="P132" s="184">
        <f>O132*H132</f>
        <v>0</v>
      </c>
      <c r="Q132" s="184">
        <v>0.00022</v>
      </c>
      <c r="R132" s="184">
        <f>Q132*H132</f>
        <v>0.00044</v>
      </c>
      <c r="S132" s="184">
        <v>0</v>
      </c>
      <c r="T132" s="185">
        <f>S132*H132</f>
        <v>0</v>
      </c>
      <c r="U132" s="36"/>
      <c r="V132" s="36"/>
      <c r="W132" s="36"/>
      <c r="X132" s="36"/>
      <c r="Y132" s="36"/>
      <c r="Z132" s="36"/>
      <c r="AA132" s="36"/>
      <c r="AB132" s="36"/>
      <c r="AC132" s="36"/>
      <c r="AD132" s="36"/>
      <c r="AE132" s="36"/>
      <c r="AR132" s="186" t="s">
        <v>257</v>
      </c>
      <c r="AT132" s="186" t="s">
        <v>123</v>
      </c>
      <c r="AU132" s="186" t="s">
        <v>81</v>
      </c>
      <c r="AY132" s="19" t="s">
        <v>120</v>
      </c>
      <c r="BE132" s="187">
        <f>IF(N132="základní",J132,0)</f>
        <v>0</v>
      </c>
      <c r="BF132" s="187">
        <f>IF(N132="snížená",J132,0)</f>
        <v>0</v>
      </c>
      <c r="BG132" s="187">
        <f>IF(N132="zákl. přenesená",J132,0)</f>
        <v>0</v>
      </c>
      <c r="BH132" s="187">
        <f>IF(N132="sníž. přenesená",J132,0)</f>
        <v>0</v>
      </c>
      <c r="BI132" s="187">
        <f>IF(N132="nulová",J132,0)</f>
        <v>0</v>
      </c>
      <c r="BJ132" s="19" t="s">
        <v>79</v>
      </c>
      <c r="BK132" s="187">
        <f>ROUND(I132*H132,2)</f>
        <v>0</v>
      </c>
      <c r="BL132" s="19" t="s">
        <v>257</v>
      </c>
      <c r="BM132" s="186" t="s">
        <v>1027</v>
      </c>
    </row>
    <row r="133" spans="2:51" s="14" customFormat="1" ht="11.25">
      <c r="B133" s="208"/>
      <c r="C133" s="209"/>
      <c r="D133" s="188" t="s">
        <v>166</v>
      </c>
      <c r="E133" s="210" t="s">
        <v>19</v>
      </c>
      <c r="F133" s="211" t="s">
        <v>1028</v>
      </c>
      <c r="G133" s="209"/>
      <c r="H133" s="210" t="s">
        <v>19</v>
      </c>
      <c r="I133" s="212"/>
      <c r="J133" s="209"/>
      <c r="K133" s="209"/>
      <c r="L133" s="213"/>
      <c r="M133" s="214"/>
      <c r="N133" s="215"/>
      <c r="O133" s="215"/>
      <c r="P133" s="215"/>
      <c r="Q133" s="215"/>
      <c r="R133" s="215"/>
      <c r="S133" s="215"/>
      <c r="T133" s="216"/>
      <c r="AT133" s="217" t="s">
        <v>166</v>
      </c>
      <c r="AU133" s="217" t="s">
        <v>81</v>
      </c>
      <c r="AV133" s="14" t="s">
        <v>79</v>
      </c>
      <c r="AW133" s="14" t="s">
        <v>33</v>
      </c>
      <c r="AX133" s="14" t="s">
        <v>72</v>
      </c>
      <c r="AY133" s="217" t="s">
        <v>120</v>
      </c>
    </row>
    <row r="134" spans="2:51" s="13" customFormat="1" ht="11.25">
      <c r="B134" s="197"/>
      <c r="C134" s="198"/>
      <c r="D134" s="188" t="s">
        <v>166</v>
      </c>
      <c r="E134" s="199" t="s">
        <v>19</v>
      </c>
      <c r="F134" s="200" t="s">
        <v>81</v>
      </c>
      <c r="G134" s="198"/>
      <c r="H134" s="201">
        <v>2</v>
      </c>
      <c r="I134" s="202"/>
      <c r="J134" s="198"/>
      <c r="K134" s="198"/>
      <c r="L134" s="203"/>
      <c r="M134" s="204"/>
      <c r="N134" s="205"/>
      <c r="O134" s="205"/>
      <c r="P134" s="205"/>
      <c r="Q134" s="205"/>
      <c r="R134" s="205"/>
      <c r="S134" s="205"/>
      <c r="T134" s="206"/>
      <c r="AT134" s="207" t="s">
        <v>166</v>
      </c>
      <c r="AU134" s="207" t="s">
        <v>81</v>
      </c>
      <c r="AV134" s="13" t="s">
        <v>81</v>
      </c>
      <c r="AW134" s="13" t="s">
        <v>33</v>
      </c>
      <c r="AX134" s="13" t="s">
        <v>79</v>
      </c>
      <c r="AY134" s="207" t="s">
        <v>120</v>
      </c>
    </row>
    <row r="135" spans="1:65" s="2" customFormat="1" ht="16.5" customHeight="1">
      <c r="A135" s="36"/>
      <c r="B135" s="37"/>
      <c r="C135" s="175" t="s">
        <v>306</v>
      </c>
      <c r="D135" s="175" t="s">
        <v>123</v>
      </c>
      <c r="E135" s="176" t="s">
        <v>1029</v>
      </c>
      <c r="F135" s="177" t="s">
        <v>1030</v>
      </c>
      <c r="G135" s="178" t="s">
        <v>202</v>
      </c>
      <c r="H135" s="179">
        <v>130</v>
      </c>
      <c r="I135" s="180"/>
      <c r="J135" s="181">
        <f>ROUND(I135*H135,2)</f>
        <v>0</v>
      </c>
      <c r="K135" s="177" t="s">
        <v>127</v>
      </c>
      <c r="L135" s="41"/>
      <c r="M135" s="182" t="s">
        <v>19</v>
      </c>
      <c r="N135" s="183" t="s">
        <v>43</v>
      </c>
      <c r="O135" s="66"/>
      <c r="P135" s="184">
        <f>O135*H135</f>
        <v>0</v>
      </c>
      <c r="Q135" s="184">
        <v>0</v>
      </c>
      <c r="R135" s="184">
        <f>Q135*H135</f>
        <v>0</v>
      </c>
      <c r="S135" s="184">
        <v>0</v>
      </c>
      <c r="T135" s="185">
        <f>S135*H135</f>
        <v>0</v>
      </c>
      <c r="U135" s="36"/>
      <c r="V135" s="36"/>
      <c r="W135" s="36"/>
      <c r="X135" s="36"/>
      <c r="Y135" s="36"/>
      <c r="Z135" s="36"/>
      <c r="AA135" s="36"/>
      <c r="AB135" s="36"/>
      <c r="AC135" s="36"/>
      <c r="AD135" s="36"/>
      <c r="AE135" s="36"/>
      <c r="AR135" s="186" t="s">
        <v>257</v>
      </c>
      <c r="AT135" s="186" t="s">
        <v>123</v>
      </c>
      <c r="AU135" s="186" t="s">
        <v>81</v>
      </c>
      <c r="AY135" s="19" t="s">
        <v>120</v>
      </c>
      <c r="BE135" s="187">
        <f>IF(N135="základní",J135,0)</f>
        <v>0</v>
      </c>
      <c r="BF135" s="187">
        <f>IF(N135="snížená",J135,0)</f>
        <v>0</v>
      </c>
      <c r="BG135" s="187">
        <f>IF(N135="zákl. přenesená",J135,0)</f>
        <v>0</v>
      </c>
      <c r="BH135" s="187">
        <f>IF(N135="sníž. přenesená",J135,0)</f>
        <v>0</v>
      </c>
      <c r="BI135" s="187">
        <f>IF(N135="nulová",J135,0)</f>
        <v>0</v>
      </c>
      <c r="BJ135" s="19" t="s">
        <v>79</v>
      </c>
      <c r="BK135" s="187">
        <f>ROUND(I135*H135,2)</f>
        <v>0</v>
      </c>
      <c r="BL135" s="19" t="s">
        <v>257</v>
      </c>
      <c r="BM135" s="186" t="s">
        <v>1031</v>
      </c>
    </row>
    <row r="136" spans="2:51" s="13" customFormat="1" ht="11.25">
      <c r="B136" s="197"/>
      <c r="C136" s="198"/>
      <c r="D136" s="188" t="s">
        <v>166</v>
      </c>
      <c r="E136" s="199" t="s">
        <v>19</v>
      </c>
      <c r="F136" s="200" t="s">
        <v>1032</v>
      </c>
      <c r="G136" s="198"/>
      <c r="H136" s="201">
        <v>130</v>
      </c>
      <c r="I136" s="202"/>
      <c r="J136" s="198"/>
      <c r="K136" s="198"/>
      <c r="L136" s="203"/>
      <c r="M136" s="204"/>
      <c r="N136" s="205"/>
      <c r="O136" s="205"/>
      <c r="P136" s="205"/>
      <c r="Q136" s="205"/>
      <c r="R136" s="205"/>
      <c r="S136" s="205"/>
      <c r="T136" s="206"/>
      <c r="AT136" s="207" t="s">
        <v>166</v>
      </c>
      <c r="AU136" s="207" t="s">
        <v>81</v>
      </c>
      <c r="AV136" s="13" t="s">
        <v>81</v>
      </c>
      <c r="AW136" s="13" t="s">
        <v>33</v>
      </c>
      <c r="AX136" s="13" t="s">
        <v>79</v>
      </c>
      <c r="AY136" s="207" t="s">
        <v>120</v>
      </c>
    </row>
    <row r="137" spans="1:65" s="2" customFormat="1" ht="16.5" customHeight="1">
      <c r="A137" s="36"/>
      <c r="B137" s="37"/>
      <c r="C137" s="175" t="s">
        <v>313</v>
      </c>
      <c r="D137" s="175" t="s">
        <v>123</v>
      </c>
      <c r="E137" s="176" t="s">
        <v>1033</v>
      </c>
      <c r="F137" s="177" t="s">
        <v>1034</v>
      </c>
      <c r="G137" s="178" t="s">
        <v>126</v>
      </c>
      <c r="H137" s="179">
        <v>1</v>
      </c>
      <c r="I137" s="180"/>
      <c r="J137" s="181">
        <f>ROUND(I137*H137,2)</f>
        <v>0</v>
      </c>
      <c r="K137" s="177" t="s">
        <v>19</v>
      </c>
      <c r="L137" s="41"/>
      <c r="M137" s="182" t="s">
        <v>19</v>
      </c>
      <c r="N137" s="183" t="s">
        <v>43</v>
      </c>
      <c r="O137" s="66"/>
      <c r="P137" s="184">
        <f>O137*H137</f>
        <v>0</v>
      </c>
      <c r="Q137" s="184">
        <v>0</v>
      </c>
      <c r="R137" s="184">
        <f>Q137*H137</f>
        <v>0</v>
      </c>
      <c r="S137" s="184">
        <v>0</v>
      </c>
      <c r="T137" s="185">
        <f>S137*H137</f>
        <v>0</v>
      </c>
      <c r="U137" s="36"/>
      <c r="V137" s="36"/>
      <c r="W137" s="36"/>
      <c r="X137" s="36"/>
      <c r="Y137" s="36"/>
      <c r="Z137" s="36"/>
      <c r="AA137" s="36"/>
      <c r="AB137" s="36"/>
      <c r="AC137" s="36"/>
      <c r="AD137" s="36"/>
      <c r="AE137" s="36"/>
      <c r="AR137" s="186" t="s">
        <v>257</v>
      </c>
      <c r="AT137" s="186" t="s">
        <v>123</v>
      </c>
      <c r="AU137" s="186" t="s">
        <v>81</v>
      </c>
      <c r="AY137" s="19" t="s">
        <v>120</v>
      </c>
      <c r="BE137" s="187">
        <f>IF(N137="základní",J137,0)</f>
        <v>0</v>
      </c>
      <c r="BF137" s="187">
        <f>IF(N137="snížená",J137,0)</f>
        <v>0</v>
      </c>
      <c r="BG137" s="187">
        <f>IF(N137="zákl. přenesená",J137,0)</f>
        <v>0</v>
      </c>
      <c r="BH137" s="187">
        <f>IF(N137="sníž. přenesená",J137,0)</f>
        <v>0</v>
      </c>
      <c r="BI137" s="187">
        <f>IF(N137="nulová",J137,0)</f>
        <v>0</v>
      </c>
      <c r="BJ137" s="19" t="s">
        <v>79</v>
      </c>
      <c r="BK137" s="187">
        <f>ROUND(I137*H137,2)</f>
        <v>0</v>
      </c>
      <c r="BL137" s="19" t="s">
        <v>257</v>
      </c>
      <c r="BM137" s="186" t="s">
        <v>1035</v>
      </c>
    </row>
    <row r="138" spans="1:65" s="2" customFormat="1" ht="16.5" customHeight="1">
      <c r="A138" s="36"/>
      <c r="B138" s="37"/>
      <c r="C138" s="175" t="s">
        <v>319</v>
      </c>
      <c r="D138" s="175" t="s">
        <v>123</v>
      </c>
      <c r="E138" s="176" t="s">
        <v>1036</v>
      </c>
      <c r="F138" s="177" t="s">
        <v>1037</v>
      </c>
      <c r="G138" s="178" t="s">
        <v>126</v>
      </c>
      <c r="H138" s="179">
        <v>1</v>
      </c>
      <c r="I138" s="180"/>
      <c r="J138" s="181">
        <f>ROUND(I138*H138,2)</f>
        <v>0</v>
      </c>
      <c r="K138" s="177" t="s">
        <v>19</v>
      </c>
      <c r="L138" s="41"/>
      <c r="M138" s="182" t="s">
        <v>19</v>
      </c>
      <c r="N138" s="183" t="s">
        <v>43</v>
      </c>
      <c r="O138" s="66"/>
      <c r="P138" s="184">
        <f>O138*H138</f>
        <v>0</v>
      </c>
      <c r="Q138" s="184">
        <v>0</v>
      </c>
      <c r="R138" s="184">
        <f>Q138*H138</f>
        <v>0</v>
      </c>
      <c r="S138" s="184">
        <v>0</v>
      </c>
      <c r="T138" s="185">
        <f>S138*H138</f>
        <v>0</v>
      </c>
      <c r="U138" s="36"/>
      <c r="V138" s="36"/>
      <c r="W138" s="36"/>
      <c r="X138" s="36"/>
      <c r="Y138" s="36"/>
      <c r="Z138" s="36"/>
      <c r="AA138" s="36"/>
      <c r="AB138" s="36"/>
      <c r="AC138" s="36"/>
      <c r="AD138" s="36"/>
      <c r="AE138" s="36"/>
      <c r="AR138" s="186" t="s">
        <v>257</v>
      </c>
      <c r="AT138" s="186" t="s">
        <v>123</v>
      </c>
      <c r="AU138" s="186" t="s">
        <v>81</v>
      </c>
      <c r="AY138" s="19" t="s">
        <v>120</v>
      </c>
      <c r="BE138" s="187">
        <f>IF(N138="základní",J138,0)</f>
        <v>0</v>
      </c>
      <c r="BF138" s="187">
        <f>IF(N138="snížená",J138,0)</f>
        <v>0</v>
      </c>
      <c r="BG138" s="187">
        <f>IF(N138="zákl. přenesená",J138,0)</f>
        <v>0</v>
      </c>
      <c r="BH138" s="187">
        <f>IF(N138="sníž. přenesená",J138,0)</f>
        <v>0</v>
      </c>
      <c r="BI138" s="187">
        <f>IF(N138="nulová",J138,0)</f>
        <v>0</v>
      </c>
      <c r="BJ138" s="19" t="s">
        <v>79</v>
      </c>
      <c r="BK138" s="187">
        <f>ROUND(I138*H138,2)</f>
        <v>0</v>
      </c>
      <c r="BL138" s="19" t="s">
        <v>257</v>
      </c>
      <c r="BM138" s="186" t="s">
        <v>1038</v>
      </c>
    </row>
    <row r="139" spans="1:65" s="2" customFormat="1" ht="24">
      <c r="A139" s="36"/>
      <c r="B139" s="37"/>
      <c r="C139" s="175" t="s">
        <v>324</v>
      </c>
      <c r="D139" s="175" t="s">
        <v>123</v>
      </c>
      <c r="E139" s="176" t="s">
        <v>1039</v>
      </c>
      <c r="F139" s="177" t="s">
        <v>1040</v>
      </c>
      <c r="G139" s="178" t="s">
        <v>418</v>
      </c>
      <c r="H139" s="250"/>
      <c r="I139" s="180"/>
      <c r="J139" s="181">
        <f>ROUND(I139*H139,2)</f>
        <v>0</v>
      </c>
      <c r="K139" s="177" t="s">
        <v>127</v>
      </c>
      <c r="L139" s="41"/>
      <c r="M139" s="182" t="s">
        <v>19</v>
      </c>
      <c r="N139" s="183" t="s">
        <v>43</v>
      </c>
      <c r="O139" s="66"/>
      <c r="P139" s="184">
        <f>O139*H139</f>
        <v>0</v>
      </c>
      <c r="Q139" s="184">
        <v>0</v>
      </c>
      <c r="R139" s="184">
        <f>Q139*H139</f>
        <v>0</v>
      </c>
      <c r="S139" s="184">
        <v>0</v>
      </c>
      <c r="T139" s="185">
        <f>S139*H139</f>
        <v>0</v>
      </c>
      <c r="U139" s="36"/>
      <c r="V139" s="36"/>
      <c r="W139" s="36"/>
      <c r="X139" s="36"/>
      <c r="Y139" s="36"/>
      <c r="Z139" s="36"/>
      <c r="AA139" s="36"/>
      <c r="AB139" s="36"/>
      <c r="AC139" s="36"/>
      <c r="AD139" s="36"/>
      <c r="AE139" s="36"/>
      <c r="AR139" s="186" t="s">
        <v>163</v>
      </c>
      <c r="AT139" s="186" t="s">
        <v>123</v>
      </c>
      <c r="AU139" s="186" t="s">
        <v>81</v>
      </c>
      <c r="AY139" s="19" t="s">
        <v>120</v>
      </c>
      <c r="BE139" s="187">
        <f>IF(N139="základní",J139,0)</f>
        <v>0</v>
      </c>
      <c r="BF139" s="187">
        <f>IF(N139="snížená",J139,0)</f>
        <v>0</v>
      </c>
      <c r="BG139" s="187">
        <f>IF(N139="zákl. přenesená",J139,0)</f>
        <v>0</v>
      </c>
      <c r="BH139" s="187">
        <f>IF(N139="sníž. přenesená",J139,0)</f>
        <v>0</v>
      </c>
      <c r="BI139" s="187">
        <f>IF(N139="nulová",J139,0)</f>
        <v>0</v>
      </c>
      <c r="BJ139" s="19" t="s">
        <v>79</v>
      </c>
      <c r="BK139" s="187">
        <f>ROUND(I139*H139,2)</f>
        <v>0</v>
      </c>
      <c r="BL139" s="19" t="s">
        <v>163</v>
      </c>
      <c r="BM139" s="186" t="s">
        <v>1041</v>
      </c>
    </row>
    <row r="140" spans="1:47" s="2" customFormat="1" ht="78">
      <c r="A140" s="36"/>
      <c r="B140" s="37"/>
      <c r="C140" s="38"/>
      <c r="D140" s="188" t="s">
        <v>130</v>
      </c>
      <c r="E140" s="38"/>
      <c r="F140" s="189" t="s">
        <v>458</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130</v>
      </c>
      <c r="AU140" s="19" t="s">
        <v>81</v>
      </c>
    </row>
    <row r="141" spans="2:63" s="12" customFormat="1" ht="22.9" customHeight="1">
      <c r="B141" s="159"/>
      <c r="C141" s="160"/>
      <c r="D141" s="161" t="s">
        <v>71</v>
      </c>
      <c r="E141" s="173" t="s">
        <v>1042</v>
      </c>
      <c r="F141" s="173" t="s">
        <v>1043</v>
      </c>
      <c r="G141" s="160"/>
      <c r="H141" s="160"/>
      <c r="I141" s="163"/>
      <c r="J141" s="174">
        <f>BK141</f>
        <v>0</v>
      </c>
      <c r="K141" s="160"/>
      <c r="L141" s="165"/>
      <c r="M141" s="166"/>
      <c r="N141" s="167"/>
      <c r="O141" s="167"/>
      <c r="P141" s="168">
        <f>SUM(P142:P164)</f>
        <v>0</v>
      </c>
      <c r="Q141" s="167"/>
      <c r="R141" s="168">
        <f>SUM(R142:R164)</f>
        <v>0.32338</v>
      </c>
      <c r="S141" s="167"/>
      <c r="T141" s="169">
        <f>SUM(T142:T164)</f>
        <v>0</v>
      </c>
      <c r="AR141" s="170" t="s">
        <v>81</v>
      </c>
      <c r="AT141" s="171" t="s">
        <v>71</v>
      </c>
      <c r="AU141" s="171" t="s">
        <v>79</v>
      </c>
      <c r="AY141" s="170" t="s">
        <v>120</v>
      </c>
      <c r="BK141" s="172">
        <f>SUM(BK142:BK164)</f>
        <v>0</v>
      </c>
    </row>
    <row r="142" spans="1:65" s="2" customFormat="1" ht="16.5" customHeight="1">
      <c r="A142" s="36"/>
      <c r="B142" s="37"/>
      <c r="C142" s="175" t="s">
        <v>329</v>
      </c>
      <c r="D142" s="175" t="s">
        <v>123</v>
      </c>
      <c r="E142" s="176" t="s">
        <v>1044</v>
      </c>
      <c r="F142" s="177" t="s">
        <v>1045</v>
      </c>
      <c r="G142" s="178" t="s">
        <v>126</v>
      </c>
      <c r="H142" s="179">
        <v>1</v>
      </c>
      <c r="I142" s="180"/>
      <c r="J142" s="181">
        <f aca="true" t="shared" si="0" ref="J142:J147">ROUND(I142*H142,2)</f>
        <v>0</v>
      </c>
      <c r="K142" s="177" t="s">
        <v>19</v>
      </c>
      <c r="L142" s="41"/>
      <c r="M142" s="182" t="s">
        <v>19</v>
      </c>
      <c r="N142" s="183" t="s">
        <v>43</v>
      </c>
      <c r="O142" s="66"/>
      <c r="P142" s="184">
        <f aca="true" t="shared" si="1" ref="P142:P147">O142*H142</f>
        <v>0</v>
      </c>
      <c r="Q142" s="184">
        <v>0</v>
      </c>
      <c r="R142" s="184">
        <f aca="true" t="shared" si="2" ref="R142:R147">Q142*H142</f>
        <v>0</v>
      </c>
      <c r="S142" s="184">
        <v>0</v>
      </c>
      <c r="T142" s="185">
        <f aca="true" t="shared" si="3" ref="T142:T147">S142*H142</f>
        <v>0</v>
      </c>
      <c r="U142" s="36"/>
      <c r="V142" s="36"/>
      <c r="W142" s="36"/>
      <c r="X142" s="36"/>
      <c r="Y142" s="36"/>
      <c r="Z142" s="36"/>
      <c r="AA142" s="36"/>
      <c r="AB142" s="36"/>
      <c r="AC142" s="36"/>
      <c r="AD142" s="36"/>
      <c r="AE142" s="36"/>
      <c r="AR142" s="186" t="s">
        <v>257</v>
      </c>
      <c r="AT142" s="186" t="s">
        <v>123</v>
      </c>
      <c r="AU142" s="186" t="s">
        <v>81</v>
      </c>
      <c r="AY142" s="19" t="s">
        <v>120</v>
      </c>
      <c r="BE142" s="187">
        <f aca="true" t="shared" si="4" ref="BE142:BE147">IF(N142="základní",J142,0)</f>
        <v>0</v>
      </c>
      <c r="BF142" s="187">
        <f aca="true" t="shared" si="5" ref="BF142:BF147">IF(N142="snížená",J142,0)</f>
        <v>0</v>
      </c>
      <c r="BG142" s="187">
        <f aca="true" t="shared" si="6" ref="BG142:BG147">IF(N142="zákl. přenesená",J142,0)</f>
        <v>0</v>
      </c>
      <c r="BH142" s="187">
        <f aca="true" t="shared" si="7" ref="BH142:BH147">IF(N142="sníž. přenesená",J142,0)</f>
        <v>0</v>
      </c>
      <c r="BI142" s="187">
        <f aca="true" t="shared" si="8" ref="BI142:BI147">IF(N142="nulová",J142,0)</f>
        <v>0</v>
      </c>
      <c r="BJ142" s="19" t="s">
        <v>79</v>
      </c>
      <c r="BK142" s="187">
        <f aca="true" t="shared" si="9" ref="BK142:BK147">ROUND(I142*H142,2)</f>
        <v>0</v>
      </c>
      <c r="BL142" s="19" t="s">
        <v>257</v>
      </c>
      <c r="BM142" s="186" t="s">
        <v>1046</v>
      </c>
    </row>
    <row r="143" spans="1:65" s="2" customFormat="1" ht="16.5" customHeight="1">
      <c r="A143" s="36"/>
      <c r="B143" s="37"/>
      <c r="C143" s="175" t="s">
        <v>336</v>
      </c>
      <c r="D143" s="175" t="s">
        <v>123</v>
      </c>
      <c r="E143" s="176" t="s">
        <v>1047</v>
      </c>
      <c r="F143" s="177" t="s">
        <v>1048</v>
      </c>
      <c r="G143" s="178" t="s">
        <v>126</v>
      </c>
      <c r="H143" s="179">
        <v>7</v>
      </c>
      <c r="I143" s="180"/>
      <c r="J143" s="181">
        <f t="shared" si="0"/>
        <v>0</v>
      </c>
      <c r="K143" s="177" t="s">
        <v>19</v>
      </c>
      <c r="L143" s="41"/>
      <c r="M143" s="182" t="s">
        <v>19</v>
      </c>
      <c r="N143" s="183" t="s">
        <v>43</v>
      </c>
      <c r="O143" s="66"/>
      <c r="P143" s="184">
        <f t="shared" si="1"/>
        <v>0</v>
      </c>
      <c r="Q143" s="184">
        <v>0</v>
      </c>
      <c r="R143" s="184">
        <f t="shared" si="2"/>
        <v>0</v>
      </c>
      <c r="S143" s="184">
        <v>0</v>
      </c>
      <c r="T143" s="185">
        <f t="shared" si="3"/>
        <v>0</v>
      </c>
      <c r="U143" s="36"/>
      <c r="V143" s="36"/>
      <c r="W143" s="36"/>
      <c r="X143" s="36"/>
      <c r="Y143" s="36"/>
      <c r="Z143" s="36"/>
      <c r="AA143" s="36"/>
      <c r="AB143" s="36"/>
      <c r="AC143" s="36"/>
      <c r="AD143" s="36"/>
      <c r="AE143" s="36"/>
      <c r="AR143" s="186" t="s">
        <v>257</v>
      </c>
      <c r="AT143" s="186" t="s">
        <v>123</v>
      </c>
      <c r="AU143" s="186" t="s">
        <v>81</v>
      </c>
      <c r="AY143" s="19" t="s">
        <v>120</v>
      </c>
      <c r="BE143" s="187">
        <f t="shared" si="4"/>
        <v>0</v>
      </c>
      <c r="BF143" s="187">
        <f t="shared" si="5"/>
        <v>0</v>
      </c>
      <c r="BG143" s="187">
        <f t="shared" si="6"/>
        <v>0</v>
      </c>
      <c r="BH143" s="187">
        <f t="shared" si="7"/>
        <v>0</v>
      </c>
      <c r="BI143" s="187">
        <f t="shared" si="8"/>
        <v>0</v>
      </c>
      <c r="BJ143" s="19" t="s">
        <v>79</v>
      </c>
      <c r="BK143" s="187">
        <f t="shared" si="9"/>
        <v>0</v>
      </c>
      <c r="BL143" s="19" t="s">
        <v>257</v>
      </c>
      <c r="BM143" s="186" t="s">
        <v>1049</v>
      </c>
    </row>
    <row r="144" spans="1:65" s="2" customFormat="1" ht="21.75" customHeight="1">
      <c r="A144" s="36"/>
      <c r="B144" s="37"/>
      <c r="C144" s="175" t="s">
        <v>342</v>
      </c>
      <c r="D144" s="175" t="s">
        <v>123</v>
      </c>
      <c r="E144" s="176" t="s">
        <v>1050</v>
      </c>
      <c r="F144" s="177" t="s">
        <v>1051</v>
      </c>
      <c r="G144" s="178" t="s">
        <v>202</v>
      </c>
      <c r="H144" s="179">
        <v>80</v>
      </c>
      <c r="I144" s="180"/>
      <c r="J144" s="181">
        <f t="shared" si="0"/>
        <v>0</v>
      </c>
      <c r="K144" s="177" t="s">
        <v>127</v>
      </c>
      <c r="L144" s="41"/>
      <c r="M144" s="182" t="s">
        <v>19</v>
      </c>
      <c r="N144" s="183" t="s">
        <v>43</v>
      </c>
      <c r="O144" s="66"/>
      <c r="P144" s="184">
        <f t="shared" si="1"/>
        <v>0</v>
      </c>
      <c r="Q144" s="184">
        <v>0.00098</v>
      </c>
      <c r="R144" s="184">
        <f t="shared" si="2"/>
        <v>0.0784</v>
      </c>
      <c r="S144" s="184">
        <v>0</v>
      </c>
      <c r="T144" s="185">
        <f t="shared" si="3"/>
        <v>0</v>
      </c>
      <c r="U144" s="36"/>
      <c r="V144" s="36"/>
      <c r="W144" s="36"/>
      <c r="X144" s="36"/>
      <c r="Y144" s="36"/>
      <c r="Z144" s="36"/>
      <c r="AA144" s="36"/>
      <c r="AB144" s="36"/>
      <c r="AC144" s="36"/>
      <c r="AD144" s="36"/>
      <c r="AE144" s="36"/>
      <c r="AR144" s="186" t="s">
        <v>257</v>
      </c>
      <c r="AT144" s="186" t="s">
        <v>123</v>
      </c>
      <c r="AU144" s="186" t="s">
        <v>81</v>
      </c>
      <c r="AY144" s="19" t="s">
        <v>120</v>
      </c>
      <c r="BE144" s="187">
        <f t="shared" si="4"/>
        <v>0</v>
      </c>
      <c r="BF144" s="187">
        <f t="shared" si="5"/>
        <v>0</v>
      </c>
      <c r="BG144" s="187">
        <f t="shared" si="6"/>
        <v>0</v>
      </c>
      <c r="BH144" s="187">
        <f t="shared" si="7"/>
        <v>0</v>
      </c>
      <c r="BI144" s="187">
        <f t="shared" si="8"/>
        <v>0</v>
      </c>
      <c r="BJ144" s="19" t="s">
        <v>79</v>
      </c>
      <c r="BK144" s="187">
        <f t="shared" si="9"/>
        <v>0</v>
      </c>
      <c r="BL144" s="19" t="s">
        <v>257</v>
      </c>
      <c r="BM144" s="186" t="s">
        <v>1052</v>
      </c>
    </row>
    <row r="145" spans="1:65" s="2" customFormat="1" ht="21.75" customHeight="1">
      <c r="A145" s="36"/>
      <c r="B145" s="37"/>
      <c r="C145" s="175" t="s">
        <v>347</v>
      </c>
      <c r="D145" s="175" t="s">
        <v>123</v>
      </c>
      <c r="E145" s="176" t="s">
        <v>1053</v>
      </c>
      <c r="F145" s="177" t="s">
        <v>1054</v>
      </c>
      <c r="G145" s="178" t="s">
        <v>202</v>
      </c>
      <c r="H145" s="179">
        <v>55</v>
      </c>
      <c r="I145" s="180"/>
      <c r="J145" s="181">
        <f t="shared" si="0"/>
        <v>0</v>
      </c>
      <c r="K145" s="177" t="s">
        <v>127</v>
      </c>
      <c r="L145" s="41"/>
      <c r="M145" s="182" t="s">
        <v>19</v>
      </c>
      <c r="N145" s="183" t="s">
        <v>43</v>
      </c>
      <c r="O145" s="66"/>
      <c r="P145" s="184">
        <f t="shared" si="1"/>
        <v>0</v>
      </c>
      <c r="Q145" s="184">
        <v>0.00126</v>
      </c>
      <c r="R145" s="184">
        <f t="shared" si="2"/>
        <v>0.0693</v>
      </c>
      <c r="S145" s="184">
        <v>0</v>
      </c>
      <c r="T145" s="185">
        <f t="shared" si="3"/>
        <v>0</v>
      </c>
      <c r="U145" s="36"/>
      <c r="V145" s="36"/>
      <c r="W145" s="36"/>
      <c r="X145" s="36"/>
      <c r="Y145" s="36"/>
      <c r="Z145" s="36"/>
      <c r="AA145" s="36"/>
      <c r="AB145" s="36"/>
      <c r="AC145" s="36"/>
      <c r="AD145" s="36"/>
      <c r="AE145" s="36"/>
      <c r="AR145" s="186" t="s">
        <v>257</v>
      </c>
      <c r="AT145" s="186" t="s">
        <v>123</v>
      </c>
      <c r="AU145" s="186" t="s">
        <v>81</v>
      </c>
      <c r="AY145" s="19" t="s">
        <v>120</v>
      </c>
      <c r="BE145" s="187">
        <f t="shared" si="4"/>
        <v>0</v>
      </c>
      <c r="BF145" s="187">
        <f t="shared" si="5"/>
        <v>0</v>
      </c>
      <c r="BG145" s="187">
        <f t="shared" si="6"/>
        <v>0</v>
      </c>
      <c r="BH145" s="187">
        <f t="shared" si="7"/>
        <v>0</v>
      </c>
      <c r="BI145" s="187">
        <f t="shared" si="8"/>
        <v>0</v>
      </c>
      <c r="BJ145" s="19" t="s">
        <v>79</v>
      </c>
      <c r="BK145" s="187">
        <f t="shared" si="9"/>
        <v>0</v>
      </c>
      <c r="BL145" s="19" t="s">
        <v>257</v>
      </c>
      <c r="BM145" s="186" t="s">
        <v>1055</v>
      </c>
    </row>
    <row r="146" spans="1:65" s="2" customFormat="1" ht="21.75" customHeight="1">
      <c r="A146" s="36"/>
      <c r="B146" s="37"/>
      <c r="C146" s="175" t="s">
        <v>352</v>
      </c>
      <c r="D146" s="175" t="s">
        <v>123</v>
      </c>
      <c r="E146" s="176" t="s">
        <v>1056</v>
      </c>
      <c r="F146" s="177" t="s">
        <v>1057</v>
      </c>
      <c r="G146" s="178" t="s">
        <v>202</v>
      </c>
      <c r="H146" s="179">
        <v>64</v>
      </c>
      <c r="I146" s="180"/>
      <c r="J146" s="181">
        <f t="shared" si="0"/>
        <v>0</v>
      </c>
      <c r="K146" s="177" t="s">
        <v>127</v>
      </c>
      <c r="L146" s="41"/>
      <c r="M146" s="182" t="s">
        <v>19</v>
      </c>
      <c r="N146" s="183" t="s">
        <v>43</v>
      </c>
      <c r="O146" s="66"/>
      <c r="P146" s="184">
        <f t="shared" si="1"/>
        <v>0</v>
      </c>
      <c r="Q146" s="184">
        <v>0.00153</v>
      </c>
      <c r="R146" s="184">
        <f t="shared" si="2"/>
        <v>0.09792</v>
      </c>
      <c r="S146" s="184">
        <v>0</v>
      </c>
      <c r="T146" s="185">
        <f t="shared" si="3"/>
        <v>0</v>
      </c>
      <c r="U146" s="36"/>
      <c r="V146" s="36"/>
      <c r="W146" s="36"/>
      <c r="X146" s="36"/>
      <c r="Y146" s="36"/>
      <c r="Z146" s="36"/>
      <c r="AA146" s="36"/>
      <c r="AB146" s="36"/>
      <c r="AC146" s="36"/>
      <c r="AD146" s="36"/>
      <c r="AE146" s="36"/>
      <c r="AR146" s="186" t="s">
        <v>257</v>
      </c>
      <c r="AT146" s="186" t="s">
        <v>123</v>
      </c>
      <c r="AU146" s="186" t="s">
        <v>81</v>
      </c>
      <c r="AY146" s="19" t="s">
        <v>120</v>
      </c>
      <c r="BE146" s="187">
        <f t="shared" si="4"/>
        <v>0</v>
      </c>
      <c r="BF146" s="187">
        <f t="shared" si="5"/>
        <v>0</v>
      </c>
      <c r="BG146" s="187">
        <f t="shared" si="6"/>
        <v>0</v>
      </c>
      <c r="BH146" s="187">
        <f t="shared" si="7"/>
        <v>0</v>
      </c>
      <c r="BI146" s="187">
        <f t="shared" si="8"/>
        <v>0</v>
      </c>
      <c r="BJ146" s="19" t="s">
        <v>79</v>
      </c>
      <c r="BK146" s="187">
        <f t="shared" si="9"/>
        <v>0</v>
      </c>
      <c r="BL146" s="19" t="s">
        <v>257</v>
      </c>
      <c r="BM146" s="186" t="s">
        <v>1058</v>
      </c>
    </row>
    <row r="147" spans="1:65" s="2" customFormat="1" ht="33" customHeight="1">
      <c r="A147" s="36"/>
      <c r="B147" s="37"/>
      <c r="C147" s="175" t="s">
        <v>357</v>
      </c>
      <c r="D147" s="175" t="s">
        <v>123</v>
      </c>
      <c r="E147" s="176" t="s">
        <v>1059</v>
      </c>
      <c r="F147" s="177" t="s">
        <v>1060</v>
      </c>
      <c r="G147" s="178" t="s">
        <v>202</v>
      </c>
      <c r="H147" s="179">
        <v>80</v>
      </c>
      <c r="I147" s="180"/>
      <c r="J147" s="181">
        <f t="shared" si="0"/>
        <v>0</v>
      </c>
      <c r="K147" s="177" t="s">
        <v>127</v>
      </c>
      <c r="L147" s="41"/>
      <c r="M147" s="182" t="s">
        <v>19</v>
      </c>
      <c r="N147" s="183" t="s">
        <v>43</v>
      </c>
      <c r="O147" s="66"/>
      <c r="P147" s="184">
        <f t="shared" si="1"/>
        <v>0</v>
      </c>
      <c r="Q147" s="184">
        <v>0.00012</v>
      </c>
      <c r="R147" s="184">
        <f t="shared" si="2"/>
        <v>0.009600000000000001</v>
      </c>
      <c r="S147" s="184">
        <v>0</v>
      </c>
      <c r="T147" s="185">
        <f t="shared" si="3"/>
        <v>0</v>
      </c>
      <c r="U147" s="36"/>
      <c r="V147" s="36"/>
      <c r="W147" s="36"/>
      <c r="X147" s="36"/>
      <c r="Y147" s="36"/>
      <c r="Z147" s="36"/>
      <c r="AA147" s="36"/>
      <c r="AB147" s="36"/>
      <c r="AC147" s="36"/>
      <c r="AD147" s="36"/>
      <c r="AE147" s="36"/>
      <c r="AR147" s="186" t="s">
        <v>257</v>
      </c>
      <c r="AT147" s="186" t="s">
        <v>123</v>
      </c>
      <c r="AU147" s="186" t="s">
        <v>81</v>
      </c>
      <c r="AY147" s="19" t="s">
        <v>120</v>
      </c>
      <c r="BE147" s="187">
        <f t="shared" si="4"/>
        <v>0</v>
      </c>
      <c r="BF147" s="187">
        <f t="shared" si="5"/>
        <v>0</v>
      </c>
      <c r="BG147" s="187">
        <f t="shared" si="6"/>
        <v>0</v>
      </c>
      <c r="BH147" s="187">
        <f t="shared" si="7"/>
        <v>0</v>
      </c>
      <c r="BI147" s="187">
        <f t="shared" si="8"/>
        <v>0</v>
      </c>
      <c r="BJ147" s="19" t="s">
        <v>79</v>
      </c>
      <c r="BK147" s="187">
        <f t="shared" si="9"/>
        <v>0</v>
      </c>
      <c r="BL147" s="19" t="s">
        <v>257</v>
      </c>
      <c r="BM147" s="186" t="s">
        <v>1061</v>
      </c>
    </row>
    <row r="148" spans="1:47" s="2" customFormat="1" ht="29.25">
      <c r="A148" s="36"/>
      <c r="B148" s="37"/>
      <c r="C148" s="38"/>
      <c r="D148" s="188" t="s">
        <v>130</v>
      </c>
      <c r="E148" s="38"/>
      <c r="F148" s="189" t="s">
        <v>1062</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130</v>
      </c>
      <c r="AU148" s="19" t="s">
        <v>81</v>
      </c>
    </row>
    <row r="149" spans="1:65" s="2" customFormat="1" ht="33" customHeight="1">
      <c r="A149" s="36"/>
      <c r="B149" s="37"/>
      <c r="C149" s="175" t="s">
        <v>364</v>
      </c>
      <c r="D149" s="175" t="s">
        <v>123</v>
      </c>
      <c r="E149" s="176" t="s">
        <v>1063</v>
      </c>
      <c r="F149" s="177" t="s">
        <v>1064</v>
      </c>
      <c r="G149" s="178" t="s">
        <v>202</v>
      </c>
      <c r="H149" s="179">
        <v>119</v>
      </c>
      <c r="I149" s="180"/>
      <c r="J149" s="181">
        <f>ROUND(I149*H149,2)</f>
        <v>0</v>
      </c>
      <c r="K149" s="177" t="s">
        <v>127</v>
      </c>
      <c r="L149" s="41"/>
      <c r="M149" s="182" t="s">
        <v>19</v>
      </c>
      <c r="N149" s="183" t="s">
        <v>43</v>
      </c>
      <c r="O149" s="66"/>
      <c r="P149" s="184">
        <f>O149*H149</f>
        <v>0</v>
      </c>
      <c r="Q149" s="184">
        <v>0.00016</v>
      </c>
      <c r="R149" s="184">
        <f>Q149*H149</f>
        <v>0.01904</v>
      </c>
      <c r="S149" s="184">
        <v>0</v>
      </c>
      <c r="T149" s="185">
        <f>S149*H149</f>
        <v>0</v>
      </c>
      <c r="U149" s="36"/>
      <c r="V149" s="36"/>
      <c r="W149" s="36"/>
      <c r="X149" s="36"/>
      <c r="Y149" s="36"/>
      <c r="Z149" s="36"/>
      <c r="AA149" s="36"/>
      <c r="AB149" s="36"/>
      <c r="AC149" s="36"/>
      <c r="AD149" s="36"/>
      <c r="AE149" s="36"/>
      <c r="AR149" s="186" t="s">
        <v>257</v>
      </c>
      <c r="AT149" s="186" t="s">
        <v>123</v>
      </c>
      <c r="AU149" s="186" t="s">
        <v>81</v>
      </c>
      <c r="AY149" s="19" t="s">
        <v>120</v>
      </c>
      <c r="BE149" s="187">
        <f>IF(N149="základní",J149,0)</f>
        <v>0</v>
      </c>
      <c r="BF149" s="187">
        <f>IF(N149="snížená",J149,0)</f>
        <v>0</v>
      </c>
      <c r="BG149" s="187">
        <f>IF(N149="zákl. přenesená",J149,0)</f>
        <v>0</v>
      </c>
      <c r="BH149" s="187">
        <f>IF(N149="sníž. přenesená",J149,0)</f>
        <v>0</v>
      </c>
      <c r="BI149" s="187">
        <f>IF(N149="nulová",J149,0)</f>
        <v>0</v>
      </c>
      <c r="BJ149" s="19" t="s">
        <v>79</v>
      </c>
      <c r="BK149" s="187">
        <f>ROUND(I149*H149,2)</f>
        <v>0</v>
      </c>
      <c r="BL149" s="19" t="s">
        <v>257</v>
      </c>
      <c r="BM149" s="186" t="s">
        <v>1065</v>
      </c>
    </row>
    <row r="150" spans="1:47" s="2" customFormat="1" ht="29.25">
      <c r="A150" s="36"/>
      <c r="B150" s="37"/>
      <c r="C150" s="38"/>
      <c r="D150" s="188" t="s">
        <v>130</v>
      </c>
      <c r="E150" s="38"/>
      <c r="F150" s="189" t="s">
        <v>1062</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130</v>
      </c>
      <c r="AU150" s="19" t="s">
        <v>81</v>
      </c>
    </row>
    <row r="151" spans="1:65" s="2" customFormat="1" ht="16.5" customHeight="1">
      <c r="A151" s="36"/>
      <c r="B151" s="37"/>
      <c r="C151" s="175" t="s">
        <v>373</v>
      </c>
      <c r="D151" s="175" t="s">
        <v>123</v>
      </c>
      <c r="E151" s="176" t="s">
        <v>1066</v>
      </c>
      <c r="F151" s="177" t="s">
        <v>1067</v>
      </c>
      <c r="G151" s="178" t="s">
        <v>283</v>
      </c>
      <c r="H151" s="179">
        <v>24</v>
      </c>
      <c r="I151" s="180"/>
      <c r="J151" s="181">
        <f>ROUND(I151*H151,2)</f>
        <v>0</v>
      </c>
      <c r="K151" s="177" t="s">
        <v>127</v>
      </c>
      <c r="L151" s="41"/>
      <c r="M151" s="182" t="s">
        <v>19</v>
      </c>
      <c r="N151" s="183" t="s">
        <v>43</v>
      </c>
      <c r="O151" s="66"/>
      <c r="P151" s="184">
        <f>O151*H151</f>
        <v>0</v>
      </c>
      <c r="Q151" s="184">
        <v>0.00017</v>
      </c>
      <c r="R151" s="184">
        <f>Q151*H151</f>
        <v>0.00408</v>
      </c>
      <c r="S151" s="184">
        <v>0</v>
      </c>
      <c r="T151" s="185">
        <f>S151*H151</f>
        <v>0</v>
      </c>
      <c r="U151" s="36"/>
      <c r="V151" s="36"/>
      <c r="W151" s="36"/>
      <c r="X151" s="36"/>
      <c r="Y151" s="36"/>
      <c r="Z151" s="36"/>
      <c r="AA151" s="36"/>
      <c r="AB151" s="36"/>
      <c r="AC151" s="36"/>
      <c r="AD151" s="36"/>
      <c r="AE151" s="36"/>
      <c r="AR151" s="186" t="s">
        <v>257</v>
      </c>
      <c r="AT151" s="186" t="s">
        <v>123</v>
      </c>
      <c r="AU151" s="186" t="s">
        <v>81</v>
      </c>
      <c r="AY151" s="19" t="s">
        <v>120</v>
      </c>
      <c r="BE151" s="187">
        <f>IF(N151="základní",J151,0)</f>
        <v>0</v>
      </c>
      <c r="BF151" s="187">
        <f>IF(N151="snížená",J151,0)</f>
        <v>0</v>
      </c>
      <c r="BG151" s="187">
        <f>IF(N151="zákl. přenesená",J151,0)</f>
        <v>0</v>
      </c>
      <c r="BH151" s="187">
        <f>IF(N151="sníž. přenesená",J151,0)</f>
        <v>0</v>
      </c>
      <c r="BI151" s="187">
        <f>IF(N151="nulová",J151,0)</f>
        <v>0</v>
      </c>
      <c r="BJ151" s="19" t="s">
        <v>79</v>
      </c>
      <c r="BK151" s="187">
        <f>ROUND(I151*H151,2)</f>
        <v>0</v>
      </c>
      <c r="BL151" s="19" t="s">
        <v>257</v>
      </c>
      <c r="BM151" s="186" t="s">
        <v>1068</v>
      </c>
    </row>
    <row r="152" spans="1:47" s="2" customFormat="1" ht="39">
      <c r="A152" s="36"/>
      <c r="B152" s="37"/>
      <c r="C152" s="38"/>
      <c r="D152" s="188" t="s">
        <v>130</v>
      </c>
      <c r="E152" s="38"/>
      <c r="F152" s="189" t="s">
        <v>1069</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130</v>
      </c>
      <c r="AU152" s="19" t="s">
        <v>81</v>
      </c>
    </row>
    <row r="153" spans="1:65" s="2" customFormat="1" ht="16.5" customHeight="1">
      <c r="A153" s="36"/>
      <c r="B153" s="37"/>
      <c r="C153" s="175" t="s">
        <v>378</v>
      </c>
      <c r="D153" s="175" t="s">
        <v>123</v>
      </c>
      <c r="E153" s="176" t="s">
        <v>1070</v>
      </c>
      <c r="F153" s="177" t="s">
        <v>1071</v>
      </c>
      <c r="G153" s="178" t="s">
        <v>283</v>
      </c>
      <c r="H153" s="179">
        <v>1</v>
      </c>
      <c r="I153" s="180"/>
      <c r="J153" s="181">
        <f>ROUND(I153*H153,2)</f>
        <v>0</v>
      </c>
      <c r="K153" s="177" t="s">
        <v>127</v>
      </c>
      <c r="L153" s="41"/>
      <c r="M153" s="182" t="s">
        <v>19</v>
      </c>
      <c r="N153" s="183" t="s">
        <v>43</v>
      </c>
      <c r="O153" s="66"/>
      <c r="P153" s="184">
        <f>O153*H153</f>
        <v>0</v>
      </c>
      <c r="Q153" s="184">
        <v>0.0002</v>
      </c>
      <c r="R153" s="184">
        <f>Q153*H153</f>
        <v>0.0002</v>
      </c>
      <c r="S153" s="184">
        <v>0</v>
      </c>
      <c r="T153" s="185">
        <f>S153*H153</f>
        <v>0</v>
      </c>
      <c r="U153" s="36"/>
      <c r="V153" s="36"/>
      <c r="W153" s="36"/>
      <c r="X153" s="36"/>
      <c r="Y153" s="36"/>
      <c r="Z153" s="36"/>
      <c r="AA153" s="36"/>
      <c r="AB153" s="36"/>
      <c r="AC153" s="36"/>
      <c r="AD153" s="36"/>
      <c r="AE153" s="36"/>
      <c r="AR153" s="186" t="s">
        <v>257</v>
      </c>
      <c r="AT153" s="186" t="s">
        <v>123</v>
      </c>
      <c r="AU153" s="186" t="s">
        <v>81</v>
      </c>
      <c r="AY153" s="19" t="s">
        <v>120</v>
      </c>
      <c r="BE153" s="187">
        <f>IF(N153="základní",J153,0)</f>
        <v>0</v>
      </c>
      <c r="BF153" s="187">
        <f>IF(N153="snížená",J153,0)</f>
        <v>0</v>
      </c>
      <c r="BG153" s="187">
        <f>IF(N153="zákl. přenesená",J153,0)</f>
        <v>0</v>
      </c>
      <c r="BH153" s="187">
        <f>IF(N153="sníž. přenesená",J153,0)</f>
        <v>0</v>
      </c>
      <c r="BI153" s="187">
        <f>IF(N153="nulová",J153,0)</f>
        <v>0</v>
      </c>
      <c r="BJ153" s="19" t="s">
        <v>79</v>
      </c>
      <c r="BK153" s="187">
        <f>ROUND(I153*H153,2)</f>
        <v>0</v>
      </c>
      <c r="BL153" s="19" t="s">
        <v>257</v>
      </c>
      <c r="BM153" s="186" t="s">
        <v>1072</v>
      </c>
    </row>
    <row r="154" spans="1:47" s="2" customFormat="1" ht="39">
      <c r="A154" s="36"/>
      <c r="B154" s="37"/>
      <c r="C154" s="38"/>
      <c r="D154" s="188" t="s">
        <v>130</v>
      </c>
      <c r="E154" s="38"/>
      <c r="F154" s="189" t="s">
        <v>1069</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130</v>
      </c>
      <c r="AU154" s="19" t="s">
        <v>81</v>
      </c>
    </row>
    <row r="155" spans="1:65" s="2" customFormat="1" ht="16.5" customHeight="1">
      <c r="A155" s="36"/>
      <c r="B155" s="37"/>
      <c r="C155" s="175" t="s">
        <v>382</v>
      </c>
      <c r="D155" s="175" t="s">
        <v>123</v>
      </c>
      <c r="E155" s="176" t="s">
        <v>1073</v>
      </c>
      <c r="F155" s="177" t="s">
        <v>1074</v>
      </c>
      <c r="G155" s="178" t="s">
        <v>126</v>
      </c>
      <c r="H155" s="179">
        <v>24</v>
      </c>
      <c r="I155" s="180"/>
      <c r="J155" s="181">
        <f>ROUND(I155*H155,2)</f>
        <v>0</v>
      </c>
      <c r="K155" s="177" t="s">
        <v>127</v>
      </c>
      <c r="L155" s="41"/>
      <c r="M155" s="182" t="s">
        <v>19</v>
      </c>
      <c r="N155" s="183" t="s">
        <v>43</v>
      </c>
      <c r="O155" s="66"/>
      <c r="P155" s="184">
        <f>O155*H155</f>
        <v>0</v>
      </c>
      <c r="Q155" s="184">
        <v>0.00021</v>
      </c>
      <c r="R155" s="184">
        <f>Q155*H155</f>
        <v>0.00504</v>
      </c>
      <c r="S155" s="184">
        <v>0</v>
      </c>
      <c r="T155" s="185">
        <f>S155*H155</f>
        <v>0</v>
      </c>
      <c r="U155" s="36"/>
      <c r="V155" s="36"/>
      <c r="W155" s="36"/>
      <c r="X155" s="36"/>
      <c r="Y155" s="36"/>
      <c r="Z155" s="36"/>
      <c r="AA155" s="36"/>
      <c r="AB155" s="36"/>
      <c r="AC155" s="36"/>
      <c r="AD155" s="36"/>
      <c r="AE155" s="36"/>
      <c r="AR155" s="186" t="s">
        <v>257</v>
      </c>
      <c r="AT155" s="186" t="s">
        <v>123</v>
      </c>
      <c r="AU155" s="186" t="s">
        <v>81</v>
      </c>
      <c r="AY155" s="19" t="s">
        <v>120</v>
      </c>
      <c r="BE155" s="187">
        <f>IF(N155="základní",J155,0)</f>
        <v>0</v>
      </c>
      <c r="BF155" s="187">
        <f>IF(N155="snížená",J155,0)</f>
        <v>0</v>
      </c>
      <c r="BG155" s="187">
        <f>IF(N155="zákl. přenesená",J155,0)</f>
        <v>0</v>
      </c>
      <c r="BH155" s="187">
        <f>IF(N155="sníž. přenesená",J155,0)</f>
        <v>0</v>
      </c>
      <c r="BI155" s="187">
        <f>IF(N155="nulová",J155,0)</f>
        <v>0</v>
      </c>
      <c r="BJ155" s="19" t="s">
        <v>79</v>
      </c>
      <c r="BK155" s="187">
        <f>ROUND(I155*H155,2)</f>
        <v>0</v>
      </c>
      <c r="BL155" s="19" t="s">
        <v>257</v>
      </c>
      <c r="BM155" s="186" t="s">
        <v>1075</v>
      </c>
    </row>
    <row r="156" spans="1:47" s="2" customFormat="1" ht="39">
      <c r="A156" s="36"/>
      <c r="B156" s="37"/>
      <c r="C156" s="38"/>
      <c r="D156" s="188" t="s">
        <v>130</v>
      </c>
      <c r="E156" s="38"/>
      <c r="F156" s="189" t="s">
        <v>1069</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130</v>
      </c>
      <c r="AU156" s="19" t="s">
        <v>81</v>
      </c>
    </row>
    <row r="157" spans="1:65" s="2" customFormat="1" ht="24">
      <c r="A157" s="36"/>
      <c r="B157" s="37"/>
      <c r="C157" s="175" t="s">
        <v>387</v>
      </c>
      <c r="D157" s="175" t="s">
        <v>123</v>
      </c>
      <c r="E157" s="176" t="s">
        <v>1076</v>
      </c>
      <c r="F157" s="177" t="s">
        <v>1077</v>
      </c>
      <c r="G157" s="178" t="s">
        <v>202</v>
      </c>
      <c r="H157" s="179">
        <v>199</v>
      </c>
      <c r="I157" s="180"/>
      <c r="J157" s="181">
        <f>ROUND(I157*H157,2)</f>
        <v>0</v>
      </c>
      <c r="K157" s="177" t="s">
        <v>127</v>
      </c>
      <c r="L157" s="41"/>
      <c r="M157" s="182" t="s">
        <v>19</v>
      </c>
      <c r="N157" s="183" t="s">
        <v>43</v>
      </c>
      <c r="O157" s="66"/>
      <c r="P157" s="184">
        <f>O157*H157</f>
        <v>0</v>
      </c>
      <c r="Q157" s="184">
        <v>0.00019</v>
      </c>
      <c r="R157" s="184">
        <f>Q157*H157</f>
        <v>0.03781</v>
      </c>
      <c r="S157" s="184">
        <v>0</v>
      </c>
      <c r="T157" s="185">
        <f>S157*H157</f>
        <v>0</v>
      </c>
      <c r="U157" s="36"/>
      <c r="V157" s="36"/>
      <c r="W157" s="36"/>
      <c r="X157" s="36"/>
      <c r="Y157" s="36"/>
      <c r="Z157" s="36"/>
      <c r="AA157" s="36"/>
      <c r="AB157" s="36"/>
      <c r="AC157" s="36"/>
      <c r="AD157" s="36"/>
      <c r="AE157" s="36"/>
      <c r="AR157" s="186" t="s">
        <v>257</v>
      </c>
      <c r="AT157" s="186" t="s">
        <v>123</v>
      </c>
      <c r="AU157" s="186" t="s">
        <v>81</v>
      </c>
      <c r="AY157" s="19" t="s">
        <v>120</v>
      </c>
      <c r="BE157" s="187">
        <f>IF(N157="základní",J157,0)</f>
        <v>0</v>
      </c>
      <c r="BF157" s="187">
        <f>IF(N157="snížená",J157,0)</f>
        <v>0</v>
      </c>
      <c r="BG157" s="187">
        <f>IF(N157="zákl. přenesená",J157,0)</f>
        <v>0</v>
      </c>
      <c r="BH157" s="187">
        <f>IF(N157="sníž. přenesená",J157,0)</f>
        <v>0</v>
      </c>
      <c r="BI157" s="187">
        <f>IF(N157="nulová",J157,0)</f>
        <v>0</v>
      </c>
      <c r="BJ157" s="19" t="s">
        <v>79</v>
      </c>
      <c r="BK157" s="187">
        <f>ROUND(I157*H157,2)</f>
        <v>0</v>
      </c>
      <c r="BL157" s="19" t="s">
        <v>257</v>
      </c>
      <c r="BM157" s="186" t="s">
        <v>1078</v>
      </c>
    </row>
    <row r="158" spans="1:47" s="2" customFormat="1" ht="68.25">
      <c r="A158" s="36"/>
      <c r="B158" s="37"/>
      <c r="C158" s="38"/>
      <c r="D158" s="188" t="s">
        <v>130</v>
      </c>
      <c r="E158" s="38"/>
      <c r="F158" s="189" t="s">
        <v>1079</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130</v>
      </c>
      <c r="AU158" s="19" t="s">
        <v>81</v>
      </c>
    </row>
    <row r="159" spans="1:65" s="2" customFormat="1" ht="21.75" customHeight="1">
      <c r="A159" s="36"/>
      <c r="B159" s="37"/>
      <c r="C159" s="175" t="s">
        <v>391</v>
      </c>
      <c r="D159" s="175" t="s">
        <v>123</v>
      </c>
      <c r="E159" s="176" t="s">
        <v>1080</v>
      </c>
      <c r="F159" s="177" t="s">
        <v>1081</v>
      </c>
      <c r="G159" s="178" t="s">
        <v>202</v>
      </c>
      <c r="H159" s="179">
        <v>199</v>
      </c>
      <c r="I159" s="180"/>
      <c r="J159" s="181">
        <f>ROUND(I159*H159,2)</f>
        <v>0</v>
      </c>
      <c r="K159" s="177" t="s">
        <v>127</v>
      </c>
      <c r="L159" s="41"/>
      <c r="M159" s="182" t="s">
        <v>19</v>
      </c>
      <c r="N159" s="183" t="s">
        <v>43</v>
      </c>
      <c r="O159" s="66"/>
      <c r="P159" s="184">
        <f>O159*H159</f>
        <v>0</v>
      </c>
      <c r="Q159" s="184">
        <v>1E-05</v>
      </c>
      <c r="R159" s="184">
        <f>Q159*H159</f>
        <v>0.00199</v>
      </c>
      <c r="S159" s="184">
        <v>0</v>
      </c>
      <c r="T159" s="185">
        <f>S159*H159</f>
        <v>0</v>
      </c>
      <c r="U159" s="36"/>
      <c r="V159" s="36"/>
      <c r="W159" s="36"/>
      <c r="X159" s="36"/>
      <c r="Y159" s="36"/>
      <c r="Z159" s="36"/>
      <c r="AA159" s="36"/>
      <c r="AB159" s="36"/>
      <c r="AC159" s="36"/>
      <c r="AD159" s="36"/>
      <c r="AE159" s="36"/>
      <c r="AR159" s="186" t="s">
        <v>257</v>
      </c>
      <c r="AT159" s="186" t="s">
        <v>123</v>
      </c>
      <c r="AU159" s="186" t="s">
        <v>81</v>
      </c>
      <c r="AY159" s="19" t="s">
        <v>120</v>
      </c>
      <c r="BE159" s="187">
        <f>IF(N159="základní",J159,0)</f>
        <v>0</v>
      </c>
      <c r="BF159" s="187">
        <f>IF(N159="snížená",J159,0)</f>
        <v>0</v>
      </c>
      <c r="BG159" s="187">
        <f>IF(N159="zákl. přenesená",J159,0)</f>
        <v>0</v>
      </c>
      <c r="BH159" s="187">
        <f>IF(N159="sníž. přenesená",J159,0)</f>
        <v>0</v>
      </c>
      <c r="BI159" s="187">
        <f>IF(N159="nulová",J159,0)</f>
        <v>0</v>
      </c>
      <c r="BJ159" s="19" t="s">
        <v>79</v>
      </c>
      <c r="BK159" s="187">
        <f>ROUND(I159*H159,2)</f>
        <v>0</v>
      </c>
      <c r="BL159" s="19" t="s">
        <v>257</v>
      </c>
      <c r="BM159" s="186" t="s">
        <v>1082</v>
      </c>
    </row>
    <row r="160" spans="1:47" s="2" customFormat="1" ht="68.25">
      <c r="A160" s="36"/>
      <c r="B160" s="37"/>
      <c r="C160" s="38"/>
      <c r="D160" s="188" t="s">
        <v>130</v>
      </c>
      <c r="E160" s="38"/>
      <c r="F160" s="189" t="s">
        <v>1079</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130</v>
      </c>
      <c r="AU160" s="19" t="s">
        <v>81</v>
      </c>
    </row>
    <row r="161" spans="1:65" s="2" customFormat="1" ht="16.5" customHeight="1">
      <c r="A161" s="36"/>
      <c r="B161" s="37"/>
      <c r="C161" s="175" t="s">
        <v>395</v>
      </c>
      <c r="D161" s="175" t="s">
        <v>123</v>
      </c>
      <c r="E161" s="176" t="s">
        <v>1083</v>
      </c>
      <c r="F161" s="177" t="s">
        <v>1034</v>
      </c>
      <c r="G161" s="178" t="s">
        <v>126</v>
      </c>
      <c r="H161" s="179">
        <v>1</v>
      </c>
      <c r="I161" s="180"/>
      <c r="J161" s="181">
        <f>ROUND(I161*H161,2)</f>
        <v>0</v>
      </c>
      <c r="K161" s="177" t="s">
        <v>19</v>
      </c>
      <c r="L161" s="41"/>
      <c r="M161" s="182" t="s">
        <v>19</v>
      </c>
      <c r="N161" s="183" t="s">
        <v>43</v>
      </c>
      <c r="O161" s="66"/>
      <c r="P161" s="184">
        <f>O161*H161</f>
        <v>0</v>
      </c>
      <c r="Q161" s="184">
        <v>0</v>
      </c>
      <c r="R161" s="184">
        <f>Q161*H161</f>
        <v>0</v>
      </c>
      <c r="S161" s="184">
        <v>0</v>
      </c>
      <c r="T161" s="185">
        <f>S161*H161</f>
        <v>0</v>
      </c>
      <c r="U161" s="36"/>
      <c r="V161" s="36"/>
      <c r="W161" s="36"/>
      <c r="X161" s="36"/>
      <c r="Y161" s="36"/>
      <c r="Z161" s="36"/>
      <c r="AA161" s="36"/>
      <c r="AB161" s="36"/>
      <c r="AC161" s="36"/>
      <c r="AD161" s="36"/>
      <c r="AE161" s="36"/>
      <c r="AR161" s="186" t="s">
        <v>257</v>
      </c>
      <c r="AT161" s="186" t="s">
        <v>123</v>
      </c>
      <c r="AU161" s="186" t="s">
        <v>81</v>
      </c>
      <c r="AY161" s="19" t="s">
        <v>120</v>
      </c>
      <c r="BE161" s="187">
        <f>IF(N161="základní",J161,0)</f>
        <v>0</v>
      </c>
      <c r="BF161" s="187">
        <f>IF(N161="snížená",J161,0)</f>
        <v>0</v>
      </c>
      <c r="BG161" s="187">
        <f>IF(N161="zákl. přenesená",J161,0)</f>
        <v>0</v>
      </c>
      <c r="BH161" s="187">
        <f>IF(N161="sníž. přenesená",J161,0)</f>
        <v>0</v>
      </c>
      <c r="BI161" s="187">
        <f>IF(N161="nulová",J161,0)</f>
        <v>0</v>
      </c>
      <c r="BJ161" s="19" t="s">
        <v>79</v>
      </c>
      <c r="BK161" s="187">
        <f>ROUND(I161*H161,2)</f>
        <v>0</v>
      </c>
      <c r="BL161" s="19" t="s">
        <v>257</v>
      </c>
      <c r="BM161" s="186" t="s">
        <v>1084</v>
      </c>
    </row>
    <row r="162" spans="1:65" s="2" customFormat="1" ht="16.5" customHeight="1">
      <c r="A162" s="36"/>
      <c r="B162" s="37"/>
      <c r="C162" s="175" t="s">
        <v>399</v>
      </c>
      <c r="D162" s="175" t="s">
        <v>123</v>
      </c>
      <c r="E162" s="176" t="s">
        <v>1085</v>
      </c>
      <c r="F162" s="177" t="s">
        <v>1037</v>
      </c>
      <c r="G162" s="178" t="s">
        <v>126</v>
      </c>
      <c r="H162" s="179">
        <v>1</v>
      </c>
      <c r="I162" s="180"/>
      <c r="J162" s="181">
        <f>ROUND(I162*H162,2)</f>
        <v>0</v>
      </c>
      <c r="K162" s="177" t="s">
        <v>19</v>
      </c>
      <c r="L162" s="41"/>
      <c r="M162" s="182" t="s">
        <v>19</v>
      </c>
      <c r="N162" s="183" t="s">
        <v>43</v>
      </c>
      <c r="O162" s="66"/>
      <c r="P162" s="184">
        <f>O162*H162</f>
        <v>0</v>
      </c>
      <c r="Q162" s="184">
        <v>0</v>
      </c>
      <c r="R162" s="184">
        <f>Q162*H162</f>
        <v>0</v>
      </c>
      <c r="S162" s="184">
        <v>0</v>
      </c>
      <c r="T162" s="185">
        <f>S162*H162</f>
        <v>0</v>
      </c>
      <c r="U162" s="36"/>
      <c r="V162" s="36"/>
      <c r="W162" s="36"/>
      <c r="X162" s="36"/>
      <c r="Y162" s="36"/>
      <c r="Z162" s="36"/>
      <c r="AA162" s="36"/>
      <c r="AB162" s="36"/>
      <c r="AC162" s="36"/>
      <c r="AD162" s="36"/>
      <c r="AE162" s="36"/>
      <c r="AR162" s="186" t="s">
        <v>257</v>
      </c>
      <c r="AT162" s="186" t="s">
        <v>123</v>
      </c>
      <c r="AU162" s="186" t="s">
        <v>81</v>
      </c>
      <c r="AY162" s="19" t="s">
        <v>120</v>
      </c>
      <c r="BE162" s="187">
        <f>IF(N162="základní",J162,0)</f>
        <v>0</v>
      </c>
      <c r="BF162" s="187">
        <f>IF(N162="snížená",J162,0)</f>
        <v>0</v>
      </c>
      <c r="BG162" s="187">
        <f>IF(N162="zákl. přenesená",J162,0)</f>
        <v>0</v>
      </c>
      <c r="BH162" s="187">
        <f>IF(N162="sníž. přenesená",J162,0)</f>
        <v>0</v>
      </c>
      <c r="BI162" s="187">
        <f>IF(N162="nulová",J162,0)</f>
        <v>0</v>
      </c>
      <c r="BJ162" s="19" t="s">
        <v>79</v>
      </c>
      <c r="BK162" s="187">
        <f>ROUND(I162*H162,2)</f>
        <v>0</v>
      </c>
      <c r="BL162" s="19" t="s">
        <v>257</v>
      </c>
      <c r="BM162" s="186" t="s">
        <v>1086</v>
      </c>
    </row>
    <row r="163" spans="1:65" s="2" customFormat="1" ht="24">
      <c r="A163" s="36"/>
      <c r="B163" s="37"/>
      <c r="C163" s="175" t="s">
        <v>403</v>
      </c>
      <c r="D163" s="175" t="s">
        <v>123</v>
      </c>
      <c r="E163" s="176" t="s">
        <v>1087</v>
      </c>
      <c r="F163" s="177" t="s">
        <v>1088</v>
      </c>
      <c r="G163" s="178" t="s">
        <v>418</v>
      </c>
      <c r="H163" s="250"/>
      <c r="I163" s="180"/>
      <c r="J163" s="181">
        <f>ROUND(I163*H163,2)</f>
        <v>0</v>
      </c>
      <c r="K163" s="177" t="s">
        <v>127</v>
      </c>
      <c r="L163" s="41"/>
      <c r="M163" s="182" t="s">
        <v>19</v>
      </c>
      <c r="N163" s="183" t="s">
        <v>43</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257</v>
      </c>
      <c r="AT163" s="186" t="s">
        <v>123</v>
      </c>
      <c r="AU163" s="186" t="s">
        <v>81</v>
      </c>
      <c r="AY163" s="19" t="s">
        <v>120</v>
      </c>
      <c r="BE163" s="187">
        <f>IF(N163="základní",J163,0)</f>
        <v>0</v>
      </c>
      <c r="BF163" s="187">
        <f>IF(N163="snížená",J163,0)</f>
        <v>0</v>
      </c>
      <c r="BG163" s="187">
        <f>IF(N163="zákl. přenesená",J163,0)</f>
        <v>0</v>
      </c>
      <c r="BH163" s="187">
        <f>IF(N163="sníž. přenesená",J163,0)</f>
        <v>0</v>
      </c>
      <c r="BI163" s="187">
        <f>IF(N163="nulová",J163,0)</f>
        <v>0</v>
      </c>
      <c r="BJ163" s="19" t="s">
        <v>79</v>
      </c>
      <c r="BK163" s="187">
        <f>ROUND(I163*H163,2)</f>
        <v>0</v>
      </c>
      <c r="BL163" s="19" t="s">
        <v>257</v>
      </c>
      <c r="BM163" s="186" t="s">
        <v>1089</v>
      </c>
    </row>
    <row r="164" spans="1:47" s="2" customFormat="1" ht="78">
      <c r="A164" s="36"/>
      <c r="B164" s="37"/>
      <c r="C164" s="38"/>
      <c r="D164" s="188" t="s">
        <v>130</v>
      </c>
      <c r="E164" s="38"/>
      <c r="F164" s="189" t="s">
        <v>1090</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130</v>
      </c>
      <c r="AU164" s="19" t="s">
        <v>81</v>
      </c>
    </row>
    <row r="165" spans="2:63" s="12" customFormat="1" ht="22.9" customHeight="1">
      <c r="B165" s="159"/>
      <c r="C165" s="160"/>
      <c r="D165" s="161" t="s">
        <v>71</v>
      </c>
      <c r="E165" s="173" t="s">
        <v>1091</v>
      </c>
      <c r="F165" s="173" t="s">
        <v>1092</v>
      </c>
      <c r="G165" s="160"/>
      <c r="H165" s="160"/>
      <c r="I165" s="163"/>
      <c r="J165" s="174">
        <f>BK165</f>
        <v>0</v>
      </c>
      <c r="K165" s="160"/>
      <c r="L165" s="165"/>
      <c r="M165" s="166"/>
      <c r="N165" s="167"/>
      <c r="O165" s="167"/>
      <c r="P165" s="168">
        <f>SUM(P166:P329)</f>
        <v>0</v>
      </c>
      <c r="Q165" s="167"/>
      <c r="R165" s="168">
        <f>SUM(R166:R329)</f>
        <v>0.8908000000000001</v>
      </c>
      <c r="S165" s="167"/>
      <c r="T165" s="169">
        <f>SUM(T166:T329)</f>
        <v>1.3185499999999997</v>
      </c>
      <c r="AR165" s="170" t="s">
        <v>81</v>
      </c>
      <c r="AT165" s="171" t="s">
        <v>71</v>
      </c>
      <c r="AU165" s="171" t="s">
        <v>79</v>
      </c>
      <c r="AY165" s="170" t="s">
        <v>120</v>
      </c>
      <c r="BK165" s="172">
        <f>SUM(BK166:BK329)</f>
        <v>0</v>
      </c>
    </row>
    <row r="166" spans="1:65" s="2" customFormat="1" ht="16.5" customHeight="1">
      <c r="A166" s="36"/>
      <c r="B166" s="37"/>
      <c r="C166" s="175" t="s">
        <v>407</v>
      </c>
      <c r="D166" s="175" t="s">
        <v>123</v>
      </c>
      <c r="E166" s="176" t="s">
        <v>1093</v>
      </c>
      <c r="F166" s="177" t="s">
        <v>1094</v>
      </c>
      <c r="G166" s="178" t="s">
        <v>126</v>
      </c>
      <c r="H166" s="179">
        <v>18</v>
      </c>
      <c r="I166" s="180"/>
      <c r="J166" s="181">
        <f>ROUND(I166*H166,2)</f>
        <v>0</v>
      </c>
      <c r="K166" s="177" t="s">
        <v>127</v>
      </c>
      <c r="L166" s="41"/>
      <c r="M166" s="182" t="s">
        <v>19</v>
      </c>
      <c r="N166" s="183" t="s">
        <v>43</v>
      </c>
      <c r="O166" s="66"/>
      <c r="P166" s="184">
        <f>O166*H166</f>
        <v>0</v>
      </c>
      <c r="Q166" s="184">
        <v>0</v>
      </c>
      <c r="R166" s="184">
        <f>Q166*H166</f>
        <v>0</v>
      </c>
      <c r="S166" s="184">
        <v>0.0342</v>
      </c>
      <c r="T166" s="185">
        <f>S166*H166</f>
        <v>0.6156</v>
      </c>
      <c r="U166" s="36"/>
      <c r="V166" s="36"/>
      <c r="W166" s="36"/>
      <c r="X166" s="36"/>
      <c r="Y166" s="36"/>
      <c r="Z166" s="36"/>
      <c r="AA166" s="36"/>
      <c r="AB166" s="36"/>
      <c r="AC166" s="36"/>
      <c r="AD166" s="36"/>
      <c r="AE166" s="36"/>
      <c r="AR166" s="186" t="s">
        <v>257</v>
      </c>
      <c r="AT166" s="186" t="s">
        <v>123</v>
      </c>
      <c r="AU166" s="186" t="s">
        <v>81</v>
      </c>
      <c r="AY166" s="19" t="s">
        <v>120</v>
      </c>
      <c r="BE166" s="187">
        <f>IF(N166="základní",J166,0)</f>
        <v>0</v>
      </c>
      <c r="BF166" s="187">
        <f>IF(N166="snížená",J166,0)</f>
        <v>0</v>
      </c>
      <c r="BG166" s="187">
        <f>IF(N166="zákl. přenesená",J166,0)</f>
        <v>0</v>
      </c>
      <c r="BH166" s="187">
        <f>IF(N166="sníž. přenesená",J166,0)</f>
        <v>0</v>
      </c>
      <c r="BI166" s="187">
        <f>IF(N166="nulová",J166,0)</f>
        <v>0</v>
      </c>
      <c r="BJ166" s="19" t="s">
        <v>79</v>
      </c>
      <c r="BK166" s="187">
        <f>ROUND(I166*H166,2)</f>
        <v>0</v>
      </c>
      <c r="BL166" s="19" t="s">
        <v>257</v>
      </c>
      <c r="BM166" s="186" t="s">
        <v>1095</v>
      </c>
    </row>
    <row r="167" spans="2:51" s="14" customFormat="1" ht="11.25">
      <c r="B167" s="208"/>
      <c r="C167" s="209"/>
      <c r="D167" s="188" t="s">
        <v>166</v>
      </c>
      <c r="E167" s="210" t="s">
        <v>19</v>
      </c>
      <c r="F167" s="211" t="s">
        <v>83</v>
      </c>
      <c r="G167" s="209"/>
      <c r="H167" s="210" t="s">
        <v>19</v>
      </c>
      <c r="I167" s="212"/>
      <c r="J167" s="209"/>
      <c r="K167" s="209"/>
      <c r="L167" s="213"/>
      <c r="M167" s="214"/>
      <c r="N167" s="215"/>
      <c r="O167" s="215"/>
      <c r="P167" s="215"/>
      <c r="Q167" s="215"/>
      <c r="R167" s="215"/>
      <c r="S167" s="215"/>
      <c r="T167" s="216"/>
      <c r="AT167" s="217" t="s">
        <v>166</v>
      </c>
      <c r="AU167" s="217" t="s">
        <v>81</v>
      </c>
      <c r="AV167" s="14" t="s">
        <v>79</v>
      </c>
      <c r="AW167" s="14" t="s">
        <v>33</v>
      </c>
      <c r="AX167" s="14" t="s">
        <v>72</v>
      </c>
      <c r="AY167" s="217" t="s">
        <v>120</v>
      </c>
    </row>
    <row r="168" spans="2:51" s="13" customFormat="1" ht="11.25">
      <c r="B168" s="197"/>
      <c r="C168" s="198"/>
      <c r="D168" s="188" t="s">
        <v>166</v>
      </c>
      <c r="E168" s="199" t="s">
        <v>19</v>
      </c>
      <c r="F168" s="200" t="s">
        <v>81</v>
      </c>
      <c r="G168" s="198"/>
      <c r="H168" s="201">
        <v>2</v>
      </c>
      <c r="I168" s="202"/>
      <c r="J168" s="198"/>
      <c r="K168" s="198"/>
      <c r="L168" s="203"/>
      <c r="M168" s="204"/>
      <c r="N168" s="205"/>
      <c r="O168" s="205"/>
      <c r="P168" s="205"/>
      <c r="Q168" s="205"/>
      <c r="R168" s="205"/>
      <c r="S168" s="205"/>
      <c r="T168" s="206"/>
      <c r="AT168" s="207" t="s">
        <v>166</v>
      </c>
      <c r="AU168" s="207" t="s">
        <v>81</v>
      </c>
      <c r="AV168" s="13" t="s">
        <v>81</v>
      </c>
      <c r="AW168" s="13" t="s">
        <v>33</v>
      </c>
      <c r="AX168" s="13" t="s">
        <v>72</v>
      </c>
      <c r="AY168" s="207" t="s">
        <v>120</v>
      </c>
    </row>
    <row r="169" spans="2:51" s="14" customFormat="1" ht="11.25">
      <c r="B169" s="208"/>
      <c r="C169" s="209"/>
      <c r="D169" s="188" t="s">
        <v>166</v>
      </c>
      <c r="E169" s="210" t="s">
        <v>19</v>
      </c>
      <c r="F169" s="211" t="s">
        <v>86</v>
      </c>
      <c r="G169" s="209"/>
      <c r="H169" s="210" t="s">
        <v>19</v>
      </c>
      <c r="I169" s="212"/>
      <c r="J169" s="209"/>
      <c r="K169" s="209"/>
      <c r="L169" s="213"/>
      <c r="M169" s="214"/>
      <c r="N169" s="215"/>
      <c r="O169" s="215"/>
      <c r="P169" s="215"/>
      <c r="Q169" s="215"/>
      <c r="R169" s="215"/>
      <c r="S169" s="215"/>
      <c r="T169" s="216"/>
      <c r="AT169" s="217" t="s">
        <v>166</v>
      </c>
      <c r="AU169" s="217" t="s">
        <v>81</v>
      </c>
      <c r="AV169" s="14" t="s">
        <v>79</v>
      </c>
      <c r="AW169" s="14" t="s">
        <v>33</v>
      </c>
      <c r="AX169" s="14" t="s">
        <v>72</v>
      </c>
      <c r="AY169" s="217" t="s">
        <v>120</v>
      </c>
    </row>
    <row r="170" spans="2:51" s="13" customFormat="1" ht="11.25">
      <c r="B170" s="197"/>
      <c r="C170" s="198"/>
      <c r="D170" s="188" t="s">
        <v>166</v>
      </c>
      <c r="E170" s="199" t="s">
        <v>19</v>
      </c>
      <c r="F170" s="200" t="s">
        <v>208</v>
      </c>
      <c r="G170" s="198"/>
      <c r="H170" s="201">
        <v>8</v>
      </c>
      <c r="I170" s="202"/>
      <c r="J170" s="198"/>
      <c r="K170" s="198"/>
      <c r="L170" s="203"/>
      <c r="M170" s="204"/>
      <c r="N170" s="205"/>
      <c r="O170" s="205"/>
      <c r="P170" s="205"/>
      <c r="Q170" s="205"/>
      <c r="R170" s="205"/>
      <c r="S170" s="205"/>
      <c r="T170" s="206"/>
      <c r="AT170" s="207" t="s">
        <v>166</v>
      </c>
      <c r="AU170" s="207" t="s">
        <v>81</v>
      </c>
      <c r="AV170" s="13" t="s">
        <v>81</v>
      </c>
      <c r="AW170" s="13" t="s">
        <v>33</v>
      </c>
      <c r="AX170" s="13" t="s">
        <v>72</v>
      </c>
      <c r="AY170" s="207" t="s">
        <v>120</v>
      </c>
    </row>
    <row r="171" spans="2:51" s="14" customFormat="1" ht="11.25">
      <c r="B171" s="208"/>
      <c r="C171" s="209"/>
      <c r="D171" s="188" t="s">
        <v>166</v>
      </c>
      <c r="E171" s="210" t="s">
        <v>19</v>
      </c>
      <c r="F171" s="211" t="s">
        <v>89</v>
      </c>
      <c r="G171" s="209"/>
      <c r="H171" s="210" t="s">
        <v>19</v>
      </c>
      <c r="I171" s="212"/>
      <c r="J171" s="209"/>
      <c r="K171" s="209"/>
      <c r="L171" s="213"/>
      <c r="M171" s="214"/>
      <c r="N171" s="215"/>
      <c r="O171" s="215"/>
      <c r="P171" s="215"/>
      <c r="Q171" s="215"/>
      <c r="R171" s="215"/>
      <c r="S171" s="215"/>
      <c r="T171" s="216"/>
      <c r="AT171" s="217" t="s">
        <v>166</v>
      </c>
      <c r="AU171" s="217" t="s">
        <v>81</v>
      </c>
      <c r="AV171" s="14" t="s">
        <v>79</v>
      </c>
      <c r="AW171" s="14" t="s">
        <v>33</v>
      </c>
      <c r="AX171" s="14" t="s">
        <v>72</v>
      </c>
      <c r="AY171" s="217" t="s">
        <v>120</v>
      </c>
    </row>
    <row r="172" spans="2:51" s="13" customFormat="1" ht="11.25">
      <c r="B172" s="197"/>
      <c r="C172" s="198"/>
      <c r="D172" s="188" t="s">
        <v>166</v>
      </c>
      <c r="E172" s="199" t="s">
        <v>19</v>
      </c>
      <c r="F172" s="200" t="s">
        <v>208</v>
      </c>
      <c r="G172" s="198"/>
      <c r="H172" s="201">
        <v>8</v>
      </c>
      <c r="I172" s="202"/>
      <c r="J172" s="198"/>
      <c r="K172" s="198"/>
      <c r="L172" s="203"/>
      <c r="M172" s="204"/>
      <c r="N172" s="205"/>
      <c r="O172" s="205"/>
      <c r="P172" s="205"/>
      <c r="Q172" s="205"/>
      <c r="R172" s="205"/>
      <c r="S172" s="205"/>
      <c r="T172" s="206"/>
      <c r="AT172" s="207" t="s">
        <v>166</v>
      </c>
      <c r="AU172" s="207" t="s">
        <v>81</v>
      </c>
      <c r="AV172" s="13" t="s">
        <v>81</v>
      </c>
      <c r="AW172" s="13" t="s">
        <v>33</v>
      </c>
      <c r="AX172" s="13" t="s">
        <v>72</v>
      </c>
      <c r="AY172" s="207" t="s">
        <v>120</v>
      </c>
    </row>
    <row r="173" spans="2:51" s="15" customFormat="1" ht="11.25">
      <c r="B173" s="218"/>
      <c r="C173" s="219"/>
      <c r="D173" s="188" t="s">
        <v>166</v>
      </c>
      <c r="E173" s="220" t="s">
        <v>19</v>
      </c>
      <c r="F173" s="221" t="s">
        <v>184</v>
      </c>
      <c r="G173" s="219"/>
      <c r="H173" s="222">
        <v>18</v>
      </c>
      <c r="I173" s="223"/>
      <c r="J173" s="219"/>
      <c r="K173" s="219"/>
      <c r="L173" s="224"/>
      <c r="M173" s="225"/>
      <c r="N173" s="226"/>
      <c r="O173" s="226"/>
      <c r="P173" s="226"/>
      <c r="Q173" s="226"/>
      <c r="R173" s="226"/>
      <c r="S173" s="226"/>
      <c r="T173" s="227"/>
      <c r="AT173" s="228" t="s">
        <v>166</v>
      </c>
      <c r="AU173" s="228" t="s">
        <v>81</v>
      </c>
      <c r="AV173" s="15" t="s">
        <v>163</v>
      </c>
      <c r="AW173" s="15" t="s">
        <v>33</v>
      </c>
      <c r="AX173" s="15" t="s">
        <v>79</v>
      </c>
      <c r="AY173" s="228" t="s">
        <v>120</v>
      </c>
    </row>
    <row r="174" spans="1:65" s="2" customFormat="1" ht="16.5" customHeight="1">
      <c r="A174" s="36"/>
      <c r="B174" s="37"/>
      <c r="C174" s="175" t="s">
        <v>411</v>
      </c>
      <c r="D174" s="175" t="s">
        <v>123</v>
      </c>
      <c r="E174" s="176" t="s">
        <v>1096</v>
      </c>
      <c r="F174" s="177" t="s">
        <v>1097</v>
      </c>
      <c r="G174" s="178" t="s">
        <v>126</v>
      </c>
      <c r="H174" s="179">
        <v>12</v>
      </c>
      <c r="I174" s="180"/>
      <c r="J174" s="181">
        <f>ROUND(I174*H174,2)</f>
        <v>0</v>
      </c>
      <c r="K174" s="177" t="s">
        <v>127</v>
      </c>
      <c r="L174" s="41"/>
      <c r="M174" s="182" t="s">
        <v>19</v>
      </c>
      <c r="N174" s="183" t="s">
        <v>43</v>
      </c>
      <c r="O174" s="66"/>
      <c r="P174" s="184">
        <f>O174*H174</f>
        <v>0</v>
      </c>
      <c r="Q174" s="184">
        <v>0</v>
      </c>
      <c r="R174" s="184">
        <f>Q174*H174</f>
        <v>0</v>
      </c>
      <c r="S174" s="184">
        <v>0.01107</v>
      </c>
      <c r="T174" s="185">
        <f>S174*H174</f>
        <v>0.13284</v>
      </c>
      <c r="U174" s="36"/>
      <c r="V174" s="36"/>
      <c r="W174" s="36"/>
      <c r="X174" s="36"/>
      <c r="Y174" s="36"/>
      <c r="Z174" s="36"/>
      <c r="AA174" s="36"/>
      <c r="AB174" s="36"/>
      <c r="AC174" s="36"/>
      <c r="AD174" s="36"/>
      <c r="AE174" s="36"/>
      <c r="AR174" s="186" t="s">
        <v>257</v>
      </c>
      <c r="AT174" s="186" t="s">
        <v>123</v>
      </c>
      <c r="AU174" s="186" t="s">
        <v>81</v>
      </c>
      <c r="AY174" s="19" t="s">
        <v>120</v>
      </c>
      <c r="BE174" s="187">
        <f>IF(N174="základní",J174,0)</f>
        <v>0</v>
      </c>
      <c r="BF174" s="187">
        <f>IF(N174="snížená",J174,0)</f>
        <v>0</v>
      </c>
      <c r="BG174" s="187">
        <f>IF(N174="zákl. přenesená",J174,0)</f>
        <v>0</v>
      </c>
      <c r="BH174" s="187">
        <f>IF(N174="sníž. přenesená",J174,0)</f>
        <v>0</v>
      </c>
      <c r="BI174" s="187">
        <f>IF(N174="nulová",J174,0)</f>
        <v>0</v>
      </c>
      <c r="BJ174" s="19" t="s">
        <v>79</v>
      </c>
      <c r="BK174" s="187">
        <f>ROUND(I174*H174,2)</f>
        <v>0</v>
      </c>
      <c r="BL174" s="19" t="s">
        <v>257</v>
      </c>
      <c r="BM174" s="186" t="s">
        <v>1098</v>
      </c>
    </row>
    <row r="175" spans="2:51" s="14" customFormat="1" ht="11.25">
      <c r="B175" s="208"/>
      <c r="C175" s="209"/>
      <c r="D175" s="188" t="s">
        <v>166</v>
      </c>
      <c r="E175" s="210" t="s">
        <v>19</v>
      </c>
      <c r="F175" s="211" t="s">
        <v>83</v>
      </c>
      <c r="G175" s="209"/>
      <c r="H175" s="210" t="s">
        <v>19</v>
      </c>
      <c r="I175" s="212"/>
      <c r="J175" s="209"/>
      <c r="K175" s="209"/>
      <c r="L175" s="213"/>
      <c r="M175" s="214"/>
      <c r="N175" s="215"/>
      <c r="O175" s="215"/>
      <c r="P175" s="215"/>
      <c r="Q175" s="215"/>
      <c r="R175" s="215"/>
      <c r="S175" s="215"/>
      <c r="T175" s="216"/>
      <c r="AT175" s="217" t="s">
        <v>166</v>
      </c>
      <c r="AU175" s="217" t="s">
        <v>81</v>
      </c>
      <c r="AV175" s="14" t="s">
        <v>79</v>
      </c>
      <c r="AW175" s="14" t="s">
        <v>33</v>
      </c>
      <c r="AX175" s="14" t="s">
        <v>72</v>
      </c>
      <c r="AY175" s="217" t="s">
        <v>120</v>
      </c>
    </row>
    <row r="176" spans="2:51" s="13" customFormat="1" ht="11.25">
      <c r="B176" s="197"/>
      <c r="C176" s="198"/>
      <c r="D176" s="188" t="s">
        <v>166</v>
      </c>
      <c r="E176" s="199" t="s">
        <v>19</v>
      </c>
      <c r="F176" s="200" t="s">
        <v>163</v>
      </c>
      <c r="G176" s="198"/>
      <c r="H176" s="201">
        <v>4</v>
      </c>
      <c r="I176" s="202"/>
      <c r="J176" s="198"/>
      <c r="K176" s="198"/>
      <c r="L176" s="203"/>
      <c r="M176" s="204"/>
      <c r="N176" s="205"/>
      <c r="O176" s="205"/>
      <c r="P176" s="205"/>
      <c r="Q176" s="205"/>
      <c r="R176" s="205"/>
      <c r="S176" s="205"/>
      <c r="T176" s="206"/>
      <c r="AT176" s="207" t="s">
        <v>166</v>
      </c>
      <c r="AU176" s="207" t="s">
        <v>81</v>
      </c>
      <c r="AV176" s="13" t="s">
        <v>81</v>
      </c>
      <c r="AW176" s="13" t="s">
        <v>33</v>
      </c>
      <c r="AX176" s="13" t="s">
        <v>72</v>
      </c>
      <c r="AY176" s="207" t="s">
        <v>120</v>
      </c>
    </row>
    <row r="177" spans="2:51" s="14" customFormat="1" ht="11.25">
      <c r="B177" s="208"/>
      <c r="C177" s="209"/>
      <c r="D177" s="188" t="s">
        <v>166</v>
      </c>
      <c r="E177" s="210" t="s">
        <v>19</v>
      </c>
      <c r="F177" s="211" t="s">
        <v>86</v>
      </c>
      <c r="G177" s="209"/>
      <c r="H177" s="210" t="s">
        <v>19</v>
      </c>
      <c r="I177" s="212"/>
      <c r="J177" s="209"/>
      <c r="K177" s="209"/>
      <c r="L177" s="213"/>
      <c r="M177" s="214"/>
      <c r="N177" s="215"/>
      <c r="O177" s="215"/>
      <c r="P177" s="215"/>
      <c r="Q177" s="215"/>
      <c r="R177" s="215"/>
      <c r="S177" s="215"/>
      <c r="T177" s="216"/>
      <c r="AT177" s="217" t="s">
        <v>166</v>
      </c>
      <c r="AU177" s="217" t="s">
        <v>81</v>
      </c>
      <c r="AV177" s="14" t="s">
        <v>79</v>
      </c>
      <c r="AW177" s="14" t="s">
        <v>33</v>
      </c>
      <c r="AX177" s="14" t="s">
        <v>72</v>
      </c>
      <c r="AY177" s="217" t="s">
        <v>120</v>
      </c>
    </row>
    <row r="178" spans="2:51" s="13" customFormat="1" ht="11.25">
      <c r="B178" s="197"/>
      <c r="C178" s="198"/>
      <c r="D178" s="188" t="s">
        <v>166</v>
      </c>
      <c r="E178" s="199" t="s">
        <v>19</v>
      </c>
      <c r="F178" s="200" t="s">
        <v>163</v>
      </c>
      <c r="G178" s="198"/>
      <c r="H178" s="201">
        <v>4</v>
      </c>
      <c r="I178" s="202"/>
      <c r="J178" s="198"/>
      <c r="K178" s="198"/>
      <c r="L178" s="203"/>
      <c r="M178" s="204"/>
      <c r="N178" s="205"/>
      <c r="O178" s="205"/>
      <c r="P178" s="205"/>
      <c r="Q178" s="205"/>
      <c r="R178" s="205"/>
      <c r="S178" s="205"/>
      <c r="T178" s="206"/>
      <c r="AT178" s="207" t="s">
        <v>166</v>
      </c>
      <c r="AU178" s="207" t="s">
        <v>81</v>
      </c>
      <c r="AV178" s="13" t="s">
        <v>81</v>
      </c>
      <c r="AW178" s="13" t="s">
        <v>33</v>
      </c>
      <c r="AX178" s="13" t="s">
        <v>72</v>
      </c>
      <c r="AY178" s="207" t="s">
        <v>120</v>
      </c>
    </row>
    <row r="179" spans="2:51" s="14" customFormat="1" ht="11.25">
      <c r="B179" s="208"/>
      <c r="C179" s="209"/>
      <c r="D179" s="188" t="s">
        <v>166</v>
      </c>
      <c r="E179" s="210" t="s">
        <v>19</v>
      </c>
      <c r="F179" s="211" t="s">
        <v>89</v>
      </c>
      <c r="G179" s="209"/>
      <c r="H179" s="210" t="s">
        <v>19</v>
      </c>
      <c r="I179" s="212"/>
      <c r="J179" s="209"/>
      <c r="K179" s="209"/>
      <c r="L179" s="213"/>
      <c r="M179" s="214"/>
      <c r="N179" s="215"/>
      <c r="O179" s="215"/>
      <c r="P179" s="215"/>
      <c r="Q179" s="215"/>
      <c r="R179" s="215"/>
      <c r="S179" s="215"/>
      <c r="T179" s="216"/>
      <c r="AT179" s="217" t="s">
        <v>166</v>
      </c>
      <c r="AU179" s="217" t="s">
        <v>81</v>
      </c>
      <c r="AV179" s="14" t="s">
        <v>79</v>
      </c>
      <c r="AW179" s="14" t="s">
        <v>33</v>
      </c>
      <c r="AX179" s="14" t="s">
        <v>72</v>
      </c>
      <c r="AY179" s="217" t="s">
        <v>120</v>
      </c>
    </row>
    <row r="180" spans="2:51" s="13" customFormat="1" ht="11.25">
      <c r="B180" s="197"/>
      <c r="C180" s="198"/>
      <c r="D180" s="188" t="s">
        <v>166</v>
      </c>
      <c r="E180" s="199" t="s">
        <v>19</v>
      </c>
      <c r="F180" s="200" t="s">
        <v>163</v>
      </c>
      <c r="G180" s="198"/>
      <c r="H180" s="201">
        <v>4</v>
      </c>
      <c r="I180" s="202"/>
      <c r="J180" s="198"/>
      <c r="K180" s="198"/>
      <c r="L180" s="203"/>
      <c r="M180" s="204"/>
      <c r="N180" s="205"/>
      <c r="O180" s="205"/>
      <c r="P180" s="205"/>
      <c r="Q180" s="205"/>
      <c r="R180" s="205"/>
      <c r="S180" s="205"/>
      <c r="T180" s="206"/>
      <c r="AT180" s="207" t="s">
        <v>166</v>
      </c>
      <c r="AU180" s="207" t="s">
        <v>81</v>
      </c>
      <c r="AV180" s="13" t="s">
        <v>81</v>
      </c>
      <c r="AW180" s="13" t="s">
        <v>33</v>
      </c>
      <c r="AX180" s="13" t="s">
        <v>72</v>
      </c>
      <c r="AY180" s="207" t="s">
        <v>120</v>
      </c>
    </row>
    <row r="181" spans="2:51" s="15" customFormat="1" ht="11.25">
      <c r="B181" s="218"/>
      <c r="C181" s="219"/>
      <c r="D181" s="188" t="s">
        <v>166</v>
      </c>
      <c r="E181" s="220" t="s">
        <v>19</v>
      </c>
      <c r="F181" s="221" t="s">
        <v>184</v>
      </c>
      <c r="G181" s="219"/>
      <c r="H181" s="222">
        <v>12</v>
      </c>
      <c r="I181" s="223"/>
      <c r="J181" s="219"/>
      <c r="K181" s="219"/>
      <c r="L181" s="224"/>
      <c r="M181" s="225"/>
      <c r="N181" s="226"/>
      <c r="O181" s="226"/>
      <c r="P181" s="226"/>
      <c r="Q181" s="226"/>
      <c r="R181" s="226"/>
      <c r="S181" s="226"/>
      <c r="T181" s="227"/>
      <c r="AT181" s="228" t="s">
        <v>166</v>
      </c>
      <c r="AU181" s="228" t="s">
        <v>81</v>
      </c>
      <c r="AV181" s="15" t="s">
        <v>163</v>
      </c>
      <c r="AW181" s="15" t="s">
        <v>33</v>
      </c>
      <c r="AX181" s="15" t="s">
        <v>79</v>
      </c>
      <c r="AY181" s="228" t="s">
        <v>120</v>
      </c>
    </row>
    <row r="182" spans="1:65" s="2" customFormat="1" ht="16.5" customHeight="1">
      <c r="A182" s="36"/>
      <c r="B182" s="37"/>
      <c r="C182" s="175" t="s">
        <v>415</v>
      </c>
      <c r="D182" s="175" t="s">
        <v>123</v>
      </c>
      <c r="E182" s="176" t="s">
        <v>1099</v>
      </c>
      <c r="F182" s="177" t="s">
        <v>1100</v>
      </c>
      <c r="G182" s="178" t="s">
        <v>126</v>
      </c>
      <c r="H182" s="179">
        <v>21</v>
      </c>
      <c r="I182" s="180"/>
      <c r="J182" s="181">
        <f>ROUND(I182*H182,2)</f>
        <v>0</v>
      </c>
      <c r="K182" s="177" t="s">
        <v>127</v>
      </c>
      <c r="L182" s="41"/>
      <c r="M182" s="182" t="s">
        <v>19</v>
      </c>
      <c r="N182" s="183" t="s">
        <v>43</v>
      </c>
      <c r="O182" s="66"/>
      <c r="P182" s="184">
        <f>O182*H182</f>
        <v>0</v>
      </c>
      <c r="Q182" s="184">
        <v>0</v>
      </c>
      <c r="R182" s="184">
        <f>Q182*H182</f>
        <v>0</v>
      </c>
      <c r="S182" s="184">
        <v>0.01946</v>
      </c>
      <c r="T182" s="185">
        <f>S182*H182</f>
        <v>0.40866</v>
      </c>
      <c r="U182" s="36"/>
      <c r="V182" s="36"/>
      <c r="W182" s="36"/>
      <c r="X182" s="36"/>
      <c r="Y182" s="36"/>
      <c r="Z182" s="36"/>
      <c r="AA182" s="36"/>
      <c r="AB182" s="36"/>
      <c r="AC182" s="36"/>
      <c r="AD182" s="36"/>
      <c r="AE182" s="36"/>
      <c r="AR182" s="186" t="s">
        <v>257</v>
      </c>
      <c r="AT182" s="186" t="s">
        <v>123</v>
      </c>
      <c r="AU182" s="186" t="s">
        <v>81</v>
      </c>
      <c r="AY182" s="19" t="s">
        <v>120</v>
      </c>
      <c r="BE182" s="187">
        <f>IF(N182="základní",J182,0)</f>
        <v>0</v>
      </c>
      <c r="BF182" s="187">
        <f>IF(N182="snížená",J182,0)</f>
        <v>0</v>
      </c>
      <c r="BG182" s="187">
        <f>IF(N182="zákl. přenesená",J182,0)</f>
        <v>0</v>
      </c>
      <c r="BH182" s="187">
        <f>IF(N182="sníž. přenesená",J182,0)</f>
        <v>0</v>
      </c>
      <c r="BI182" s="187">
        <f>IF(N182="nulová",J182,0)</f>
        <v>0</v>
      </c>
      <c r="BJ182" s="19" t="s">
        <v>79</v>
      </c>
      <c r="BK182" s="187">
        <f>ROUND(I182*H182,2)</f>
        <v>0</v>
      </c>
      <c r="BL182" s="19" t="s">
        <v>257</v>
      </c>
      <c r="BM182" s="186" t="s">
        <v>1101</v>
      </c>
    </row>
    <row r="183" spans="2:51" s="14" customFormat="1" ht="11.25">
      <c r="B183" s="208"/>
      <c r="C183" s="209"/>
      <c r="D183" s="188" t="s">
        <v>166</v>
      </c>
      <c r="E183" s="210" t="s">
        <v>19</v>
      </c>
      <c r="F183" s="211" t="s">
        <v>83</v>
      </c>
      <c r="G183" s="209"/>
      <c r="H183" s="210" t="s">
        <v>19</v>
      </c>
      <c r="I183" s="212"/>
      <c r="J183" s="209"/>
      <c r="K183" s="209"/>
      <c r="L183" s="213"/>
      <c r="M183" s="214"/>
      <c r="N183" s="215"/>
      <c r="O183" s="215"/>
      <c r="P183" s="215"/>
      <c r="Q183" s="215"/>
      <c r="R183" s="215"/>
      <c r="S183" s="215"/>
      <c r="T183" s="216"/>
      <c r="AT183" s="217" t="s">
        <v>166</v>
      </c>
      <c r="AU183" s="217" t="s">
        <v>81</v>
      </c>
      <c r="AV183" s="14" t="s">
        <v>79</v>
      </c>
      <c r="AW183" s="14" t="s">
        <v>33</v>
      </c>
      <c r="AX183" s="14" t="s">
        <v>72</v>
      </c>
      <c r="AY183" s="217" t="s">
        <v>120</v>
      </c>
    </row>
    <row r="184" spans="2:51" s="13" customFormat="1" ht="11.25">
      <c r="B184" s="197"/>
      <c r="C184" s="198"/>
      <c r="D184" s="188" t="s">
        <v>166</v>
      </c>
      <c r="E184" s="199" t="s">
        <v>19</v>
      </c>
      <c r="F184" s="200" t="s">
        <v>140</v>
      </c>
      <c r="G184" s="198"/>
      <c r="H184" s="201">
        <v>3</v>
      </c>
      <c r="I184" s="202"/>
      <c r="J184" s="198"/>
      <c r="K184" s="198"/>
      <c r="L184" s="203"/>
      <c r="M184" s="204"/>
      <c r="N184" s="205"/>
      <c r="O184" s="205"/>
      <c r="P184" s="205"/>
      <c r="Q184" s="205"/>
      <c r="R184" s="205"/>
      <c r="S184" s="205"/>
      <c r="T184" s="206"/>
      <c r="AT184" s="207" t="s">
        <v>166</v>
      </c>
      <c r="AU184" s="207" t="s">
        <v>81</v>
      </c>
      <c r="AV184" s="13" t="s">
        <v>81</v>
      </c>
      <c r="AW184" s="13" t="s">
        <v>33</v>
      </c>
      <c r="AX184" s="13" t="s">
        <v>72</v>
      </c>
      <c r="AY184" s="207" t="s">
        <v>120</v>
      </c>
    </row>
    <row r="185" spans="2:51" s="14" customFormat="1" ht="11.25">
      <c r="B185" s="208"/>
      <c r="C185" s="209"/>
      <c r="D185" s="188" t="s">
        <v>166</v>
      </c>
      <c r="E185" s="210" t="s">
        <v>19</v>
      </c>
      <c r="F185" s="211" t="s">
        <v>86</v>
      </c>
      <c r="G185" s="209"/>
      <c r="H185" s="210" t="s">
        <v>19</v>
      </c>
      <c r="I185" s="212"/>
      <c r="J185" s="209"/>
      <c r="K185" s="209"/>
      <c r="L185" s="213"/>
      <c r="M185" s="214"/>
      <c r="N185" s="215"/>
      <c r="O185" s="215"/>
      <c r="P185" s="215"/>
      <c r="Q185" s="215"/>
      <c r="R185" s="215"/>
      <c r="S185" s="215"/>
      <c r="T185" s="216"/>
      <c r="AT185" s="217" t="s">
        <v>166</v>
      </c>
      <c r="AU185" s="217" t="s">
        <v>81</v>
      </c>
      <c r="AV185" s="14" t="s">
        <v>79</v>
      </c>
      <c r="AW185" s="14" t="s">
        <v>33</v>
      </c>
      <c r="AX185" s="14" t="s">
        <v>72</v>
      </c>
      <c r="AY185" s="217" t="s">
        <v>120</v>
      </c>
    </row>
    <row r="186" spans="2:51" s="13" customFormat="1" ht="11.25">
      <c r="B186" s="197"/>
      <c r="C186" s="198"/>
      <c r="D186" s="188" t="s">
        <v>166</v>
      </c>
      <c r="E186" s="199" t="s">
        <v>19</v>
      </c>
      <c r="F186" s="200" t="s">
        <v>216</v>
      </c>
      <c r="G186" s="198"/>
      <c r="H186" s="201">
        <v>9</v>
      </c>
      <c r="I186" s="202"/>
      <c r="J186" s="198"/>
      <c r="K186" s="198"/>
      <c r="L186" s="203"/>
      <c r="M186" s="204"/>
      <c r="N186" s="205"/>
      <c r="O186" s="205"/>
      <c r="P186" s="205"/>
      <c r="Q186" s="205"/>
      <c r="R186" s="205"/>
      <c r="S186" s="205"/>
      <c r="T186" s="206"/>
      <c r="AT186" s="207" t="s">
        <v>166</v>
      </c>
      <c r="AU186" s="207" t="s">
        <v>81</v>
      </c>
      <c r="AV186" s="13" t="s">
        <v>81</v>
      </c>
      <c r="AW186" s="13" t="s">
        <v>33</v>
      </c>
      <c r="AX186" s="13" t="s">
        <v>72</v>
      </c>
      <c r="AY186" s="207" t="s">
        <v>120</v>
      </c>
    </row>
    <row r="187" spans="2:51" s="14" customFormat="1" ht="11.25">
      <c r="B187" s="208"/>
      <c r="C187" s="209"/>
      <c r="D187" s="188" t="s">
        <v>166</v>
      </c>
      <c r="E187" s="210" t="s">
        <v>19</v>
      </c>
      <c r="F187" s="211" t="s">
        <v>89</v>
      </c>
      <c r="G187" s="209"/>
      <c r="H187" s="210" t="s">
        <v>19</v>
      </c>
      <c r="I187" s="212"/>
      <c r="J187" s="209"/>
      <c r="K187" s="209"/>
      <c r="L187" s="213"/>
      <c r="M187" s="214"/>
      <c r="N187" s="215"/>
      <c r="O187" s="215"/>
      <c r="P187" s="215"/>
      <c r="Q187" s="215"/>
      <c r="R187" s="215"/>
      <c r="S187" s="215"/>
      <c r="T187" s="216"/>
      <c r="AT187" s="217" t="s">
        <v>166</v>
      </c>
      <c r="AU187" s="217" t="s">
        <v>81</v>
      </c>
      <c r="AV187" s="14" t="s">
        <v>79</v>
      </c>
      <c r="AW187" s="14" t="s">
        <v>33</v>
      </c>
      <c r="AX187" s="14" t="s">
        <v>72</v>
      </c>
      <c r="AY187" s="217" t="s">
        <v>120</v>
      </c>
    </row>
    <row r="188" spans="2:51" s="13" customFormat="1" ht="11.25">
      <c r="B188" s="197"/>
      <c r="C188" s="198"/>
      <c r="D188" s="188" t="s">
        <v>166</v>
      </c>
      <c r="E188" s="199" t="s">
        <v>19</v>
      </c>
      <c r="F188" s="200" t="s">
        <v>216</v>
      </c>
      <c r="G188" s="198"/>
      <c r="H188" s="201">
        <v>9</v>
      </c>
      <c r="I188" s="202"/>
      <c r="J188" s="198"/>
      <c r="K188" s="198"/>
      <c r="L188" s="203"/>
      <c r="M188" s="204"/>
      <c r="N188" s="205"/>
      <c r="O188" s="205"/>
      <c r="P188" s="205"/>
      <c r="Q188" s="205"/>
      <c r="R188" s="205"/>
      <c r="S188" s="205"/>
      <c r="T188" s="206"/>
      <c r="AT188" s="207" t="s">
        <v>166</v>
      </c>
      <c r="AU188" s="207" t="s">
        <v>81</v>
      </c>
      <c r="AV188" s="13" t="s">
        <v>81</v>
      </c>
      <c r="AW188" s="13" t="s">
        <v>33</v>
      </c>
      <c r="AX188" s="13" t="s">
        <v>72</v>
      </c>
      <c r="AY188" s="207" t="s">
        <v>120</v>
      </c>
    </row>
    <row r="189" spans="2:51" s="15" customFormat="1" ht="11.25">
      <c r="B189" s="218"/>
      <c r="C189" s="219"/>
      <c r="D189" s="188" t="s">
        <v>166</v>
      </c>
      <c r="E189" s="220" t="s">
        <v>19</v>
      </c>
      <c r="F189" s="221" t="s">
        <v>184</v>
      </c>
      <c r="G189" s="219"/>
      <c r="H189" s="222">
        <v>21</v>
      </c>
      <c r="I189" s="223"/>
      <c r="J189" s="219"/>
      <c r="K189" s="219"/>
      <c r="L189" s="224"/>
      <c r="M189" s="225"/>
      <c r="N189" s="226"/>
      <c r="O189" s="226"/>
      <c r="P189" s="226"/>
      <c r="Q189" s="226"/>
      <c r="R189" s="226"/>
      <c r="S189" s="226"/>
      <c r="T189" s="227"/>
      <c r="AT189" s="228" t="s">
        <v>166</v>
      </c>
      <c r="AU189" s="228" t="s">
        <v>81</v>
      </c>
      <c r="AV189" s="15" t="s">
        <v>163</v>
      </c>
      <c r="AW189" s="15" t="s">
        <v>33</v>
      </c>
      <c r="AX189" s="15" t="s">
        <v>79</v>
      </c>
      <c r="AY189" s="228" t="s">
        <v>120</v>
      </c>
    </row>
    <row r="190" spans="1:65" s="2" customFormat="1" ht="16.5" customHeight="1">
      <c r="A190" s="36"/>
      <c r="B190" s="37"/>
      <c r="C190" s="175" t="s">
        <v>423</v>
      </c>
      <c r="D190" s="175" t="s">
        <v>123</v>
      </c>
      <c r="E190" s="176" t="s">
        <v>1102</v>
      </c>
      <c r="F190" s="177" t="s">
        <v>1103</v>
      </c>
      <c r="G190" s="178" t="s">
        <v>126</v>
      </c>
      <c r="H190" s="179">
        <v>2</v>
      </c>
      <c r="I190" s="180"/>
      <c r="J190" s="181">
        <f>ROUND(I190*H190,2)</f>
        <v>0</v>
      </c>
      <c r="K190" s="177" t="s">
        <v>127</v>
      </c>
      <c r="L190" s="41"/>
      <c r="M190" s="182" t="s">
        <v>19</v>
      </c>
      <c r="N190" s="183" t="s">
        <v>43</v>
      </c>
      <c r="O190" s="66"/>
      <c r="P190" s="184">
        <f>O190*H190</f>
        <v>0</v>
      </c>
      <c r="Q190" s="184">
        <v>0</v>
      </c>
      <c r="R190" s="184">
        <f>Q190*H190</f>
        <v>0</v>
      </c>
      <c r="S190" s="184">
        <v>0.0176</v>
      </c>
      <c r="T190" s="185">
        <f>S190*H190</f>
        <v>0.0352</v>
      </c>
      <c r="U190" s="36"/>
      <c r="V190" s="36"/>
      <c r="W190" s="36"/>
      <c r="X190" s="36"/>
      <c r="Y190" s="36"/>
      <c r="Z190" s="36"/>
      <c r="AA190" s="36"/>
      <c r="AB190" s="36"/>
      <c r="AC190" s="36"/>
      <c r="AD190" s="36"/>
      <c r="AE190" s="36"/>
      <c r="AR190" s="186" t="s">
        <v>257</v>
      </c>
      <c r="AT190" s="186" t="s">
        <v>123</v>
      </c>
      <c r="AU190" s="186" t="s">
        <v>81</v>
      </c>
      <c r="AY190" s="19" t="s">
        <v>120</v>
      </c>
      <c r="BE190" s="187">
        <f>IF(N190="základní",J190,0)</f>
        <v>0</v>
      </c>
      <c r="BF190" s="187">
        <f>IF(N190="snížená",J190,0)</f>
        <v>0</v>
      </c>
      <c r="BG190" s="187">
        <f>IF(N190="zákl. přenesená",J190,0)</f>
        <v>0</v>
      </c>
      <c r="BH190" s="187">
        <f>IF(N190="sníž. přenesená",J190,0)</f>
        <v>0</v>
      </c>
      <c r="BI190" s="187">
        <f>IF(N190="nulová",J190,0)</f>
        <v>0</v>
      </c>
      <c r="BJ190" s="19" t="s">
        <v>79</v>
      </c>
      <c r="BK190" s="187">
        <f>ROUND(I190*H190,2)</f>
        <v>0</v>
      </c>
      <c r="BL190" s="19" t="s">
        <v>257</v>
      </c>
      <c r="BM190" s="186" t="s">
        <v>1104</v>
      </c>
    </row>
    <row r="191" spans="2:51" s="14" customFormat="1" ht="11.25">
      <c r="B191" s="208"/>
      <c r="C191" s="209"/>
      <c r="D191" s="188" t="s">
        <v>166</v>
      </c>
      <c r="E191" s="210" t="s">
        <v>19</v>
      </c>
      <c r="F191" s="211" t="s">
        <v>86</v>
      </c>
      <c r="G191" s="209"/>
      <c r="H191" s="210" t="s">
        <v>19</v>
      </c>
      <c r="I191" s="212"/>
      <c r="J191" s="209"/>
      <c r="K191" s="209"/>
      <c r="L191" s="213"/>
      <c r="M191" s="214"/>
      <c r="N191" s="215"/>
      <c r="O191" s="215"/>
      <c r="P191" s="215"/>
      <c r="Q191" s="215"/>
      <c r="R191" s="215"/>
      <c r="S191" s="215"/>
      <c r="T191" s="216"/>
      <c r="AT191" s="217" t="s">
        <v>166</v>
      </c>
      <c r="AU191" s="217" t="s">
        <v>81</v>
      </c>
      <c r="AV191" s="14" t="s">
        <v>79</v>
      </c>
      <c r="AW191" s="14" t="s">
        <v>33</v>
      </c>
      <c r="AX191" s="14" t="s">
        <v>72</v>
      </c>
      <c r="AY191" s="217" t="s">
        <v>120</v>
      </c>
    </row>
    <row r="192" spans="2:51" s="13" customFormat="1" ht="11.25">
      <c r="B192" s="197"/>
      <c r="C192" s="198"/>
      <c r="D192" s="188" t="s">
        <v>166</v>
      </c>
      <c r="E192" s="199" t="s">
        <v>19</v>
      </c>
      <c r="F192" s="200" t="s">
        <v>79</v>
      </c>
      <c r="G192" s="198"/>
      <c r="H192" s="201">
        <v>1</v>
      </c>
      <c r="I192" s="202"/>
      <c r="J192" s="198"/>
      <c r="K192" s="198"/>
      <c r="L192" s="203"/>
      <c r="M192" s="204"/>
      <c r="N192" s="205"/>
      <c r="O192" s="205"/>
      <c r="P192" s="205"/>
      <c r="Q192" s="205"/>
      <c r="R192" s="205"/>
      <c r="S192" s="205"/>
      <c r="T192" s="206"/>
      <c r="AT192" s="207" t="s">
        <v>166</v>
      </c>
      <c r="AU192" s="207" t="s">
        <v>81</v>
      </c>
      <c r="AV192" s="13" t="s">
        <v>81</v>
      </c>
      <c r="AW192" s="13" t="s">
        <v>33</v>
      </c>
      <c r="AX192" s="13" t="s">
        <v>72</v>
      </c>
      <c r="AY192" s="207" t="s">
        <v>120</v>
      </c>
    </row>
    <row r="193" spans="2:51" s="14" customFormat="1" ht="11.25">
      <c r="B193" s="208"/>
      <c r="C193" s="209"/>
      <c r="D193" s="188" t="s">
        <v>166</v>
      </c>
      <c r="E193" s="210" t="s">
        <v>19</v>
      </c>
      <c r="F193" s="211" t="s">
        <v>89</v>
      </c>
      <c r="G193" s="209"/>
      <c r="H193" s="210" t="s">
        <v>19</v>
      </c>
      <c r="I193" s="212"/>
      <c r="J193" s="209"/>
      <c r="K193" s="209"/>
      <c r="L193" s="213"/>
      <c r="M193" s="214"/>
      <c r="N193" s="215"/>
      <c r="O193" s="215"/>
      <c r="P193" s="215"/>
      <c r="Q193" s="215"/>
      <c r="R193" s="215"/>
      <c r="S193" s="215"/>
      <c r="T193" s="216"/>
      <c r="AT193" s="217" t="s">
        <v>166</v>
      </c>
      <c r="AU193" s="217" t="s">
        <v>81</v>
      </c>
      <c r="AV193" s="14" t="s">
        <v>79</v>
      </c>
      <c r="AW193" s="14" t="s">
        <v>33</v>
      </c>
      <c r="AX193" s="14" t="s">
        <v>72</v>
      </c>
      <c r="AY193" s="217" t="s">
        <v>120</v>
      </c>
    </row>
    <row r="194" spans="2:51" s="13" customFormat="1" ht="11.25">
      <c r="B194" s="197"/>
      <c r="C194" s="198"/>
      <c r="D194" s="188" t="s">
        <v>166</v>
      </c>
      <c r="E194" s="199" t="s">
        <v>19</v>
      </c>
      <c r="F194" s="200" t="s">
        <v>79</v>
      </c>
      <c r="G194" s="198"/>
      <c r="H194" s="201">
        <v>1</v>
      </c>
      <c r="I194" s="202"/>
      <c r="J194" s="198"/>
      <c r="K194" s="198"/>
      <c r="L194" s="203"/>
      <c r="M194" s="204"/>
      <c r="N194" s="205"/>
      <c r="O194" s="205"/>
      <c r="P194" s="205"/>
      <c r="Q194" s="205"/>
      <c r="R194" s="205"/>
      <c r="S194" s="205"/>
      <c r="T194" s="206"/>
      <c r="AT194" s="207" t="s">
        <v>166</v>
      </c>
      <c r="AU194" s="207" t="s">
        <v>81</v>
      </c>
      <c r="AV194" s="13" t="s">
        <v>81</v>
      </c>
      <c r="AW194" s="13" t="s">
        <v>33</v>
      </c>
      <c r="AX194" s="13" t="s">
        <v>72</v>
      </c>
      <c r="AY194" s="207" t="s">
        <v>120</v>
      </c>
    </row>
    <row r="195" spans="2:51" s="15" customFormat="1" ht="11.25">
      <c r="B195" s="218"/>
      <c r="C195" s="219"/>
      <c r="D195" s="188" t="s">
        <v>166</v>
      </c>
      <c r="E195" s="220" t="s">
        <v>19</v>
      </c>
      <c r="F195" s="221" t="s">
        <v>184</v>
      </c>
      <c r="G195" s="219"/>
      <c r="H195" s="222">
        <v>2</v>
      </c>
      <c r="I195" s="223"/>
      <c r="J195" s="219"/>
      <c r="K195" s="219"/>
      <c r="L195" s="224"/>
      <c r="M195" s="225"/>
      <c r="N195" s="226"/>
      <c r="O195" s="226"/>
      <c r="P195" s="226"/>
      <c r="Q195" s="226"/>
      <c r="R195" s="226"/>
      <c r="S195" s="226"/>
      <c r="T195" s="227"/>
      <c r="AT195" s="228" t="s">
        <v>166</v>
      </c>
      <c r="AU195" s="228" t="s">
        <v>81</v>
      </c>
      <c r="AV195" s="15" t="s">
        <v>163</v>
      </c>
      <c r="AW195" s="15" t="s">
        <v>33</v>
      </c>
      <c r="AX195" s="15" t="s">
        <v>79</v>
      </c>
      <c r="AY195" s="228" t="s">
        <v>120</v>
      </c>
    </row>
    <row r="196" spans="1:65" s="2" customFormat="1" ht="16.5" customHeight="1">
      <c r="A196" s="36"/>
      <c r="B196" s="37"/>
      <c r="C196" s="175" t="s">
        <v>428</v>
      </c>
      <c r="D196" s="175" t="s">
        <v>123</v>
      </c>
      <c r="E196" s="176" t="s">
        <v>1105</v>
      </c>
      <c r="F196" s="177" t="s">
        <v>1106</v>
      </c>
      <c r="G196" s="178" t="s">
        <v>126</v>
      </c>
      <c r="H196" s="179">
        <v>2</v>
      </c>
      <c r="I196" s="180"/>
      <c r="J196" s="181">
        <f>ROUND(I196*H196,2)</f>
        <v>0</v>
      </c>
      <c r="K196" s="177" t="s">
        <v>127</v>
      </c>
      <c r="L196" s="41"/>
      <c r="M196" s="182" t="s">
        <v>19</v>
      </c>
      <c r="N196" s="183" t="s">
        <v>43</v>
      </c>
      <c r="O196" s="66"/>
      <c r="P196" s="184">
        <f>O196*H196</f>
        <v>0</v>
      </c>
      <c r="Q196" s="184">
        <v>0</v>
      </c>
      <c r="R196" s="184">
        <f>Q196*H196</f>
        <v>0</v>
      </c>
      <c r="S196" s="184">
        <v>0.0347</v>
      </c>
      <c r="T196" s="185">
        <f>S196*H196</f>
        <v>0.0694</v>
      </c>
      <c r="U196" s="36"/>
      <c r="V196" s="36"/>
      <c r="W196" s="36"/>
      <c r="X196" s="36"/>
      <c r="Y196" s="36"/>
      <c r="Z196" s="36"/>
      <c r="AA196" s="36"/>
      <c r="AB196" s="36"/>
      <c r="AC196" s="36"/>
      <c r="AD196" s="36"/>
      <c r="AE196" s="36"/>
      <c r="AR196" s="186" t="s">
        <v>257</v>
      </c>
      <c r="AT196" s="186" t="s">
        <v>123</v>
      </c>
      <c r="AU196" s="186" t="s">
        <v>81</v>
      </c>
      <c r="AY196" s="19" t="s">
        <v>120</v>
      </c>
      <c r="BE196" s="187">
        <f>IF(N196="základní",J196,0)</f>
        <v>0</v>
      </c>
      <c r="BF196" s="187">
        <f>IF(N196="snížená",J196,0)</f>
        <v>0</v>
      </c>
      <c r="BG196" s="187">
        <f>IF(N196="zákl. přenesená",J196,0)</f>
        <v>0</v>
      </c>
      <c r="BH196" s="187">
        <f>IF(N196="sníž. přenesená",J196,0)</f>
        <v>0</v>
      </c>
      <c r="BI196" s="187">
        <f>IF(N196="nulová",J196,0)</f>
        <v>0</v>
      </c>
      <c r="BJ196" s="19" t="s">
        <v>79</v>
      </c>
      <c r="BK196" s="187">
        <f>ROUND(I196*H196,2)</f>
        <v>0</v>
      </c>
      <c r="BL196" s="19" t="s">
        <v>257</v>
      </c>
      <c r="BM196" s="186" t="s">
        <v>1107</v>
      </c>
    </row>
    <row r="197" spans="2:51" s="14" customFormat="1" ht="11.25">
      <c r="B197" s="208"/>
      <c r="C197" s="209"/>
      <c r="D197" s="188" t="s">
        <v>166</v>
      </c>
      <c r="E197" s="210" t="s">
        <v>19</v>
      </c>
      <c r="F197" s="211" t="s">
        <v>86</v>
      </c>
      <c r="G197" s="209"/>
      <c r="H197" s="210" t="s">
        <v>19</v>
      </c>
      <c r="I197" s="212"/>
      <c r="J197" s="209"/>
      <c r="K197" s="209"/>
      <c r="L197" s="213"/>
      <c r="M197" s="214"/>
      <c r="N197" s="215"/>
      <c r="O197" s="215"/>
      <c r="P197" s="215"/>
      <c r="Q197" s="215"/>
      <c r="R197" s="215"/>
      <c r="S197" s="215"/>
      <c r="T197" s="216"/>
      <c r="AT197" s="217" t="s">
        <v>166</v>
      </c>
      <c r="AU197" s="217" t="s">
        <v>81</v>
      </c>
      <c r="AV197" s="14" t="s">
        <v>79</v>
      </c>
      <c r="AW197" s="14" t="s">
        <v>33</v>
      </c>
      <c r="AX197" s="14" t="s">
        <v>72</v>
      </c>
      <c r="AY197" s="217" t="s">
        <v>120</v>
      </c>
    </row>
    <row r="198" spans="2:51" s="13" customFormat="1" ht="11.25">
      <c r="B198" s="197"/>
      <c r="C198" s="198"/>
      <c r="D198" s="188" t="s">
        <v>166</v>
      </c>
      <c r="E198" s="199" t="s">
        <v>19</v>
      </c>
      <c r="F198" s="200" t="s">
        <v>79</v>
      </c>
      <c r="G198" s="198"/>
      <c r="H198" s="201">
        <v>1</v>
      </c>
      <c r="I198" s="202"/>
      <c r="J198" s="198"/>
      <c r="K198" s="198"/>
      <c r="L198" s="203"/>
      <c r="M198" s="204"/>
      <c r="N198" s="205"/>
      <c r="O198" s="205"/>
      <c r="P198" s="205"/>
      <c r="Q198" s="205"/>
      <c r="R198" s="205"/>
      <c r="S198" s="205"/>
      <c r="T198" s="206"/>
      <c r="AT198" s="207" t="s">
        <v>166</v>
      </c>
      <c r="AU198" s="207" t="s">
        <v>81</v>
      </c>
      <c r="AV198" s="13" t="s">
        <v>81</v>
      </c>
      <c r="AW198" s="13" t="s">
        <v>33</v>
      </c>
      <c r="AX198" s="13" t="s">
        <v>72</v>
      </c>
      <c r="AY198" s="207" t="s">
        <v>120</v>
      </c>
    </row>
    <row r="199" spans="2:51" s="14" customFormat="1" ht="11.25">
      <c r="B199" s="208"/>
      <c r="C199" s="209"/>
      <c r="D199" s="188" t="s">
        <v>166</v>
      </c>
      <c r="E199" s="210" t="s">
        <v>19</v>
      </c>
      <c r="F199" s="211" t="s">
        <v>89</v>
      </c>
      <c r="G199" s="209"/>
      <c r="H199" s="210" t="s">
        <v>19</v>
      </c>
      <c r="I199" s="212"/>
      <c r="J199" s="209"/>
      <c r="K199" s="209"/>
      <c r="L199" s="213"/>
      <c r="M199" s="214"/>
      <c r="N199" s="215"/>
      <c r="O199" s="215"/>
      <c r="P199" s="215"/>
      <c r="Q199" s="215"/>
      <c r="R199" s="215"/>
      <c r="S199" s="215"/>
      <c r="T199" s="216"/>
      <c r="AT199" s="217" t="s">
        <v>166</v>
      </c>
      <c r="AU199" s="217" t="s">
        <v>81</v>
      </c>
      <c r="AV199" s="14" t="s">
        <v>79</v>
      </c>
      <c r="AW199" s="14" t="s">
        <v>33</v>
      </c>
      <c r="AX199" s="14" t="s">
        <v>72</v>
      </c>
      <c r="AY199" s="217" t="s">
        <v>120</v>
      </c>
    </row>
    <row r="200" spans="2:51" s="13" customFormat="1" ht="11.25">
      <c r="B200" s="197"/>
      <c r="C200" s="198"/>
      <c r="D200" s="188" t="s">
        <v>166</v>
      </c>
      <c r="E200" s="199" t="s">
        <v>19</v>
      </c>
      <c r="F200" s="200" t="s">
        <v>79</v>
      </c>
      <c r="G200" s="198"/>
      <c r="H200" s="201">
        <v>1</v>
      </c>
      <c r="I200" s="202"/>
      <c r="J200" s="198"/>
      <c r="K200" s="198"/>
      <c r="L200" s="203"/>
      <c r="M200" s="204"/>
      <c r="N200" s="205"/>
      <c r="O200" s="205"/>
      <c r="P200" s="205"/>
      <c r="Q200" s="205"/>
      <c r="R200" s="205"/>
      <c r="S200" s="205"/>
      <c r="T200" s="206"/>
      <c r="AT200" s="207" t="s">
        <v>166</v>
      </c>
      <c r="AU200" s="207" t="s">
        <v>81</v>
      </c>
      <c r="AV200" s="13" t="s">
        <v>81</v>
      </c>
      <c r="AW200" s="13" t="s">
        <v>33</v>
      </c>
      <c r="AX200" s="13" t="s">
        <v>72</v>
      </c>
      <c r="AY200" s="207" t="s">
        <v>120</v>
      </c>
    </row>
    <row r="201" spans="2:51" s="15" customFormat="1" ht="11.25">
      <c r="B201" s="218"/>
      <c r="C201" s="219"/>
      <c r="D201" s="188" t="s">
        <v>166</v>
      </c>
      <c r="E201" s="220" t="s">
        <v>19</v>
      </c>
      <c r="F201" s="221" t="s">
        <v>184</v>
      </c>
      <c r="G201" s="219"/>
      <c r="H201" s="222">
        <v>2</v>
      </c>
      <c r="I201" s="223"/>
      <c r="J201" s="219"/>
      <c r="K201" s="219"/>
      <c r="L201" s="224"/>
      <c r="M201" s="225"/>
      <c r="N201" s="226"/>
      <c r="O201" s="226"/>
      <c r="P201" s="226"/>
      <c r="Q201" s="226"/>
      <c r="R201" s="226"/>
      <c r="S201" s="226"/>
      <c r="T201" s="227"/>
      <c r="AT201" s="228" t="s">
        <v>166</v>
      </c>
      <c r="AU201" s="228" t="s">
        <v>81</v>
      </c>
      <c r="AV201" s="15" t="s">
        <v>163</v>
      </c>
      <c r="AW201" s="15" t="s">
        <v>33</v>
      </c>
      <c r="AX201" s="15" t="s">
        <v>79</v>
      </c>
      <c r="AY201" s="228" t="s">
        <v>120</v>
      </c>
    </row>
    <row r="202" spans="1:65" s="2" customFormat="1" ht="16.5" customHeight="1">
      <c r="A202" s="36"/>
      <c r="B202" s="37"/>
      <c r="C202" s="175" t="s">
        <v>433</v>
      </c>
      <c r="D202" s="175" t="s">
        <v>123</v>
      </c>
      <c r="E202" s="176" t="s">
        <v>1108</v>
      </c>
      <c r="F202" s="177" t="s">
        <v>1109</v>
      </c>
      <c r="G202" s="178" t="s">
        <v>126</v>
      </c>
      <c r="H202" s="179">
        <v>25</v>
      </c>
      <c r="I202" s="180"/>
      <c r="J202" s="181">
        <f>ROUND(I202*H202,2)</f>
        <v>0</v>
      </c>
      <c r="K202" s="177" t="s">
        <v>127</v>
      </c>
      <c r="L202" s="41"/>
      <c r="M202" s="182" t="s">
        <v>19</v>
      </c>
      <c r="N202" s="183" t="s">
        <v>43</v>
      </c>
      <c r="O202" s="66"/>
      <c r="P202" s="184">
        <f>O202*H202</f>
        <v>0</v>
      </c>
      <c r="Q202" s="184">
        <v>0</v>
      </c>
      <c r="R202" s="184">
        <f>Q202*H202</f>
        <v>0</v>
      </c>
      <c r="S202" s="184">
        <v>0.00156</v>
      </c>
      <c r="T202" s="185">
        <f>S202*H202</f>
        <v>0.039</v>
      </c>
      <c r="U202" s="36"/>
      <c r="V202" s="36"/>
      <c r="W202" s="36"/>
      <c r="X202" s="36"/>
      <c r="Y202" s="36"/>
      <c r="Z202" s="36"/>
      <c r="AA202" s="36"/>
      <c r="AB202" s="36"/>
      <c r="AC202" s="36"/>
      <c r="AD202" s="36"/>
      <c r="AE202" s="36"/>
      <c r="AR202" s="186" t="s">
        <v>257</v>
      </c>
      <c r="AT202" s="186" t="s">
        <v>123</v>
      </c>
      <c r="AU202" s="186" t="s">
        <v>81</v>
      </c>
      <c r="AY202" s="19" t="s">
        <v>120</v>
      </c>
      <c r="BE202" s="187">
        <f>IF(N202="základní",J202,0)</f>
        <v>0</v>
      </c>
      <c r="BF202" s="187">
        <f>IF(N202="snížená",J202,0)</f>
        <v>0</v>
      </c>
      <c r="BG202" s="187">
        <f>IF(N202="zákl. přenesená",J202,0)</f>
        <v>0</v>
      </c>
      <c r="BH202" s="187">
        <f>IF(N202="sníž. přenesená",J202,0)</f>
        <v>0</v>
      </c>
      <c r="BI202" s="187">
        <f>IF(N202="nulová",J202,0)</f>
        <v>0</v>
      </c>
      <c r="BJ202" s="19" t="s">
        <v>79</v>
      </c>
      <c r="BK202" s="187">
        <f>ROUND(I202*H202,2)</f>
        <v>0</v>
      </c>
      <c r="BL202" s="19" t="s">
        <v>257</v>
      </c>
      <c r="BM202" s="186" t="s">
        <v>1110</v>
      </c>
    </row>
    <row r="203" spans="2:51" s="14" customFormat="1" ht="11.25">
      <c r="B203" s="208"/>
      <c r="C203" s="209"/>
      <c r="D203" s="188" t="s">
        <v>166</v>
      </c>
      <c r="E203" s="210" t="s">
        <v>19</v>
      </c>
      <c r="F203" s="211" t="s">
        <v>83</v>
      </c>
      <c r="G203" s="209"/>
      <c r="H203" s="210" t="s">
        <v>19</v>
      </c>
      <c r="I203" s="212"/>
      <c r="J203" s="209"/>
      <c r="K203" s="209"/>
      <c r="L203" s="213"/>
      <c r="M203" s="214"/>
      <c r="N203" s="215"/>
      <c r="O203" s="215"/>
      <c r="P203" s="215"/>
      <c r="Q203" s="215"/>
      <c r="R203" s="215"/>
      <c r="S203" s="215"/>
      <c r="T203" s="216"/>
      <c r="AT203" s="217" t="s">
        <v>166</v>
      </c>
      <c r="AU203" s="217" t="s">
        <v>81</v>
      </c>
      <c r="AV203" s="14" t="s">
        <v>79</v>
      </c>
      <c r="AW203" s="14" t="s">
        <v>33</v>
      </c>
      <c r="AX203" s="14" t="s">
        <v>72</v>
      </c>
      <c r="AY203" s="217" t="s">
        <v>120</v>
      </c>
    </row>
    <row r="204" spans="2:51" s="13" customFormat="1" ht="11.25">
      <c r="B204" s="197"/>
      <c r="C204" s="198"/>
      <c r="D204" s="188" t="s">
        <v>166</v>
      </c>
      <c r="E204" s="199" t="s">
        <v>19</v>
      </c>
      <c r="F204" s="200" t="s">
        <v>140</v>
      </c>
      <c r="G204" s="198"/>
      <c r="H204" s="201">
        <v>3</v>
      </c>
      <c r="I204" s="202"/>
      <c r="J204" s="198"/>
      <c r="K204" s="198"/>
      <c r="L204" s="203"/>
      <c r="M204" s="204"/>
      <c r="N204" s="205"/>
      <c r="O204" s="205"/>
      <c r="P204" s="205"/>
      <c r="Q204" s="205"/>
      <c r="R204" s="205"/>
      <c r="S204" s="205"/>
      <c r="T204" s="206"/>
      <c r="AT204" s="207" t="s">
        <v>166</v>
      </c>
      <c r="AU204" s="207" t="s">
        <v>81</v>
      </c>
      <c r="AV204" s="13" t="s">
        <v>81</v>
      </c>
      <c r="AW204" s="13" t="s">
        <v>33</v>
      </c>
      <c r="AX204" s="13" t="s">
        <v>72</v>
      </c>
      <c r="AY204" s="207" t="s">
        <v>120</v>
      </c>
    </row>
    <row r="205" spans="2:51" s="14" customFormat="1" ht="11.25">
      <c r="B205" s="208"/>
      <c r="C205" s="209"/>
      <c r="D205" s="188" t="s">
        <v>166</v>
      </c>
      <c r="E205" s="210" t="s">
        <v>19</v>
      </c>
      <c r="F205" s="211" t="s">
        <v>86</v>
      </c>
      <c r="G205" s="209"/>
      <c r="H205" s="210" t="s">
        <v>19</v>
      </c>
      <c r="I205" s="212"/>
      <c r="J205" s="209"/>
      <c r="K205" s="209"/>
      <c r="L205" s="213"/>
      <c r="M205" s="214"/>
      <c r="N205" s="215"/>
      <c r="O205" s="215"/>
      <c r="P205" s="215"/>
      <c r="Q205" s="215"/>
      <c r="R205" s="215"/>
      <c r="S205" s="215"/>
      <c r="T205" s="216"/>
      <c r="AT205" s="217" t="s">
        <v>166</v>
      </c>
      <c r="AU205" s="217" t="s">
        <v>81</v>
      </c>
      <c r="AV205" s="14" t="s">
        <v>79</v>
      </c>
      <c r="AW205" s="14" t="s">
        <v>33</v>
      </c>
      <c r="AX205" s="14" t="s">
        <v>72</v>
      </c>
      <c r="AY205" s="217" t="s">
        <v>120</v>
      </c>
    </row>
    <row r="206" spans="2:51" s="13" customFormat="1" ht="11.25">
      <c r="B206" s="197"/>
      <c r="C206" s="198"/>
      <c r="D206" s="188" t="s">
        <v>166</v>
      </c>
      <c r="E206" s="199" t="s">
        <v>19</v>
      </c>
      <c r="F206" s="200" t="s">
        <v>230</v>
      </c>
      <c r="G206" s="198"/>
      <c r="H206" s="201">
        <v>11</v>
      </c>
      <c r="I206" s="202"/>
      <c r="J206" s="198"/>
      <c r="K206" s="198"/>
      <c r="L206" s="203"/>
      <c r="M206" s="204"/>
      <c r="N206" s="205"/>
      <c r="O206" s="205"/>
      <c r="P206" s="205"/>
      <c r="Q206" s="205"/>
      <c r="R206" s="205"/>
      <c r="S206" s="205"/>
      <c r="T206" s="206"/>
      <c r="AT206" s="207" t="s">
        <v>166</v>
      </c>
      <c r="AU206" s="207" t="s">
        <v>81</v>
      </c>
      <c r="AV206" s="13" t="s">
        <v>81</v>
      </c>
      <c r="AW206" s="13" t="s">
        <v>33</v>
      </c>
      <c r="AX206" s="13" t="s">
        <v>72</v>
      </c>
      <c r="AY206" s="207" t="s">
        <v>120</v>
      </c>
    </row>
    <row r="207" spans="2:51" s="14" customFormat="1" ht="11.25">
      <c r="B207" s="208"/>
      <c r="C207" s="209"/>
      <c r="D207" s="188" t="s">
        <v>166</v>
      </c>
      <c r="E207" s="210" t="s">
        <v>19</v>
      </c>
      <c r="F207" s="211" t="s">
        <v>89</v>
      </c>
      <c r="G207" s="209"/>
      <c r="H207" s="210" t="s">
        <v>19</v>
      </c>
      <c r="I207" s="212"/>
      <c r="J207" s="209"/>
      <c r="K207" s="209"/>
      <c r="L207" s="213"/>
      <c r="M207" s="214"/>
      <c r="N207" s="215"/>
      <c r="O207" s="215"/>
      <c r="P207" s="215"/>
      <c r="Q207" s="215"/>
      <c r="R207" s="215"/>
      <c r="S207" s="215"/>
      <c r="T207" s="216"/>
      <c r="AT207" s="217" t="s">
        <v>166</v>
      </c>
      <c r="AU207" s="217" t="s">
        <v>81</v>
      </c>
      <c r="AV207" s="14" t="s">
        <v>79</v>
      </c>
      <c r="AW207" s="14" t="s">
        <v>33</v>
      </c>
      <c r="AX207" s="14" t="s">
        <v>72</v>
      </c>
      <c r="AY207" s="217" t="s">
        <v>120</v>
      </c>
    </row>
    <row r="208" spans="2:51" s="13" customFormat="1" ht="11.25">
      <c r="B208" s="197"/>
      <c r="C208" s="198"/>
      <c r="D208" s="188" t="s">
        <v>166</v>
      </c>
      <c r="E208" s="199" t="s">
        <v>19</v>
      </c>
      <c r="F208" s="200" t="s">
        <v>230</v>
      </c>
      <c r="G208" s="198"/>
      <c r="H208" s="201">
        <v>11</v>
      </c>
      <c r="I208" s="202"/>
      <c r="J208" s="198"/>
      <c r="K208" s="198"/>
      <c r="L208" s="203"/>
      <c r="M208" s="204"/>
      <c r="N208" s="205"/>
      <c r="O208" s="205"/>
      <c r="P208" s="205"/>
      <c r="Q208" s="205"/>
      <c r="R208" s="205"/>
      <c r="S208" s="205"/>
      <c r="T208" s="206"/>
      <c r="AT208" s="207" t="s">
        <v>166</v>
      </c>
      <c r="AU208" s="207" t="s">
        <v>81</v>
      </c>
      <c r="AV208" s="13" t="s">
        <v>81</v>
      </c>
      <c r="AW208" s="13" t="s">
        <v>33</v>
      </c>
      <c r="AX208" s="13" t="s">
        <v>72</v>
      </c>
      <c r="AY208" s="207" t="s">
        <v>120</v>
      </c>
    </row>
    <row r="209" spans="2:51" s="15" customFormat="1" ht="11.25">
      <c r="B209" s="218"/>
      <c r="C209" s="219"/>
      <c r="D209" s="188" t="s">
        <v>166</v>
      </c>
      <c r="E209" s="220" t="s">
        <v>19</v>
      </c>
      <c r="F209" s="221" t="s">
        <v>184</v>
      </c>
      <c r="G209" s="219"/>
      <c r="H209" s="222">
        <v>25</v>
      </c>
      <c r="I209" s="223"/>
      <c r="J209" s="219"/>
      <c r="K209" s="219"/>
      <c r="L209" s="224"/>
      <c r="M209" s="225"/>
      <c r="N209" s="226"/>
      <c r="O209" s="226"/>
      <c r="P209" s="226"/>
      <c r="Q209" s="226"/>
      <c r="R209" s="226"/>
      <c r="S209" s="226"/>
      <c r="T209" s="227"/>
      <c r="AT209" s="228" t="s">
        <v>166</v>
      </c>
      <c r="AU209" s="228" t="s">
        <v>81</v>
      </c>
      <c r="AV209" s="15" t="s">
        <v>163</v>
      </c>
      <c r="AW209" s="15" t="s">
        <v>33</v>
      </c>
      <c r="AX209" s="15" t="s">
        <v>79</v>
      </c>
      <c r="AY209" s="228" t="s">
        <v>120</v>
      </c>
    </row>
    <row r="210" spans="1:65" s="2" customFormat="1" ht="16.5" customHeight="1">
      <c r="A210" s="36"/>
      <c r="B210" s="37"/>
      <c r="C210" s="175" t="s">
        <v>438</v>
      </c>
      <c r="D210" s="175" t="s">
        <v>123</v>
      </c>
      <c r="E210" s="176" t="s">
        <v>1111</v>
      </c>
      <c r="F210" s="177" t="s">
        <v>1112</v>
      </c>
      <c r="G210" s="178" t="s">
        <v>283</v>
      </c>
      <c r="H210" s="179">
        <v>21</v>
      </c>
      <c r="I210" s="180"/>
      <c r="J210" s="181">
        <f>ROUND(I210*H210,2)</f>
        <v>0</v>
      </c>
      <c r="K210" s="177" t="s">
        <v>127</v>
      </c>
      <c r="L210" s="41"/>
      <c r="M210" s="182" t="s">
        <v>19</v>
      </c>
      <c r="N210" s="183" t="s">
        <v>43</v>
      </c>
      <c r="O210" s="66"/>
      <c r="P210" s="184">
        <f>O210*H210</f>
        <v>0</v>
      </c>
      <c r="Q210" s="184">
        <v>0</v>
      </c>
      <c r="R210" s="184">
        <f>Q210*H210</f>
        <v>0</v>
      </c>
      <c r="S210" s="184">
        <v>0.00085</v>
      </c>
      <c r="T210" s="185">
        <f>S210*H210</f>
        <v>0.017849999999999998</v>
      </c>
      <c r="U210" s="36"/>
      <c r="V210" s="36"/>
      <c r="W210" s="36"/>
      <c r="X210" s="36"/>
      <c r="Y210" s="36"/>
      <c r="Z210" s="36"/>
      <c r="AA210" s="36"/>
      <c r="AB210" s="36"/>
      <c r="AC210" s="36"/>
      <c r="AD210" s="36"/>
      <c r="AE210" s="36"/>
      <c r="AR210" s="186" t="s">
        <v>257</v>
      </c>
      <c r="AT210" s="186" t="s">
        <v>123</v>
      </c>
      <c r="AU210" s="186" t="s">
        <v>81</v>
      </c>
      <c r="AY210" s="19" t="s">
        <v>120</v>
      </c>
      <c r="BE210" s="187">
        <f>IF(N210="základní",J210,0)</f>
        <v>0</v>
      </c>
      <c r="BF210" s="187">
        <f>IF(N210="snížená",J210,0)</f>
        <v>0</v>
      </c>
      <c r="BG210" s="187">
        <f>IF(N210="zákl. přenesená",J210,0)</f>
        <v>0</v>
      </c>
      <c r="BH210" s="187">
        <f>IF(N210="sníž. přenesená",J210,0)</f>
        <v>0</v>
      </c>
      <c r="BI210" s="187">
        <f>IF(N210="nulová",J210,0)</f>
        <v>0</v>
      </c>
      <c r="BJ210" s="19" t="s">
        <v>79</v>
      </c>
      <c r="BK210" s="187">
        <f>ROUND(I210*H210,2)</f>
        <v>0</v>
      </c>
      <c r="BL210" s="19" t="s">
        <v>257</v>
      </c>
      <c r="BM210" s="186" t="s">
        <v>1113</v>
      </c>
    </row>
    <row r="211" spans="2:51" s="14" customFormat="1" ht="11.25">
      <c r="B211" s="208"/>
      <c r="C211" s="209"/>
      <c r="D211" s="188" t="s">
        <v>166</v>
      </c>
      <c r="E211" s="210" t="s">
        <v>19</v>
      </c>
      <c r="F211" s="211" t="s">
        <v>83</v>
      </c>
      <c r="G211" s="209"/>
      <c r="H211" s="210" t="s">
        <v>19</v>
      </c>
      <c r="I211" s="212"/>
      <c r="J211" s="209"/>
      <c r="K211" s="209"/>
      <c r="L211" s="213"/>
      <c r="M211" s="214"/>
      <c r="N211" s="215"/>
      <c r="O211" s="215"/>
      <c r="P211" s="215"/>
      <c r="Q211" s="215"/>
      <c r="R211" s="215"/>
      <c r="S211" s="215"/>
      <c r="T211" s="216"/>
      <c r="AT211" s="217" t="s">
        <v>166</v>
      </c>
      <c r="AU211" s="217" t="s">
        <v>81</v>
      </c>
      <c r="AV211" s="14" t="s">
        <v>79</v>
      </c>
      <c r="AW211" s="14" t="s">
        <v>33</v>
      </c>
      <c r="AX211" s="14" t="s">
        <v>72</v>
      </c>
      <c r="AY211" s="217" t="s">
        <v>120</v>
      </c>
    </row>
    <row r="212" spans="2:51" s="13" customFormat="1" ht="11.25">
      <c r="B212" s="197"/>
      <c r="C212" s="198"/>
      <c r="D212" s="188" t="s">
        <v>166</v>
      </c>
      <c r="E212" s="199" t="s">
        <v>19</v>
      </c>
      <c r="F212" s="200" t="s">
        <v>140</v>
      </c>
      <c r="G212" s="198"/>
      <c r="H212" s="201">
        <v>3</v>
      </c>
      <c r="I212" s="202"/>
      <c r="J212" s="198"/>
      <c r="K212" s="198"/>
      <c r="L212" s="203"/>
      <c r="M212" s="204"/>
      <c r="N212" s="205"/>
      <c r="O212" s="205"/>
      <c r="P212" s="205"/>
      <c r="Q212" s="205"/>
      <c r="R212" s="205"/>
      <c r="S212" s="205"/>
      <c r="T212" s="206"/>
      <c r="AT212" s="207" t="s">
        <v>166</v>
      </c>
      <c r="AU212" s="207" t="s">
        <v>81</v>
      </c>
      <c r="AV212" s="13" t="s">
        <v>81</v>
      </c>
      <c r="AW212" s="13" t="s">
        <v>33</v>
      </c>
      <c r="AX212" s="13" t="s">
        <v>72</v>
      </c>
      <c r="AY212" s="207" t="s">
        <v>120</v>
      </c>
    </row>
    <row r="213" spans="2:51" s="14" customFormat="1" ht="11.25">
      <c r="B213" s="208"/>
      <c r="C213" s="209"/>
      <c r="D213" s="188" t="s">
        <v>166</v>
      </c>
      <c r="E213" s="210" t="s">
        <v>19</v>
      </c>
      <c r="F213" s="211" t="s">
        <v>86</v>
      </c>
      <c r="G213" s="209"/>
      <c r="H213" s="210" t="s">
        <v>19</v>
      </c>
      <c r="I213" s="212"/>
      <c r="J213" s="209"/>
      <c r="K213" s="209"/>
      <c r="L213" s="213"/>
      <c r="M213" s="214"/>
      <c r="N213" s="215"/>
      <c r="O213" s="215"/>
      <c r="P213" s="215"/>
      <c r="Q213" s="215"/>
      <c r="R213" s="215"/>
      <c r="S213" s="215"/>
      <c r="T213" s="216"/>
      <c r="AT213" s="217" t="s">
        <v>166</v>
      </c>
      <c r="AU213" s="217" t="s">
        <v>81</v>
      </c>
      <c r="AV213" s="14" t="s">
        <v>79</v>
      </c>
      <c r="AW213" s="14" t="s">
        <v>33</v>
      </c>
      <c r="AX213" s="14" t="s">
        <v>72</v>
      </c>
      <c r="AY213" s="217" t="s">
        <v>120</v>
      </c>
    </row>
    <row r="214" spans="2:51" s="13" customFormat="1" ht="11.25">
      <c r="B214" s="197"/>
      <c r="C214" s="198"/>
      <c r="D214" s="188" t="s">
        <v>166</v>
      </c>
      <c r="E214" s="199" t="s">
        <v>19</v>
      </c>
      <c r="F214" s="200" t="s">
        <v>216</v>
      </c>
      <c r="G214" s="198"/>
      <c r="H214" s="201">
        <v>9</v>
      </c>
      <c r="I214" s="202"/>
      <c r="J214" s="198"/>
      <c r="K214" s="198"/>
      <c r="L214" s="203"/>
      <c r="M214" s="204"/>
      <c r="N214" s="205"/>
      <c r="O214" s="205"/>
      <c r="P214" s="205"/>
      <c r="Q214" s="205"/>
      <c r="R214" s="205"/>
      <c r="S214" s="205"/>
      <c r="T214" s="206"/>
      <c r="AT214" s="207" t="s">
        <v>166</v>
      </c>
      <c r="AU214" s="207" t="s">
        <v>81</v>
      </c>
      <c r="AV214" s="13" t="s">
        <v>81</v>
      </c>
      <c r="AW214" s="13" t="s">
        <v>33</v>
      </c>
      <c r="AX214" s="13" t="s">
        <v>72</v>
      </c>
      <c r="AY214" s="207" t="s">
        <v>120</v>
      </c>
    </row>
    <row r="215" spans="2:51" s="14" customFormat="1" ht="11.25">
      <c r="B215" s="208"/>
      <c r="C215" s="209"/>
      <c r="D215" s="188" t="s">
        <v>166</v>
      </c>
      <c r="E215" s="210" t="s">
        <v>19</v>
      </c>
      <c r="F215" s="211" t="s">
        <v>89</v>
      </c>
      <c r="G215" s="209"/>
      <c r="H215" s="210" t="s">
        <v>19</v>
      </c>
      <c r="I215" s="212"/>
      <c r="J215" s="209"/>
      <c r="K215" s="209"/>
      <c r="L215" s="213"/>
      <c r="M215" s="214"/>
      <c r="N215" s="215"/>
      <c r="O215" s="215"/>
      <c r="P215" s="215"/>
      <c r="Q215" s="215"/>
      <c r="R215" s="215"/>
      <c r="S215" s="215"/>
      <c r="T215" s="216"/>
      <c r="AT215" s="217" t="s">
        <v>166</v>
      </c>
      <c r="AU215" s="217" t="s">
        <v>81</v>
      </c>
      <c r="AV215" s="14" t="s">
        <v>79</v>
      </c>
      <c r="AW215" s="14" t="s">
        <v>33</v>
      </c>
      <c r="AX215" s="14" t="s">
        <v>72</v>
      </c>
      <c r="AY215" s="217" t="s">
        <v>120</v>
      </c>
    </row>
    <row r="216" spans="2:51" s="13" customFormat="1" ht="11.25">
      <c r="B216" s="197"/>
      <c r="C216" s="198"/>
      <c r="D216" s="188" t="s">
        <v>166</v>
      </c>
      <c r="E216" s="199" t="s">
        <v>19</v>
      </c>
      <c r="F216" s="200" t="s">
        <v>216</v>
      </c>
      <c r="G216" s="198"/>
      <c r="H216" s="201">
        <v>9</v>
      </c>
      <c r="I216" s="202"/>
      <c r="J216" s="198"/>
      <c r="K216" s="198"/>
      <c r="L216" s="203"/>
      <c r="M216" s="204"/>
      <c r="N216" s="205"/>
      <c r="O216" s="205"/>
      <c r="P216" s="205"/>
      <c r="Q216" s="205"/>
      <c r="R216" s="205"/>
      <c r="S216" s="205"/>
      <c r="T216" s="206"/>
      <c r="AT216" s="207" t="s">
        <v>166</v>
      </c>
      <c r="AU216" s="207" t="s">
        <v>81</v>
      </c>
      <c r="AV216" s="13" t="s">
        <v>81</v>
      </c>
      <c r="AW216" s="13" t="s">
        <v>33</v>
      </c>
      <c r="AX216" s="13" t="s">
        <v>72</v>
      </c>
      <c r="AY216" s="207" t="s">
        <v>120</v>
      </c>
    </row>
    <row r="217" spans="2:51" s="15" customFormat="1" ht="11.25">
      <c r="B217" s="218"/>
      <c r="C217" s="219"/>
      <c r="D217" s="188" t="s">
        <v>166</v>
      </c>
      <c r="E217" s="220" t="s">
        <v>19</v>
      </c>
      <c r="F217" s="221" t="s">
        <v>184</v>
      </c>
      <c r="G217" s="219"/>
      <c r="H217" s="222">
        <v>21</v>
      </c>
      <c r="I217" s="223"/>
      <c r="J217" s="219"/>
      <c r="K217" s="219"/>
      <c r="L217" s="224"/>
      <c r="M217" s="225"/>
      <c r="N217" s="226"/>
      <c r="O217" s="226"/>
      <c r="P217" s="226"/>
      <c r="Q217" s="226"/>
      <c r="R217" s="226"/>
      <c r="S217" s="226"/>
      <c r="T217" s="227"/>
      <c r="AT217" s="228" t="s">
        <v>166</v>
      </c>
      <c r="AU217" s="228" t="s">
        <v>81</v>
      </c>
      <c r="AV217" s="15" t="s">
        <v>163</v>
      </c>
      <c r="AW217" s="15" t="s">
        <v>33</v>
      </c>
      <c r="AX217" s="15" t="s">
        <v>79</v>
      </c>
      <c r="AY217" s="228" t="s">
        <v>120</v>
      </c>
    </row>
    <row r="218" spans="1:65" s="2" customFormat="1" ht="21.75" customHeight="1">
      <c r="A218" s="36"/>
      <c r="B218" s="37"/>
      <c r="C218" s="175" t="s">
        <v>443</v>
      </c>
      <c r="D218" s="175" t="s">
        <v>123</v>
      </c>
      <c r="E218" s="176" t="s">
        <v>1114</v>
      </c>
      <c r="F218" s="177" t="s">
        <v>1115</v>
      </c>
      <c r="G218" s="178" t="s">
        <v>126</v>
      </c>
      <c r="H218" s="179">
        <v>14</v>
      </c>
      <c r="I218" s="180"/>
      <c r="J218" s="181">
        <f>ROUND(I218*H218,2)</f>
        <v>0</v>
      </c>
      <c r="K218" s="177" t="s">
        <v>127</v>
      </c>
      <c r="L218" s="41"/>
      <c r="M218" s="182" t="s">
        <v>19</v>
      </c>
      <c r="N218" s="183" t="s">
        <v>43</v>
      </c>
      <c r="O218" s="66"/>
      <c r="P218" s="184">
        <f>O218*H218</f>
        <v>0</v>
      </c>
      <c r="Q218" s="184">
        <v>0.01697</v>
      </c>
      <c r="R218" s="184">
        <f>Q218*H218</f>
        <v>0.23757999999999999</v>
      </c>
      <c r="S218" s="184">
        <v>0</v>
      </c>
      <c r="T218" s="185">
        <f>S218*H218</f>
        <v>0</v>
      </c>
      <c r="U218" s="36"/>
      <c r="V218" s="36"/>
      <c r="W218" s="36"/>
      <c r="X218" s="36"/>
      <c r="Y218" s="36"/>
      <c r="Z218" s="36"/>
      <c r="AA218" s="36"/>
      <c r="AB218" s="36"/>
      <c r="AC218" s="36"/>
      <c r="AD218" s="36"/>
      <c r="AE218" s="36"/>
      <c r="AR218" s="186" t="s">
        <v>257</v>
      </c>
      <c r="AT218" s="186" t="s">
        <v>123</v>
      </c>
      <c r="AU218" s="186" t="s">
        <v>81</v>
      </c>
      <c r="AY218" s="19" t="s">
        <v>120</v>
      </c>
      <c r="BE218" s="187">
        <f>IF(N218="základní",J218,0)</f>
        <v>0</v>
      </c>
      <c r="BF218" s="187">
        <f>IF(N218="snížená",J218,0)</f>
        <v>0</v>
      </c>
      <c r="BG218" s="187">
        <f>IF(N218="zákl. přenesená",J218,0)</f>
        <v>0</v>
      </c>
      <c r="BH218" s="187">
        <f>IF(N218="sníž. přenesená",J218,0)</f>
        <v>0</v>
      </c>
      <c r="BI218" s="187">
        <f>IF(N218="nulová",J218,0)</f>
        <v>0</v>
      </c>
      <c r="BJ218" s="19" t="s">
        <v>79</v>
      </c>
      <c r="BK218" s="187">
        <f>ROUND(I218*H218,2)</f>
        <v>0</v>
      </c>
      <c r="BL218" s="19" t="s">
        <v>257</v>
      </c>
      <c r="BM218" s="186" t="s">
        <v>1116</v>
      </c>
    </row>
    <row r="219" spans="1:47" s="2" customFormat="1" ht="39">
      <c r="A219" s="36"/>
      <c r="B219" s="37"/>
      <c r="C219" s="38"/>
      <c r="D219" s="188" t="s">
        <v>130</v>
      </c>
      <c r="E219" s="38"/>
      <c r="F219" s="189" t="s">
        <v>1117</v>
      </c>
      <c r="G219" s="38"/>
      <c r="H219" s="38"/>
      <c r="I219" s="190"/>
      <c r="J219" s="38"/>
      <c r="K219" s="38"/>
      <c r="L219" s="41"/>
      <c r="M219" s="191"/>
      <c r="N219" s="192"/>
      <c r="O219" s="66"/>
      <c r="P219" s="66"/>
      <c r="Q219" s="66"/>
      <c r="R219" s="66"/>
      <c r="S219" s="66"/>
      <c r="T219" s="67"/>
      <c r="U219" s="36"/>
      <c r="V219" s="36"/>
      <c r="W219" s="36"/>
      <c r="X219" s="36"/>
      <c r="Y219" s="36"/>
      <c r="Z219" s="36"/>
      <c r="AA219" s="36"/>
      <c r="AB219" s="36"/>
      <c r="AC219" s="36"/>
      <c r="AD219" s="36"/>
      <c r="AE219" s="36"/>
      <c r="AT219" s="19" t="s">
        <v>130</v>
      </c>
      <c r="AU219" s="19" t="s">
        <v>81</v>
      </c>
    </row>
    <row r="220" spans="2:51" s="14" customFormat="1" ht="11.25">
      <c r="B220" s="208"/>
      <c r="C220" s="209"/>
      <c r="D220" s="188" t="s">
        <v>166</v>
      </c>
      <c r="E220" s="210" t="s">
        <v>19</v>
      </c>
      <c r="F220" s="211" t="s">
        <v>86</v>
      </c>
      <c r="G220" s="209"/>
      <c r="H220" s="210" t="s">
        <v>19</v>
      </c>
      <c r="I220" s="212"/>
      <c r="J220" s="209"/>
      <c r="K220" s="209"/>
      <c r="L220" s="213"/>
      <c r="M220" s="214"/>
      <c r="N220" s="215"/>
      <c r="O220" s="215"/>
      <c r="P220" s="215"/>
      <c r="Q220" s="215"/>
      <c r="R220" s="215"/>
      <c r="S220" s="215"/>
      <c r="T220" s="216"/>
      <c r="AT220" s="217" t="s">
        <v>166</v>
      </c>
      <c r="AU220" s="217" t="s">
        <v>81</v>
      </c>
      <c r="AV220" s="14" t="s">
        <v>79</v>
      </c>
      <c r="AW220" s="14" t="s">
        <v>33</v>
      </c>
      <c r="AX220" s="14" t="s">
        <v>72</v>
      </c>
      <c r="AY220" s="217" t="s">
        <v>120</v>
      </c>
    </row>
    <row r="221" spans="2:51" s="13" customFormat="1" ht="11.25">
      <c r="B221" s="197"/>
      <c r="C221" s="198"/>
      <c r="D221" s="188" t="s">
        <v>166</v>
      </c>
      <c r="E221" s="199" t="s">
        <v>19</v>
      </c>
      <c r="F221" s="200" t="s">
        <v>199</v>
      </c>
      <c r="G221" s="198"/>
      <c r="H221" s="201">
        <v>7</v>
      </c>
      <c r="I221" s="202"/>
      <c r="J221" s="198"/>
      <c r="K221" s="198"/>
      <c r="L221" s="203"/>
      <c r="M221" s="204"/>
      <c r="N221" s="205"/>
      <c r="O221" s="205"/>
      <c r="P221" s="205"/>
      <c r="Q221" s="205"/>
      <c r="R221" s="205"/>
      <c r="S221" s="205"/>
      <c r="T221" s="206"/>
      <c r="AT221" s="207" t="s">
        <v>166</v>
      </c>
      <c r="AU221" s="207" t="s">
        <v>81</v>
      </c>
      <c r="AV221" s="13" t="s">
        <v>81</v>
      </c>
      <c r="AW221" s="13" t="s">
        <v>33</v>
      </c>
      <c r="AX221" s="13" t="s">
        <v>72</v>
      </c>
      <c r="AY221" s="207" t="s">
        <v>120</v>
      </c>
    </row>
    <row r="222" spans="2:51" s="14" customFormat="1" ht="11.25">
      <c r="B222" s="208"/>
      <c r="C222" s="209"/>
      <c r="D222" s="188" t="s">
        <v>166</v>
      </c>
      <c r="E222" s="210" t="s">
        <v>19</v>
      </c>
      <c r="F222" s="211" t="s">
        <v>89</v>
      </c>
      <c r="G222" s="209"/>
      <c r="H222" s="210" t="s">
        <v>19</v>
      </c>
      <c r="I222" s="212"/>
      <c r="J222" s="209"/>
      <c r="K222" s="209"/>
      <c r="L222" s="213"/>
      <c r="M222" s="214"/>
      <c r="N222" s="215"/>
      <c r="O222" s="215"/>
      <c r="P222" s="215"/>
      <c r="Q222" s="215"/>
      <c r="R222" s="215"/>
      <c r="S222" s="215"/>
      <c r="T222" s="216"/>
      <c r="AT222" s="217" t="s">
        <v>166</v>
      </c>
      <c r="AU222" s="217" t="s">
        <v>81</v>
      </c>
      <c r="AV222" s="14" t="s">
        <v>79</v>
      </c>
      <c r="AW222" s="14" t="s">
        <v>33</v>
      </c>
      <c r="AX222" s="14" t="s">
        <v>72</v>
      </c>
      <c r="AY222" s="217" t="s">
        <v>120</v>
      </c>
    </row>
    <row r="223" spans="2:51" s="13" customFormat="1" ht="11.25">
      <c r="B223" s="197"/>
      <c r="C223" s="198"/>
      <c r="D223" s="188" t="s">
        <v>166</v>
      </c>
      <c r="E223" s="199" t="s">
        <v>19</v>
      </c>
      <c r="F223" s="200" t="s">
        <v>199</v>
      </c>
      <c r="G223" s="198"/>
      <c r="H223" s="201">
        <v>7</v>
      </c>
      <c r="I223" s="202"/>
      <c r="J223" s="198"/>
      <c r="K223" s="198"/>
      <c r="L223" s="203"/>
      <c r="M223" s="204"/>
      <c r="N223" s="205"/>
      <c r="O223" s="205"/>
      <c r="P223" s="205"/>
      <c r="Q223" s="205"/>
      <c r="R223" s="205"/>
      <c r="S223" s="205"/>
      <c r="T223" s="206"/>
      <c r="AT223" s="207" t="s">
        <v>166</v>
      </c>
      <c r="AU223" s="207" t="s">
        <v>81</v>
      </c>
      <c r="AV223" s="13" t="s">
        <v>81</v>
      </c>
      <c r="AW223" s="13" t="s">
        <v>33</v>
      </c>
      <c r="AX223" s="13" t="s">
        <v>72</v>
      </c>
      <c r="AY223" s="207" t="s">
        <v>120</v>
      </c>
    </row>
    <row r="224" spans="2:51" s="15" customFormat="1" ht="11.25">
      <c r="B224" s="218"/>
      <c r="C224" s="219"/>
      <c r="D224" s="188" t="s">
        <v>166</v>
      </c>
      <c r="E224" s="220" t="s">
        <v>19</v>
      </c>
      <c r="F224" s="221" t="s">
        <v>184</v>
      </c>
      <c r="G224" s="219"/>
      <c r="H224" s="222">
        <v>14</v>
      </c>
      <c r="I224" s="223"/>
      <c r="J224" s="219"/>
      <c r="K224" s="219"/>
      <c r="L224" s="224"/>
      <c r="M224" s="225"/>
      <c r="N224" s="226"/>
      <c r="O224" s="226"/>
      <c r="P224" s="226"/>
      <c r="Q224" s="226"/>
      <c r="R224" s="226"/>
      <c r="S224" s="226"/>
      <c r="T224" s="227"/>
      <c r="AT224" s="228" t="s">
        <v>166</v>
      </c>
      <c r="AU224" s="228" t="s">
        <v>81</v>
      </c>
      <c r="AV224" s="15" t="s">
        <v>163</v>
      </c>
      <c r="AW224" s="15" t="s">
        <v>33</v>
      </c>
      <c r="AX224" s="15" t="s">
        <v>79</v>
      </c>
      <c r="AY224" s="228" t="s">
        <v>120</v>
      </c>
    </row>
    <row r="225" spans="1:65" s="2" customFormat="1" ht="16.5" customHeight="1">
      <c r="A225" s="36"/>
      <c r="B225" s="37"/>
      <c r="C225" s="175" t="s">
        <v>449</v>
      </c>
      <c r="D225" s="175" t="s">
        <v>123</v>
      </c>
      <c r="E225" s="176" t="s">
        <v>1118</v>
      </c>
      <c r="F225" s="177" t="s">
        <v>1119</v>
      </c>
      <c r="G225" s="178" t="s">
        <v>126</v>
      </c>
      <c r="H225" s="179">
        <v>8</v>
      </c>
      <c r="I225" s="180"/>
      <c r="J225" s="181">
        <f>ROUND(I225*H225,2)</f>
        <v>0</v>
      </c>
      <c r="K225" s="177" t="s">
        <v>127</v>
      </c>
      <c r="L225" s="41"/>
      <c r="M225" s="182" t="s">
        <v>19</v>
      </c>
      <c r="N225" s="183" t="s">
        <v>43</v>
      </c>
      <c r="O225" s="66"/>
      <c r="P225" s="184">
        <f>O225*H225</f>
        <v>0</v>
      </c>
      <c r="Q225" s="184">
        <v>0.01908</v>
      </c>
      <c r="R225" s="184">
        <f>Q225*H225</f>
        <v>0.15264</v>
      </c>
      <c r="S225" s="184">
        <v>0</v>
      </c>
      <c r="T225" s="185">
        <f>S225*H225</f>
        <v>0</v>
      </c>
      <c r="U225" s="36"/>
      <c r="V225" s="36"/>
      <c r="W225" s="36"/>
      <c r="X225" s="36"/>
      <c r="Y225" s="36"/>
      <c r="Z225" s="36"/>
      <c r="AA225" s="36"/>
      <c r="AB225" s="36"/>
      <c r="AC225" s="36"/>
      <c r="AD225" s="36"/>
      <c r="AE225" s="36"/>
      <c r="AR225" s="186" t="s">
        <v>257</v>
      </c>
      <c r="AT225" s="186" t="s">
        <v>123</v>
      </c>
      <c r="AU225" s="186" t="s">
        <v>81</v>
      </c>
      <c r="AY225" s="19" t="s">
        <v>120</v>
      </c>
      <c r="BE225" s="187">
        <f>IF(N225="základní",J225,0)</f>
        <v>0</v>
      </c>
      <c r="BF225" s="187">
        <f>IF(N225="snížená",J225,0)</f>
        <v>0</v>
      </c>
      <c r="BG225" s="187">
        <f>IF(N225="zákl. přenesená",J225,0)</f>
        <v>0</v>
      </c>
      <c r="BH225" s="187">
        <f>IF(N225="sníž. přenesená",J225,0)</f>
        <v>0</v>
      </c>
      <c r="BI225" s="187">
        <f>IF(N225="nulová",J225,0)</f>
        <v>0</v>
      </c>
      <c r="BJ225" s="19" t="s">
        <v>79</v>
      </c>
      <c r="BK225" s="187">
        <f>ROUND(I225*H225,2)</f>
        <v>0</v>
      </c>
      <c r="BL225" s="19" t="s">
        <v>257</v>
      </c>
      <c r="BM225" s="186" t="s">
        <v>1120</v>
      </c>
    </row>
    <row r="226" spans="1:47" s="2" customFormat="1" ht="39">
      <c r="A226" s="36"/>
      <c r="B226" s="37"/>
      <c r="C226" s="38"/>
      <c r="D226" s="188" t="s">
        <v>130</v>
      </c>
      <c r="E226" s="38"/>
      <c r="F226" s="189" t="s">
        <v>1121</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130</v>
      </c>
      <c r="AU226" s="19" t="s">
        <v>81</v>
      </c>
    </row>
    <row r="227" spans="2:51" s="14" customFormat="1" ht="11.25">
      <c r="B227" s="208"/>
      <c r="C227" s="209"/>
      <c r="D227" s="188" t="s">
        <v>166</v>
      </c>
      <c r="E227" s="210" t="s">
        <v>19</v>
      </c>
      <c r="F227" s="211" t="s">
        <v>86</v>
      </c>
      <c r="G227" s="209"/>
      <c r="H227" s="210" t="s">
        <v>19</v>
      </c>
      <c r="I227" s="212"/>
      <c r="J227" s="209"/>
      <c r="K227" s="209"/>
      <c r="L227" s="213"/>
      <c r="M227" s="214"/>
      <c r="N227" s="215"/>
      <c r="O227" s="215"/>
      <c r="P227" s="215"/>
      <c r="Q227" s="215"/>
      <c r="R227" s="215"/>
      <c r="S227" s="215"/>
      <c r="T227" s="216"/>
      <c r="AT227" s="217" t="s">
        <v>166</v>
      </c>
      <c r="AU227" s="217" t="s">
        <v>81</v>
      </c>
      <c r="AV227" s="14" t="s">
        <v>79</v>
      </c>
      <c r="AW227" s="14" t="s">
        <v>33</v>
      </c>
      <c r="AX227" s="14" t="s">
        <v>72</v>
      </c>
      <c r="AY227" s="217" t="s">
        <v>120</v>
      </c>
    </row>
    <row r="228" spans="2:51" s="13" customFormat="1" ht="11.25">
      <c r="B228" s="197"/>
      <c r="C228" s="198"/>
      <c r="D228" s="188" t="s">
        <v>166</v>
      </c>
      <c r="E228" s="199" t="s">
        <v>19</v>
      </c>
      <c r="F228" s="200" t="s">
        <v>163</v>
      </c>
      <c r="G228" s="198"/>
      <c r="H228" s="201">
        <v>4</v>
      </c>
      <c r="I228" s="202"/>
      <c r="J228" s="198"/>
      <c r="K228" s="198"/>
      <c r="L228" s="203"/>
      <c r="M228" s="204"/>
      <c r="N228" s="205"/>
      <c r="O228" s="205"/>
      <c r="P228" s="205"/>
      <c r="Q228" s="205"/>
      <c r="R228" s="205"/>
      <c r="S228" s="205"/>
      <c r="T228" s="206"/>
      <c r="AT228" s="207" t="s">
        <v>166</v>
      </c>
      <c r="AU228" s="207" t="s">
        <v>81</v>
      </c>
      <c r="AV228" s="13" t="s">
        <v>81</v>
      </c>
      <c r="AW228" s="13" t="s">
        <v>33</v>
      </c>
      <c r="AX228" s="13" t="s">
        <v>72</v>
      </c>
      <c r="AY228" s="207" t="s">
        <v>120</v>
      </c>
    </row>
    <row r="229" spans="2:51" s="14" customFormat="1" ht="11.25">
      <c r="B229" s="208"/>
      <c r="C229" s="209"/>
      <c r="D229" s="188" t="s">
        <v>166</v>
      </c>
      <c r="E229" s="210" t="s">
        <v>19</v>
      </c>
      <c r="F229" s="211" t="s">
        <v>89</v>
      </c>
      <c r="G229" s="209"/>
      <c r="H229" s="210" t="s">
        <v>19</v>
      </c>
      <c r="I229" s="212"/>
      <c r="J229" s="209"/>
      <c r="K229" s="209"/>
      <c r="L229" s="213"/>
      <c r="M229" s="214"/>
      <c r="N229" s="215"/>
      <c r="O229" s="215"/>
      <c r="P229" s="215"/>
      <c r="Q229" s="215"/>
      <c r="R229" s="215"/>
      <c r="S229" s="215"/>
      <c r="T229" s="216"/>
      <c r="AT229" s="217" t="s">
        <v>166</v>
      </c>
      <c r="AU229" s="217" t="s">
        <v>81</v>
      </c>
      <c r="AV229" s="14" t="s">
        <v>79</v>
      </c>
      <c r="AW229" s="14" t="s">
        <v>33</v>
      </c>
      <c r="AX229" s="14" t="s">
        <v>72</v>
      </c>
      <c r="AY229" s="217" t="s">
        <v>120</v>
      </c>
    </row>
    <row r="230" spans="2:51" s="13" customFormat="1" ht="11.25">
      <c r="B230" s="197"/>
      <c r="C230" s="198"/>
      <c r="D230" s="188" t="s">
        <v>166</v>
      </c>
      <c r="E230" s="199" t="s">
        <v>19</v>
      </c>
      <c r="F230" s="200" t="s">
        <v>163</v>
      </c>
      <c r="G230" s="198"/>
      <c r="H230" s="201">
        <v>4</v>
      </c>
      <c r="I230" s="202"/>
      <c r="J230" s="198"/>
      <c r="K230" s="198"/>
      <c r="L230" s="203"/>
      <c r="M230" s="204"/>
      <c r="N230" s="205"/>
      <c r="O230" s="205"/>
      <c r="P230" s="205"/>
      <c r="Q230" s="205"/>
      <c r="R230" s="205"/>
      <c r="S230" s="205"/>
      <c r="T230" s="206"/>
      <c r="AT230" s="207" t="s">
        <v>166</v>
      </c>
      <c r="AU230" s="207" t="s">
        <v>81</v>
      </c>
      <c r="AV230" s="13" t="s">
        <v>81</v>
      </c>
      <c r="AW230" s="13" t="s">
        <v>33</v>
      </c>
      <c r="AX230" s="13" t="s">
        <v>72</v>
      </c>
      <c r="AY230" s="207" t="s">
        <v>120</v>
      </c>
    </row>
    <row r="231" spans="2:51" s="15" customFormat="1" ht="11.25">
      <c r="B231" s="218"/>
      <c r="C231" s="219"/>
      <c r="D231" s="188" t="s">
        <v>166</v>
      </c>
      <c r="E231" s="220" t="s">
        <v>19</v>
      </c>
      <c r="F231" s="221" t="s">
        <v>184</v>
      </c>
      <c r="G231" s="219"/>
      <c r="H231" s="222">
        <v>8</v>
      </c>
      <c r="I231" s="223"/>
      <c r="J231" s="219"/>
      <c r="K231" s="219"/>
      <c r="L231" s="224"/>
      <c r="M231" s="225"/>
      <c r="N231" s="226"/>
      <c r="O231" s="226"/>
      <c r="P231" s="226"/>
      <c r="Q231" s="226"/>
      <c r="R231" s="226"/>
      <c r="S231" s="226"/>
      <c r="T231" s="227"/>
      <c r="AT231" s="228" t="s">
        <v>166</v>
      </c>
      <c r="AU231" s="228" t="s">
        <v>81</v>
      </c>
      <c r="AV231" s="15" t="s">
        <v>163</v>
      </c>
      <c r="AW231" s="15" t="s">
        <v>33</v>
      </c>
      <c r="AX231" s="15" t="s">
        <v>79</v>
      </c>
      <c r="AY231" s="228" t="s">
        <v>120</v>
      </c>
    </row>
    <row r="232" spans="1:65" s="2" customFormat="1" ht="16.5" customHeight="1">
      <c r="A232" s="36"/>
      <c r="B232" s="37"/>
      <c r="C232" s="175" t="s">
        <v>454</v>
      </c>
      <c r="D232" s="175" t="s">
        <v>123</v>
      </c>
      <c r="E232" s="176" t="s">
        <v>1122</v>
      </c>
      <c r="F232" s="177" t="s">
        <v>1123</v>
      </c>
      <c r="G232" s="178" t="s">
        <v>283</v>
      </c>
      <c r="H232" s="179">
        <v>10</v>
      </c>
      <c r="I232" s="180"/>
      <c r="J232" s="181">
        <f>ROUND(I232*H232,2)</f>
        <v>0</v>
      </c>
      <c r="K232" s="177" t="s">
        <v>19</v>
      </c>
      <c r="L232" s="41"/>
      <c r="M232" s="182" t="s">
        <v>19</v>
      </c>
      <c r="N232" s="183" t="s">
        <v>43</v>
      </c>
      <c r="O232" s="66"/>
      <c r="P232" s="184">
        <f>O232*H232</f>
        <v>0</v>
      </c>
      <c r="Q232" s="184">
        <v>0</v>
      </c>
      <c r="R232" s="184">
        <f>Q232*H232</f>
        <v>0</v>
      </c>
      <c r="S232" s="184">
        <v>0</v>
      </c>
      <c r="T232" s="185">
        <f>S232*H232</f>
        <v>0</v>
      </c>
      <c r="U232" s="36"/>
      <c r="V232" s="36"/>
      <c r="W232" s="36"/>
      <c r="X232" s="36"/>
      <c r="Y232" s="36"/>
      <c r="Z232" s="36"/>
      <c r="AA232" s="36"/>
      <c r="AB232" s="36"/>
      <c r="AC232" s="36"/>
      <c r="AD232" s="36"/>
      <c r="AE232" s="36"/>
      <c r="AR232" s="186" t="s">
        <v>257</v>
      </c>
      <c r="AT232" s="186" t="s">
        <v>123</v>
      </c>
      <c r="AU232" s="186" t="s">
        <v>81</v>
      </c>
      <c r="AY232" s="19" t="s">
        <v>120</v>
      </c>
      <c r="BE232" s="187">
        <f>IF(N232="základní",J232,0)</f>
        <v>0</v>
      </c>
      <c r="BF232" s="187">
        <f>IF(N232="snížená",J232,0)</f>
        <v>0</v>
      </c>
      <c r="BG232" s="187">
        <f>IF(N232="zákl. přenesená",J232,0)</f>
        <v>0</v>
      </c>
      <c r="BH232" s="187">
        <f>IF(N232="sníž. přenesená",J232,0)</f>
        <v>0</v>
      </c>
      <c r="BI232" s="187">
        <f>IF(N232="nulová",J232,0)</f>
        <v>0</v>
      </c>
      <c r="BJ232" s="19" t="s">
        <v>79</v>
      </c>
      <c r="BK232" s="187">
        <f>ROUND(I232*H232,2)</f>
        <v>0</v>
      </c>
      <c r="BL232" s="19" t="s">
        <v>257</v>
      </c>
      <c r="BM232" s="186" t="s">
        <v>1124</v>
      </c>
    </row>
    <row r="233" spans="2:51" s="14" customFormat="1" ht="11.25">
      <c r="B233" s="208"/>
      <c r="C233" s="209"/>
      <c r="D233" s="188" t="s">
        <v>166</v>
      </c>
      <c r="E233" s="210" t="s">
        <v>19</v>
      </c>
      <c r="F233" s="211" t="s">
        <v>86</v>
      </c>
      <c r="G233" s="209"/>
      <c r="H233" s="210" t="s">
        <v>19</v>
      </c>
      <c r="I233" s="212"/>
      <c r="J233" s="209"/>
      <c r="K233" s="209"/>
      <c r="L233" s="213"/>
      <c r="M233" s="214"/>
      <c r="N233" s="215"/>
      <c r="O233" s="215"/>
      <c r="P233" s="215"/>
      <c r="Q233" s="215"/>
      <c r="R233" s="215"/>
      <c r="S233" s="215"/>
      <c r="T233" s="216"/>
      <c r="AT233" s="217" t="s">
        <v>166</v>
      </c>
      <c r="AU233" s="217" t="s">
        <v>81</v>
      </c>
      <c r="AV233" s="14" t="s">
        <v>79</v>
      </c>
      <c r="AW233" s="14" t="s">
        <v>33</v>
      </c>
      <c r="AX233" s="14" t="s">
        <v>72</v>
      </c>
      <c r="AY233" s="217" t="s">
        <v>120</v>
      </c>
    </row>
    <row r="234" spans="2:51" s="13" customFormat="1" ht="11.25">
      <c r="B234" s="197"/>
      <c r="C234" s="198"/>
      <c r="D234" s="188" t="s">
        <v>166</v>
      </c>
      <c r="E234" s="199" t="s">
        <v>19</v>
      </c>
      <c r="F234" s="200" t="s">
        <v>119</v>
      </c>
      <c r="G234" s="198"/>
      <c r="H234" s="201">
        <v>5</v>
      </c>
      <c r="I234" s="202"/>
      <c r="J234" s="198"/>
      <c r="K234" s="198"/>
      <c r="L234" s="203"/>
      <c r="M234" s="204"/>
      <c r="N234" s="205"/>
      <c r="O234" s="205"/>
      <c r="P234" s="205"/>
      <c r="Q234" s="205"/>
      <c r="R234" s="205"/>
      <c r="S234" s="205"/>
      <c r="T234" s="206"/>
      <c r="AT234" s="207" t="s">
        <v>166</v>
      </c>
      <c r="AU234" s="207" t="s">
        <v>81</v>
      </c>
      <c r="AV234" s="13" t="s">
        <v>81</v>
      </c>
      <c r="AW234" s="13" t="s">
        <v>33</v>
      </c>
      <c r="AX234" s="13" t="s">
        <v>72</v>
      </c>
      <c r="AY234" s="207" t="s">
        <v>120</v>
      </c>
    </row>
    <row r="235" spans="2:51" s="14" customFormat="1" ht="11.25">
      <c r="B235" s="208"/>
      <c r="C235" s="209"/>
      <c r="D235" s="188" t="s">
        <v>166</v>
      </c>
      <c r="E235" s="210" t="s">
        <v>19</v>
      </c>
      <c r="F235" s="211" t="s">
        <v>89</v>
      </c>
      <c r="G235" s="209"/>
      <c r="H235" s="210" t="s">
        <v>19</v>
      </c>
      <c r="I235" s="212"/>
      <c r="J235" s="209"/>
      <c r="K235" s="209"/>
      <c r="L235" s="213"/>
      <c r="M235" s="214"/>
      <c r="N235" s="215"/>
      <c r="O235" s="215"/>
      <c r="P235" s="215"/>
      <c r="Q235" s="215"/>
      <c r="R235" s="215"/>
      <c r="S235" s="215"/>
      <c r="T235" s="216"/>
      <c r="AT235" s="217" t="s">
        <v>166</v>
      </c>
      <c r="AU235" s="217" t="s">
        <v>81</v>
      </c>
      <c r="AV235" s="14" t="s">
        <v>79</v>
      </c>
      <c r="AW235" s="14" t="s">
        <v>33</v>
      </c>
      <c r="AX235" s="14" t="s">
        <v>72</v>
      </c>
      <c r="AY235" s="217" t="s">
        <v>120</v>
      </c>
    </row>
    <row r="236" spans="2:51" s="13" customFormat="1" ht="11.25">
      <c r="B236" s="197"/>
      <c r="C236" s="198"/>
      <c r="D236" s="188" t="s">
        <v>166</v>
      </c>
      <c r="E236" s="199" t="s">
        <v>19</v>
      </c>
      <c r="F236" s="200" t="s">
        <v>119</v>
      </c>
      <c r="G236" s="198"/>
      <c r="H236" s="201">
        <v>5</v>
      </c>
      <c r="I236" s="202"/>
      <c r="J236" s="198"/>
      <c r="K236" s="198"/>
      <c r="L236" s="203"/>
      <c r="M236" s="204"/>
      <c r="N236" s="205"/>
      <c r="O236" s="205"/>
      <c r="P236" s="205"/>
      <c r="Q236" s="205"/>
      <c r="R236" s="205"/>
      <c r="S236" s="205"/>
      <c r="T236" s="206"/>
      <c r="AT236" s="207" t="s">
        <v>166</v>
      </c>
      <c r="AU236" s="207" t="s">
        <v>81</v>
      </c>
      <c r="AV236" s="13" t="s">
        <v>81</v>
      </c>
      <c r="AW236" s="13" t="s">
        <v>33</v>
      </c>
      <c r="AX236" s="13" t="s">
        <v>72</v>
      </c>
      <c r="AY236" s="207" t="s">
        <v>120</v>
      </c>
    </row>
    <row r="237" spans="2:51" s="15" customFormat="1" ht="11.25">
      <c r="B237" s="218"/>
      <c r="C237" s="219"/>
      <c r="D237" s="188" t="s">
        <v>166</v>
      </c>
      <c r="E237" s="220" t="s">
        <v>19</v>
      </c>
      <c r="F237" s="221" t="s">
        <v>184</v>
      </c>
      <c r="G237" s="219"/>
      <c r="H237" s="222">
        <v>10</v>
      </c>
      <c r="I237" s="223"/>
      <c r="J237" s="219"/>
      <c r="K237" s="219"/>
      <c r="L237" s="224"/>
      <c r="M237" s="225"/>
      <c r="N237" s="226"/>
      <c r="O237" s="226"/>
      <c r="P237" s="226"/>
      <c r="Q237" s="226"/>
      <c r="R237" s="226"/>
      <c r="S237" s="226"/>
      <c r="T237" s="227"/>
      <c r="AT237" s="228" t="s">
        <v>166</v>
      </c>
      <c r="AU237" s="228" t="s">
        <v>81</v>
      </c>
      <c r="AV237" s="15" t="s">
        <v>163</v>
      </c>
      <c r="AW237" s="15" t="s">
        <v>33</v>
      </c>
      <c r="AX237" s="15" t="s">
        <v>79</v>
      </c>
      <c r="AY237" s="228" t="s">
        <v>120</v>
      </c>
    </row>
    <row r="238" spans="1:65" s="2" customFormat="1" ht="16.5" customHeight="1">
      <c r="A238" s="36"/>
      <c r="B238" s="37"/>
      <c r="C238" s="175" t="s">
        <v>461</v>
      </c>
      <c r="D238" s="175" t="s">
        <v>123</v>
      </c>
      <c r="E238" s="176" t="s">
        <v>1125</v>
      </c>
      <c r="F238" s="177" t="s">
        <v>1126</v>
      </c>
      <c r="G238" s="178" t="s">
        <v>126</v>
      </c>
      <c r="H238" s="179">
        <v>2</v>
      </c>
      <c r="I238" s="180"/>
      <c r="J238" s="181">
        <f>ROUND(I238*H238,2)</f>
        <v>0</v>
      </c>
      <c r="K238" s="177" t="s">
        <v>127</v>
      </c>
      <c r="L238" s="41"/>
      <c r="M238" s="182" t="s">
        <v>19</v>
      </c>
      <c r="N238" s="183" t="s">
        <v>43</v>
      </c>
      <c r="O238" s="66"/>
      <c r="P238" s="184">
        <f>O238*H238</f>
        <v>0</v>
      </c>
      <c r="Q238" s="184">
        <v>0.01449</v>
      </c>
      <c r="R238" s="184">
        <f>Q238*H238</f>
        <v>0.02898</v>
      </c>
      <c r="S238" s="184">
        <v>0</v>
      </c>
      <c r="T238" s="185">
        <f>S238*H238</f>
        <v>0</v>
      </c>
      <c r="U238" s="36"/>
      <c r="V238" s="36"/>
      <c r="W238" s="36"/>
      <c r="X238" s="36"/>
      <c r="Y238" s="36"/>
      <c r="Z238" s="36"/>
      <c r="AA238" s="36"/>
      <c r="AB238" s="36"/>
      <c r="AC238" s="36"/>
      <c r="AD238" s="36"/>
      <c r="AE238" s="36"/>
      <c r="AR238" s="186" t="s">
        <v>257</v>
      </c>
      <c r="AT238" s="186" t="s">
        <v>123</v>
      </c>
      <c r="AU238" s="186" t="s">
        <v>81</v>
      </c>
      <c r="AY238" s="19" t="s">
        <v>120</v>
      </c>
      <c r="BE238" s="187">
        <f>IF(N238="základní",J238,0)</f>
        <v>0</v>
      </c>
      <c r="BF238" s="187">
        <f>IF(N238="snížená",J238,0)</f>
        <v>0</v>
      </c>
      <c r="BG238" s="187">
        <f>IF(N238="zákl. přenesená",J238,0)</f>
        <v>0</v>
      </c>
      <c r="BH238" s="187">
        <f>IF(N238="sníž. přenesená",J238,0)</f>
        <v>0</v>
      </c>
      <c r="BI238" s="187">
        <f>IF(N238="nulová",J238,0)</f>
        <v>0</v>
      </c>
      <c r="BJ238" s="19" t="s">
        <v>79</v>
      </c>
      <c r="BK238" s="187">
        <f>ROUND(I238*H238,2)</f>
        <v>0</v>
      </c>
      <c r="BL238" s="19" t="s">
        <v>257</v>
      </c>
      <c r="BM238" s="186" t="s">
        <v>1127</v>
      </c>
    </row>
    <row r="239" spans="2:51" s="14" customFormat="1" ht="11.25">
      <c r="B239" s="208"/>
      <c r="C239" s="209"/>
      <c r="D239" s="188" t="s">
        <v>166</v>
      </c>
      <c r="E239" s="210" t="s">
        <v>19</v>
      </c>
      <c r="F239" s="211" t="s">
        <v>86</v>
      </c>
      <c r="G239" s="209"/>
      <c r="H239" s="210" t="s">
        <v>19</v>
      </c>
      <c r="I239" s="212"/>
      <c r="J239" s="209"/>
      <c r="K239" s="209"/>
      <c r="L239" s="213"/>
      <c r="M239" s="214"/>
      <c r="N239" s="215"/>
      <c r="O239" s="215"/>
      <c r="P239" s="215"/>
      <c r="Q239" s="215"/>
      <c r="R239" s="215"/>
      <c r="S239" s="215"/>
      <c r="T239" s="216"/>
      <c r="AT239" s="217" t="s">
        <v>166</v>
      </c>
      <c r="AU239" s="217" t="s">
        <v>81</v>
      </c>
      <c r="AV239" s="14" t="s">
        <v>79</v>
      </c>
      <c r="AW239" s="14" t="s">
        <v>33</v>
      </c>
      <c r="AX239" s="14" t="s">
        <v>72</v>
      </c>
      <c r="AY239" s="217" t="s">
        <v>120</v>
      </c>
    </row>
    <row r="240" spans="2:51" s="13" customFormat="1" ht="11.25">
      <c r="B240" s="197"/>
      <c r="C240" s="198"/>
      <c r="D240" s="188" t="s">
        <v>166</v>
      </c>
      <c r="E240" s="199" t="s">
        <v>19</v>
      </c>
      <c r="F240" s="200" t="s">
        <v>79</v>
      </c>
      <c r="G240" s="198"/>
      <c r="H240" s="201">
        <v>1</v>
      </c>
      <c r="I240" s="202"/>
      <c r="J240" s="198"/>
      <c r="K240" s="198"/>
      <c r="L240" s="203"/>
      <c r="M240" s="204"/>
      <c r="N240" s="205"/>
      <c r="O240" s="205"/>
      <c r="P240" s="205"/>
      <c r="Q240" s="205"/>
      <c r="R240" s="205"/>
      <c r="S240" s="205"/>
      <c r="T240" s="206"/>
      <c r="AT240" s="207" t="s">
        <v>166</v>
      </c>
      <c r="AU240" s="207" t="s">
        <v>81</v>
      </c>
      <c r="AV240" s="13" t="s">
        <v>81</v>
      </c>
      <c r="AW240" s="13" t="s">
        <v>33</v>
      </c>
      <c r="AX240" s="13" t="s">
        <v>72</v>
      </c>
      <c r="AY240" s="207" t="s">
        <v>120</v>
      </c>
    </row>
    <row r="241" spans="2:51" s="14" customFormat="1" ht="11.25">
      <c r="B241" s="208"/>
      <c r="C241" s="209"/>
      <c r="D241" s="188" t="s">
        <v>166</v>
      </c>
      <c r="E241" s="210" t="s">
        <v>19</v>
      </c>
      <c r="F241" s="211" t="s">
        <v>89</v>
      </c>
      <c r="G241" s="209"/>
      <c r="H241" s="210" t="s">
        <v>19</v>
      </c>
      <c r="I241" s="212"/>
      <c r="J241" s="209"/>
      <c r="K241" s="209"/>
      <c r="L241" s="213"/>
      <c r="M241" s="214"/>
      <c r="N241" s="215"/>
      <c r="O241" s="215"/>
      <c r="P241" s="215"/>
      <c r="Q241" s="215"/>
      <c r="R241" s="215"/>
      <c r="S241" s="215"/>
      <c r="T241" s="216"/>
      <c r="AT241" s="217" t="s">
        <v>166</v>
      </c>
      <c r="AU241" s="217" t="s">
        <v>81</v>
      </c>
      <c r="AV241" s="14" t="s">
        <v>79</v>
      </c>
      <c r="AW241" s="14" t="s">
        <v>33</v>
      </c>
      <c r="AX241" s="14" t="s">
        <v>72</v>
      </c>
      <c r="AY241" s="217" t="s">
        <v>120</v>
      </c>
    </row>
    <row r="242" spans="2:51" s="13" customFormat="1" ht="11.25">
      <c r="B242" s="197"/>
      <c r="C242" s="198"/>
      <c r="D242" s="188" t="s">
        <v>166</v>
      </c>
      <c r="E242" s="199" t="s">
        <v>19</v>
      </c>
      <c r="F242" s="200" t="s">
        <v>79</v>
      </c>
      <c r="G242" s="198"/>
      <c r="H242" s="201">
        <v>1</v>
      </c>
      <c r="I242" s="202"/>
      <c r="J242" s="198"/>
      <c r="K242" s="198"/>
      <c r="L242" s="203"/>
      <c r="M242" s="204"/>
      <c r="N242" s="205"/>
      <c r="O242" s="205"/>
      <c r="P242" s="205"/>
      <c r="Q242" s="205"/>
      <c r="R242" s="205"/>
      <c r="S242" s="205"/>
      <c r="T242" s="206"/>
      <c r="AT242" s="207" t="s">
        <v>166</v>
      </c>
      <c r="AU242" s="207" t="s">
        <v>81</v>
      </c>
      <c r="AV242" s="13" t="s">
        <v>81</v>
      </c>
      <c r="AW242" s="13" t="s">
        <v>33</v>
      </c>
      <c r="AX242" s="13" t="s">
        <v>72</v>
      </c>
      <c r="AY242" s="207" t="s">
        <v>120</v>
      </c>
    </row>
    <row r="243" spans="2:51" s="15" customFormat="1" ht="11.25">
      <c r="B243" s="218"/>
      <c r="C243" s="219"/>
      <c r="D243" s="188" t="s">
        <v>166</v>
      </c>
      <c r="E243" s="220" t="s">
        <v>19</v>
      </c>
      <c r="F243" s="221" t="s">
        <v>184</v>
      </c>
      <c r="G243" s="219"/>
      <c r="H243" s="222">
        <v>2</v>
      </c>
      <c r="I243" s="223"/>
      <c r="J243" s="219"/>
      <c r="K243" s="219"/>
      <c r="L243" s="224"/>
      <c r="M243" s="225"/>
      <c r="N243" s="226"/>
      <c r="O243" s="226"/>
      <c r="P243" s="226"/>
      <c r="Q243" s="226"/>
      <c r="R243" s="226"/>
      <c r="S243" s="226"/>
      <c r="T243" s="227"/>
      <c r="AT243" s="228" t="s">
        <v>166</v>
      </c>
      <c r="AU243" s="228" t="s">
        <v>81</v>
      </c>
      <c r="AV243" s="15" t="s">
        <v>163</v>
      </c>
      <c r="AW243" s="15" t="s">
        <v>33</v>
      </c>
      <c r="AX243" s="15" t="s">
        <v>79</v>
      </c>
      <c r="AY243" s="228" t="s">
        <v>120</v>
      </c>
    </row>
    <row r="244" spans="1:65" s="2" customFormat="1" ht="16.5" customHeight="1">
      <c r="A244" s="36"/>
      <c r="B244" s="37"/>
      <c r="C244" s="175" t="s">
        <v>467</v>
      </c>
      <c r="D244" s="175" t="s">
        <v>123</v>
      </c>
      <c r="E244" s="176" t="s">
        <v>1128</v>
      </c>
      <c r="F244" s="177" t="s">
        <v>1129</v>
      </c>
      <c r="G244" s="178" t="s">
        <v>126</v>
      </c>
      <c r="H244" s="179">
        <v>2</v>
      </c>
      <c r="I244" s="180"/>
      <c r="J244" s="181">
        <f>ROUND(I244*H244,2)</f>
        <v>0</v>
      </c>
      <c r="K244" s="177" t="s">
        <v>127</v>
      </c>
      <c r="L244" s="41"/>
      <c r="M244" s="182" t="s">
        <v>19</v>
      </c>
      <c r="N244" s="183" t="s">
        <v>43</v>
      </c>
      <c r="O244" s="66"/>
      <c r="P244" s="184">
        <f>O244*H244</f>
        <v>0</v>
      </c>
      <c r="Q244" s="184">
        <v>0.00184</v>
      </c>
      <c r="R244" s="184">
        <f>Q244*H244</f>
        <v>0.00368</v>
      </c>
      <c r="S244" s="184">
        <v>0</v>
      </c>
      <c r="T244" s="185">
        <f>S244*H244</f>
        <v>0</v>
      </c>
      <c r="U244" s="36"/>
      <c r="V244" s="36"/>
      <c r="W244" s="36"/>
      <c r="X244" s="36"/>
      <c r="Y244" s="36"/>
      <c r="Z244" s="36"/>
      <c r="AA244" s="36"/>
      <c r="AB244" s="36"/>
      <c r="AC244" s="36"/>
      <c r="AD244" s="36"/>
      <c r="AE244" s="36"/>
      <c r="AR244" s="186" t="s">
        <v>257</v>
      </c>
      <c r="AT244" s="186" t="s">
        <v>123</v>
      </c>
      <c r="AU244" s="186" t="s">
        <v>81</v>
      </c>
      <c r="AY244" s="19" t="s">
        <v>120</v>
      </c>
      <c r="BE244" s="187">
        <f>IF(N244="základní",J244,0)</f>
        <v>0</v>
      </c>
      <c r="BF244" s="187">
        <f>IF(N244="snížená",J244,0)</f>
        <v>0</v>
      </c>
      <c r="BG244" s="187">
        <f>IF(N244="zákl. přenesená",J244,0)</f>
        <v>0</v>
      </c>
      <c r="BH244" s="187">
        <f>IF(N244="sníž. přenesená",J244,0)</f>
        <v>0</v>
      </c>
      <c r="BI244" s="187">
        <f>IF(N244="nulová",J244,0)</f>
        <v>0</v>
      </c>
      <c r="BJ244" s="19" t="s">
        <v>79</v>
      </c>
      <c r="BK244" s="187">
        <f>ROUND(I244*H244,2)</f>
        <v>0</v>
      </c>
      <c r="BL244" s="19" t="s">
        <v>257</v>
      </c>
      <c r="BM244" s="186" t="s">
        <v>1130</v>
      </c>
    </row>
    <row r="245" spans="2:51" s="14" customFormat="1" ht="11.25">
      <c r="B245" s="208"/>
      <c r="C245" s="209"/>
      <c r="D245" s="188" t="s">
        <v>166</v>
      </c>
      <c r="E245" s="210" t="s">
        <v>19</v>
      </c>
      <c r="F245" s="211" t="s">
        <v>86</v>
      </c>
      <c r="G245" s="209"/>
      <c r="H245" s="210" t="s">
        <v>19</v>
      </c>
      <c r="I245" s="212"/>
      <c r="J245" s="209"/>
      <c r="K245" s="209"/>
      <c r="L245" s="213"/>
      <c r="M245" s="214"/>
      <c r="N245" s="215"/>
      <c r="O245" s="215"/>
      <c r="P245" s="215"/>
      <c r="Q245" s="215"/>
      <c r="R245" s="215"/>
      <c r="S245" s="215"/>
      <c r="T245" s="216"/>
      <c r="AT245" s="217" t="s">
        <v>166</v>
      </c>
      <c r="AU245" s="217" t="s">
        <v>81</v>
      </c>
      <c r="AV245" s="14" t="s">
        <v>79</v>
      </c>
      <c r="AW245" s="14" t="s">
        <v>33</v>
      </c>
      <c r="AX245" s="14" t="s">
        <v>72</v>
      </c>
      <c r="AY245" s="217" t="s">
        <v>120</v>
      </c>
    </row>
    <row r="246" spans="2:51" s="13" customFormat="1" ht="11.25">
      <c r="B246" s="197"/>
      <c r="C246" s="198"/>
      <c r="D246" s="188" t="s">
        <v>166</v>
      </c>
      <c r="E246" s="199" t="s">
        <v>19</v>
      </c>
      <c r="F246" s="200" t="s">
        <v>79</v>
      </c>
      <c r="G246" s="198"/>
      <c r="H246" s="201">
        <v>1</v>
      </c>
      <c r="I246" s="202"/>
      <c r="J246" s="198"/>
      <c r="K246" s="198"/>
      <c r="L246" s="203"/>
      <c r="M246" s="204"/>
      <c r="N246" s="205"/>
      <c r="O246" s="205"/>
      <c r="P246" s="205"/>
      <c r="Q246" s="205"/>
      <c r="R246" s="205"/>
      <c r="S246" s="205"/>
      <c r="T246" s="206"/>
      <c r="AT246" s="207" t="s">
        <v>166</v>
      </c>
      <c r="AU246" s="207" t="s">
        <v>81</v>
      </c>
      <c r="AV246" s="13" t="s">
        <v>81</v>
      </c>
      <c r="AW246" s="13" t="s">
        <v>33</v>
      </c>
      <c r="AX246" s="13" t="s">
        <v>72</v>
      </c>
      <c r="AY246" s="207" t="s">
        <v>120</v>
      </c>
    </row>
    <row r="247" spans="2:51" s="14" customFormat="1" ht="11.25">
      <c r="B247" s="208"/>
      <c r="C247" s="209"/>
      <c r="D247" s="188" t="s">
        <v>166</v>
      </c>
      <c r="E247" s="210" t="s">
        <v>19</v>
      </c>
      <c r="F247" s="211" t="s">
        <v>89</v>
      </c>
      <c r="G247" s="209"/>
      <c r="H247" s="210" t="s">
        <v>19</v>
      </c>
      <c r="I247" s="212"/>
      <c r="J247" s="209"/>
      <c r="K247" s="209"/>
      <c r="L247" s="213"/>
      <c r="M247" s="214"/>
      <c r="N247" s="215"/>
      <c r="O247" s="215"/>
      <c r="P247" s="215"/>
      <c r="Q247" s="215"/>
      <c r="R247" s="215"/>
      <c r="S247" s="215"/>
      <c r="T247" s="216"/>
      <c r="AT247" s="217" t="s">
        <v>166</v>
      </c>
      <c r="AU247" s="217" t="s">
        <v>81</v>
      </c>
      <c r="AV247" s="14" t="s">
        <v>79</v>
      </c>
      <c r="AW247" s="14" t="s">
        <v>33</v>
      </c>
      <c r="AX247" s="14" t="s">
        <v>72</v>
      </c>
      <c r="AY247" s="217" t="s">
        <v>120</v>
      </c>
    </row>
    <row r="248" spans="2:51" s="13" customFormat="1" ht="11.25">
      <c r="B248" s="197"/>
      <c r="C248" s="198"/>
      <c r="D248" s="188" t="s">
        <v>166</v>
      </c>
      <c r="E248" s="199" t="s">
        <v>19</v>
      </c>
      <c r="F248" s="200" t="s">
        <v>79</v>
      </c>
      <c r="G248" s="198"/>
      <c r="H248" s="201">
        <v>1</v>
      </c>
      <c r="I248" s="202"/>
      <c r="J248" s="198"/>
      <c r="K248" s="198"/>
      <c r="L248" s="203"/>
      <c r="M248" s="204"/>
      <c r="N248" s="205"/>
      <c r="O248" s="205"/>
      <c r="P248" s="205"/>
      <c r="Q248" s="205"/>
      <c r="R248" s="205"/>
      <c r="S248" s="205"/>
      <c r="T248" s="206"/>
      <c r="AT248" s="207" t="s">
        <v>166</v>
      </c>
      <c r="AU248" s="207" t="s">
        <v>81</v>
      </c>
      <c r="AV248" s="13" t="s">
        <v>81</v>
      </c>
      <c r="AW248" s="13" t="s">
        <v>33</v>
      </c>
      <c r="AX248" s="13" t="s">
        <v>72</v>
      </c>
      <c r="AY248" s="207" t="s">
        <v>120</v>
      </c>
    </row>
    <row r="249" spans="2:51" s="15" customFormat="1" ht="11.25">
      <c r="B249" s="218"/>
      <c r="C249" s="219"/>
      <c r="D249" s="188" t="s">
        <v>166</v>
      </c>
      <c r="E249" s="220" t="s">
        <v>19</v>
      </c>
      <c r="F249" s="221" t="s">
        <v>184</v>
      </c>
      <c r="G249" s="219"/>
      <c r="H249" s="222">
        <v>2</v>
      </c>
      <c r="I249" s="223"/>
      <c r="J249" s="219"/>
      <c r="K249" s="219"/>
      <c r="L249" s="224"/>
      <c r="M249" s="225"/>
      <c r="N249" s="226"/>
      <c r="O249" s="226"/>
      <c r="P249" s="226"/>
      <c r="Q249" s="226"/>
      <c r="R249" s="226"/>
      <c r="S249" s="226"/>
      <c r="T249" s="227"/>
      <c r="AT249" s="228" t="s">
        <v>166</v>
      </c>
      <c r="AU249" s="228" t="s">
        <v>81</v>
      </c>
      <c r="AV249" s="15" t="s">
        <v>163</v>
      </c>
      <c r="AW249" s="15" t="s">
        <v>33</v>
      </c>
      <c r="AX249" s="15" t="s">
        <v>79</v>
      </c>
      <c r="AY249" s="228" t="s">
        <v>120</v>
      </c>
    </row>
    <row r="250" spans="1:65" s="2" customFormat="1" ht="24">
      <c r="A250" s="36"/>
      <c r="B250" s="37"/>
      <c r="C250" s="175" t="s">
        <v>474</v>
      </c>
      <c r="D250" s="175" t="s">
        <v>123</v>
      </c>
      <c r="E250" s="176" t="s">
        <v>1131</v>
      </c>
      <c r="F250" s="177" t="s">
        <v>1132</v>
      </c>
      <c r="G250" s="178" t="s">
        <v>126</v>
      </c>
      <c r="H250" s="179">
        <v>19</v>
      </c>
      <c r="I250" s="180"/>
      <c r="J250" s="181">
        <f>ROUND(I250*H250,2)</f>
        <v>0</v>
      </c>
      <c r="K250" s="177" t="s">
        <v>127</v>
      </c>
      <c r="L250" s="41"/>
      <c r="M250" s="182" t="s">
        <v>19</v>
      </c>
      <c r="N250" s="183" t="s">
        <v>43</v>
      </c>
      <c r="O250" s="66"/>
      <c r="P250" s="184">
        <f>O250*H250</f>
        <v>0</v>
      </c>
      <c r="Q250" s="184">
        <v>0.02073</v>
      </c>
      <c r="R250" s="184">
        <f>Q250*H250</f>
        <v>0.39386999999999994</v>
      </c>
      <c r="S250" s="184">
        <v>0</v>
      </c>
      <c r="T250" s="185">
        <f>S250*H250</f>
        <v>0</v>
      </c>
      <c r="U250" s="36"/>
      <c r="V250" s="36"/>
      <c r="W250" s="36"/>
      <c r="X250" s="36"/>
      <c r="Y250" s="36"/>
      <c r="Z250" s="36"/>
      <c r="AA250" s="36"/>
      <c r="AB250" s="36"/>
      <c r="AC250" s="36"/>
      <c r="AD250" s="36"/>
      <c r="AE250" s="36"/>
      <c r="AR250" s="186" t="s">
        <v>257</v>
      </c>
      <c r="AT250" s="186" t="s">
        <v>123</v>
      </c>
      <c r="AU250" s="186" t="s">
        <v>81</v>
      </c>
      <c r="AY250" s="19" t="s">
        <v>120</v>
      </c>
      <c r="BE250" s="187">
        <f>IF(N250="základní",J250,0)</f>
        <v>0</v>
      </c>
      <c r="BF250" s="187">
        <f>IF(N250="snížená",J250,0)</f>
        <v>0</v>
      </c>
      <c r="BG250" s="187">
        <f>IF(N250="zákl. přenesená",J250,0)</f>
        <v>0</v>
      </c>
      <c r="BH250" s="187">
        <f>IF(N250="sníž. přenesená",J250,0)</f>
        <v>0</v>
      </c>
      <c r="BI250" s="187">
        <f>IF(N250="nulová",J250,0)</f>
        <v>0</v>
      </c>
      <c r="BJ250" s="19" t="s">
        <v>79</v>
      </c>
      <c r="BK250" s="187">
        <f>ROUND(I250*H250,2)</f>
        <v>0</v>
      </c>
      <c r="BL250" s="19" t="s">
        <v>257</v>
      </c>
      <c r="BM250" s="186" t="s">
        <v>1133</v>
      </c>
    </row>
    <row r="251" spans="1:47" s="2" customFormat="1" ht="58.5">
      <c r="A251" s="36"/>
      <c r="B251" s="37"/>
      <c r="C251" s="38"/>
      <c r="D251" s="188" t="s">
        <v>130</v>
      </c>
      <c r="E251" s="38"/>
      <c r="F251" s="189" t="s">
        <v>1134</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130</v>
      </c>
      <c r="AU251" s="19" t="s">
        <v>81</v>
      </c>
    </row>
    <row r="252" spans="2:51" s="14" customFormat="1" ht="11.25">
      <c r="B252" s="208"/>
      <c r="C252" s="209"/>
      <c r="D252" s="188" t="s">
        <v>166</v>
      </c>
      <c r="E252" s="210" t="s">
        <v>19</v>
      </c>
      <c r="F252" s="211" t="s">
        <v>83</v>
      </c>
      <c r="G252" s="209"/>
      <c r="H252" s="210" t="s">
        <v>19</v>
      </c>
      <c r="I252" s="212"/>
      <c r="J252" s="209"/>
      <c r="K252" s="209"/>
      <c r="L252" s="213"/>
      <c r="M252" s="214"/>
      <c r="N252" s="215"/>
      <c r="O252" s="215"/>
      <c r="P252" s="215"/>
      <c r="Q252" s="215"/>
      <c r="R252" s="215"/>
      <c r="S252" s="215"/>
      <c r="T252" s="216"/>
      <c r="AT252" s="217" t="s">
        <v>166</v>
      </c>
      <c r="AU252" s="217" t="s">
        <v>81</v>
      </c>
      <c r="AV252" s="14" t="s">
        <v>79</v>
      </c>
      <c r="AW252" s="14" t="s">
        <v>33</v>
      </c>
      <c r="AX252" s="14" t="s">
        <v>72</v>
      </c>
      <c r="AY252" s="217" t="s">
        <v>120</v>
      </c>
    </row>
    <row r="253" spans="2:51" s="13" customFormat="1" ht="11.25">
      <c r="B253" s="197"/>
      <c r="C253" s="198"/>
      <c r="D253" s="188" t="s">
        <v>166</v>
      </c>
      <c r="E253" s="199" t="s">
        <v>19</v>
      </c>
      <c r="F253" s="200" t="s">
        <v>79</v>
      </c>
      <c r="G253" s="198"/>
      <c r="H253" s="201">
        <v>1</v>
      </c>
      <c r="I253" s="202"/>
      <c r="J253" s="198"/>
      <c r="K253" s="198"/>
      <c r="L253" s="203"/>
      <c r="M253" s="204"/>
      <c r="N253" s="205"/>
      <c r="O253" s="205"/>
      <c r="P253" s="205"/>
      <c r="Q253" s="205"/>
      <c r="R253" s="205"/>
      <c r="S253" s="205"/>
      <c r="T253" s="206"/>
      <c r="AT253" s="207" t="s">
        <v>166</v>
      </c>
      <c r="AU253" s="207" t="s">
        <v>81</v>
      </c>
      <c r="AV253" s="13" t="s">
        <v>81</v>
      </c>
      <c r="AW253" s="13" t="s">
        <v>33</v>
      </c>
      <c r="AX253" s="13" t="s">
        <v>72</v>
      </c>
      <c r="AY253" s="207" t="s">
        <v>120</v>
      </c>
    </row>
    <row r="254" spans="2:51" s="14" customFormat="1" ht="11.25">
      <c r="B254" s="208"/>
      <c r="C254" s="209"/>
      <c r="D254" s="188" t="s">
        <v>166</v>
      </c>
      <c r="E254" s="210" t="s">
        <v>19</v>
      </c>
      <c r="F254" s="211" t="s">
        <v>86</v>
      </c>
      <c r="G254" s="209"/>
      <c r="H254" s="210" t="s">
        <v>19</v>
      </c>
      <c r="I254" s="212"/>
      <c r="J254" s="209"/>
      <c r="K254" s="209"/>
      <c r="L254" s="213"/>
      <c r="M254" s="214"/>
      <c r="N254" s="215"/>
      <c r="O254" s="215"/>
      <c r="P254" s="215"/>
      <c r="Q254" s="215"/>
      <c r="R254" s="215"/>
      <c r="S254" s="215"/>
      <c r="T254" s="216"/>
      <c r="AT254" s="217" t="s">
        <v>166</v>
      </c>
      <c r="AU254" s="217" t="s">
        <v>81</v>
      </c>
      <c r="AV254" s="14" t="s">
        <v>79</v>
      </c>
      <c r="AW254" s="14" t="s">
        <v>33</v>
      </c>
      <c r="AX254" s="14" t="s">
        <v>72</v>
      </c>
      <c r="AY254" s="217" t="s">
        <v>120</v>
      </c>
    </row>
    <row r="255" spans="2:51" s="13" customFormat="1" ht="11.25">
      <c r="B255" s="197"/>
      <c r="C255" s="198"/>
      <c r="D255" s="188" t="s">
        <v>166</v>
      </c>
      <c r="E255" s="199" t="s">
        <v>19</v>
      </c>
      <c r="F255" s="200" t="s">
        <v>216</v>
      </c>
      <c r="G255" s="198"/>
      <c r="H255" s="201">
        <v>9</v>
      </c>
      <c r="I255" s="202"/>
      <c r="J255" s="198"/>
      <c r="K255" s="198"/>
      <c r="L255" s="203"/>
      <c r="M255" s="204"/>
      <c r="N255" s="205"/>
      <c r="O255" s="205"/>
      <c r="P255" s="205"/>
      <c r="Q255" s="205"/>
      <c r="R255" s="205"/>
      <c r="S255" s="205"/>
      <c r="T255" s="206"/>
      <c r="AT255" s="207" t="s">
        <v>166</v>
      </c>
      <c r="AU255" s="207" t="s">
        <v>81</v>
      </c>
      <c r="AV255" s="13" t="s">
        <v>81</v>
      </c>
      <c r="AW255" s="13" t="s">
        <v>33</v>
      </c>
      <c r="AX255" s="13" t="s">
        <v>72</v>
      </c>
      <c r="AY255" s="207" t="s">
        <v>120</v>
      </c>
    </row>
    <row r="256" spans="2:51" s="14" customFormat="1" ht="11.25">
      <c r="B256" s="208"/>
      <c r="C256" s="209"/>
      <c r="D256" s="188" t="s">
        <v>166</v>
      </c>
      <c r="E256" s="210" t="s">
        <v>19</v>
      </c>
      <c r="F256" s="211" t="s">
        <v>89</v>
      </c>
      <c r="G256" s="209"/>
      <c r="H256" s="210" t="s">
        <v>19</v>
      </c>
      <c r="I256" s="212"/>
      <c r="J256" s="209"/>
      <c r="K256" s="209"/>
      <c r="L256" s="213"/>
      <c r="M256" s="214"/>
      <c r="N256" s="215"/>
      <c r="O256" s="215"/>
      <c r="P256" s="215"/>
      <c r="Q256" s="215"/>
      <c r="R256" s="215"/>
      <c r="S256" s="215"/>
      <c r="T256" s="216"/>
      <c r="AT256" s="217" t="s">
        <v>166</v>
      </c>
      <c r="AU256" s="217" t="s">
        <v>81</v>
      </c>
      <c r="AV256" s="14" t="s">
        <v>79</v>
      </c>
      <c r="AW256" s="14" t="s">
        <v>33</v>
      </c>
      <c r="AX256" s="14" t="s">
        <v>72</v>
      </c>
      <c r="AY256" s="217" t="s">
        <v>120</v>
      </c>
    </row>
    <row r="257" spans="2:51" s="13" customFormat="1" ht="11.25">
      <c r="B257" s="197"/>
      <c r="C257" s="198"/>
      <c r="D257" s="188" t="s">
        <v>166</v>
      </c>
      <c r="E257" s="199" t="s">
        <v>19</v>
      </c>
      <c r="F257" s="200" t="s">
        <v>216</v>
      </c>
      <c r="G257" s="198"/>
      <c r="H257" s="201">
        <v>9</v>
      </c>
      <c r="I257" s="202"/>
      <c r="J257" s="198"/>
      <c r="K257" s="198"/>
      <c r="L257" s="203"/>
      <c r="M257" s="204"/>
      <c r="N257" s="205"/>
      <c r="O257" s="205"/>
      <c r="P257" s="205"/>
      <c r="Q257" s="205"/>
      <c r="R257" s="205"/>
      <c r="S257" s="205"/>
      <c r="T257" s="206"/>
      <c r="AT257" s="207" t="s">
        <v>166</v>
      </c>
      <c r="AU257" s="207" t="s">
        <v>81</v>
      </c>
      <c r="AV257" s="13" t="s">
        <v>81</v>
      </c>
      <c r="AW257" s="13" t="s">
        <v>33</v>
      </c>
      <c r="AX257" s="13" t="s">
        <v>72</v>
      </c>
      <c r="AY257" s="207" t="s">
        <v>120</v>
      </c>
    </row>
    <row r="258" spans="2:51" s="15" customFormat="1" ht="11.25">
      <c r="B258" s="218"/>
      <c r="C258" s="219"/>
      <c r="D258" s="188" t="s">
        <v>166</v>
      </c>
      <c r="E258" s="220" t="s">
        <v>19</v>
      </c>
      <c r="F258" s="221" t="s">
        <v>184</v>
      </c>
      <c r="G258" s="219"/>
      <c r="H258" s="222">
        <v>19</v>
      </c>
      <c r="I258" s="223"/>
      <c r="J258" s="219"/>
      <c r="K258" s="219"/>
      <c r="L258" s="224"/>
      <c r="M258" s="225"/>
      <c r="N258" s="226"/>
      <c r="O258" s="226"/>
      <c r="P258" s="226"/>
      <c r="Q258" s="226"/>
      <c r="R258" s="226"/>
      <c r="S258" s="226"/>
      <c r="T258" s="227"/>
      <c r="AT258" s="228" t="s">
        <v>166</v>
      </c>
      <c r="AU258" s="228" t="s">
        <v>81</v>
      </c>
      <c r="AV258" s="15" t="s">
        <v>163</v>
      </c>
      <c r="AW258" s="15" t="s">
        <v>33</v>
      </c>
      <c r="AX258" s="15" t="s">
        <v>79</v>
      </c>
      <c r="AY258" s="228" t="s">
        <v>120</v>
      </c>
    </row>
    <row r="259" spans="1:65" s="2" customFormat="1" ht="16.5" customHeight="1">
      <c r="A259" s="36"/>
      <c r="B259" s="37"/>
      <c r="C259" s="175" t="s">
        <v>481</v>
      </c>
      <c r="D259" s="175" t="s">
        <v>123</v>
      </c>
      <c r="E259" s="176" t="s">
        <v>1135</v>
      </c>
      <c r="F259" s="177" t="s">
        <v>1136</v>
      </c>
      <c r="G259" s="178" t="s">
        <v>126</v>
      </c>
      <c r="H259" s="179">
        <v>19</v>
      </c>
      <c r="I259" s="180"/>
      <c r="J259" s="181">
        <f>ROUND(I259*H259,2)</f>
        <v>0</v>
      </c>
      <c r="K259" s="177" t="s">
        <v>127</v>
      </c>
      <c r="L259" s="41"/>
      <c r="M259" s="182" t="s">
        <v>19</v>
      </c>
      <c r="N259" s="183" t="s">
        <v>43</v>
      </c>
      <c r="O259" s="66"/>
      <c r="P259" s="184">
        <f>O259*H259</f>
        <v>0</v>
      </c>
      <c r="Q259" s="184">
        <v>0.0018</v>
      </c>
      <c r="R259" s="184">
        <f>Q259*H259</f>
        <v>0.0342</v>
      </c>
      <c r="S259" s="184">
        <v>0</v>
      </c>
      <c r="T259" s="185">
        <f>S259*H259</f>
        <v>0</v>
      </c>
      <c r="U259" s="36"/>
      <c r="V259" s="36"/>
      <c r="W259" s="36"/>
      <c r="X259" s="36"/>
      <c r="Y259" s="36"/>
      <c r="Z259" s="36"/>
      <c r="AA259" s="36"/>
      <c r="AB259" s="36"/>
      <c r="AC259" s="36"/>
      <c r="AD259" s="36"/>
      <c r="AE259" s="36"/>
      <c r="AR259" s="186" t="s">
        <v>257</v>
      </c>
      <c r="AT259" s="186" t="s">
        <v>123</v>
      </c>
      <c r="AU259" s="186" t="s">
        <v>81</v>
      </c>
      <c r="AY259" s="19" t="s">
        <v>120</v>
      </c>
      <c r="BE259" s="187">
        <f>IF(N259="základní",J259,0)</f>
        <v>0</v>
      </c>
      <c r="BF259" s="187">
        <f>IF(N259="snížená",J259,0)</f>
        <v>0</v>
      </c>
      <c r="BG259" s="187">
        <f>IF(N259="zákl. přenesená",J259,0)</f>
        <v>0</v>
      </c>
      <c r="BH259" s="187">
        <f>IF(N259="sníž. přenesená",J259,0)</f>
        <v>0</v>
      </c>
      <c r="BI259" s="187">
        <f>IF(N259="nulová",J259,0)</f>
        <v>0</v>
      </c>
      <c r="BJ259" s="19" t="s">
        <v>79</v>
      </c>
      <c r="BK259" s="187">
        <f>ROUND(I259*H259,2)</f>
        <v>0</v>
      </c>
      <c r="BL259" s="19" t="s">
        <v>257</v>
      </c>
      <c r="BM259" s="186" t="s">
        <v>1137</v>
      </c>
    </row>
    <row r="260" spans="1:47" s="2" customFormat="1" ht="29.25">
      <c r="A260" s="36"/>
      <c r="B260" s="37"/>
      <c r="C260" s="38"/>
      <c r="D260" s="188" t="s">
        <v>130</v>
      </c>
      <c r="E260" s="38"/>
      <c r="F260" s="189" t="s">
        <v>1138</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130</v>
      </c>
      <c r="AU260" s="19" t="s">
        <v>81</v>
      </c>
    </row>
    <row r="261" spans="2:51" s="14" customFormat="1" ht="11.25">
      <c r="B261" s="208"/>
      <c r="C261" s="209"/>
      <c r="D261" s="188" t="s">
        <v>166</v>
      </c>
      <c r="E261" s="210" t="s">
        <v>19</v>
      </c>
      <c r="F261" s="211" t="s">
        <v>83</v>
      </c>
      <c r="G261" s="209"/>
      <c r="H261" s="210" t="s">
        <v>19</v>
      </c>
      <c r="I261" s="212"/>
      <c r="J261" s="209"/>
      <c r="K261" s="209"/>
      <c r="L261" s="213"/>
      <c r="M261" s="214"/>
      <c r="N261" s="215"/>
      <c r="O261" s="215"/>
      <c r="P261" s="215"/>
      <c r="Q261" s="215"/>
      <c r="R261" s="215"/>
      <c r="S261" s="215"/>
      <c r="T261" s="216"/>
      <c r="AT261" s="217" t="s">
        <v>166</v>
      </c>
      <c r="AU261" s="217" t="s">
        <v>81</v>
      </c>
      <c r="AV261" s="14" t="s">
        <v>79</v>
      </c>
      <c r="AW261" s="14" t="s">
        <v>33</v>
      </c>
      <c r="AX261" s="14" t="s">
        <v>72</v>
      </c>
      <c r="AY261" s="217" t="s">
        <v>120</v>
      </c>
    </row>
    <row r="262" spans="2:51" s="13" customFormat="1" ht="11.25">
      <c r="B262" s="197"/>
      <c r="C262" s="198"/>
      <c r="D262" s="188" t="s">
        <v>166</v>
      </c>
      <c r="E262" s="199" t="s">
        <v>19</v>
      </c>
      <c r="F262" s="200" t="s">
        <v>79</v>
      </c>
      <c r="G262" s="198"/>
      <c r="H262" s="201">
        <v>1</v>
      </c>
      <c r="I262" s="202"/>
      <c r="J262" s="198"/>
      <c r="K262" s="198"/>
      <c r="L262" s="203"/>
      <c r="M262" s="204"/>
      <c r="N262" s="205"/>
      <c r="O262" s="205"/>
      <c r="P262" s="205"/>
      <c r="Q262" s="205"/>
      <c r="R262" s="205"/>
      <c r="S262" s="205"/>
      <c r="T262" s="206"/>
      <c r="AT262" s="207" t="s">
        <v>166</v>
      </c>
      <c r="AU262" s="207" t="s">
        <v>81</v>
      </c>
      <c r="AV262" s="13" t="s">
        <v>81</v>
      </c>
      <c r="AW262" s="13" t="s">
        <v>33</v>
      </c>
      <c r="AX262" s="13" t="s">
        <v>72</v>
      </c>
      <c r="AY262" s="207" t="s">
        <v>120</v>
      </c>
    </row>
    <row r="263" spans="2:51" s="14" customFormat="1" ht="11.25">
      <c r="B263" s="208"/>
      <c r="C263" s="209"/>
      <c r="D263" s="188" t="s">
        <v>166</v>
      </c>
      <c r="E263" s="210" t="s">
        <v>19</v>
      </c>
      <c r="F263" s="211" t="s">
        <v>86</v>
      </c>
      <c r="G263" s="209"/>
      <c r="H263" s="210" t="s">
        <v>19</v>
      </c>
      <c r="I263" s="212"/>
      <c r="J263" s="209"/>
      <c r="K263" s="209"/>
      <c r="L263" s="213"/>
      <c r="M263" s="214"/>
      <c r="N263" s="215"/>
      <c r="O263" s="215"/>
      <c r="P263" s="215"/>
      <c r="Q263" s="215"/>
      <c r="R263" s="215"/>
      <c r="S263" s="215"/>
      <c r="T263" s="216"/>
      <c r="AT263" s="217" t="s">
        <v>166</v>
      </c>
      <c r="AU263" s="217" t="s">
        <v>81</v>
      </c>
      <c r="AV263" s="14" t="s">
        <v>79</v>
      </c>
      <c r="AW263" s="14" t="s">
        <v>33</v>
      </c>
      <c r="AX263" s="14" t="s">
        <v>72</v>
      </c>
      <c r="AY263" s="217" t="s">
        <v>120</v>
      </c>
    </row>
    <row r="264" spans="2:51" s="13" customFormat="1" ht="11.25">
      <c r="B264" s="197"/>
      <c r="C264" s="198"/>
      <c r="D264" s="188" t="s">
        <v>166</v>
      </c>
      <c r="E264" s="199" t="s">
        <v>19</v>
      </c>
      <c r="F264" s="200" t="s">
        <v>216</v>
      </c>
      <c r="G264" s="198"/>
      <c r="H264" s="201">
        <v>9</v>
      </c>
      <c r="I264" s="202"/>
      <c r="J264" s="198"/>
      <c r="K264" s="198"/>
      <c r="L264" s="203"/>
      <c r="M264" s="204"/>
      <c r="N264" s="205"/>
      <c r="O264" s="205"/>
      <c r="P264" s="205"/>
      <c r="Q264" s="205"/>
      <c r="R264" s="205"/>
      <c r="S264" s="205"/>
      <c r="T264" s="206"/>
      <c r="AT264" s="207" t="s">
        <v>166</v>
      </c>
      <c r="AU264" s="207" t="s">
        <v>81</v>
      </c>
      <c r="AV264" s="13" t="s">
        <v>81</v>
      </c>
      <c r="AW264" s="13" t="s">
        <v>33</v>
      </c>
      <c r="AX264" s="13" t="s">
        <v>72</v>
      </c>
      <c r="AY264" s="207" t="s">
        <v>120</v>
      </c>
    </row>
    <row r="265" spans="2:51" s="14" customFormat="1" ht="11.25">
      <c r="B265" s="208"/>
      <c r="C265" s="209"/>
      <c r="D265" s="188" t="s">
        <v>166</v>
      </c>
      <c r="E265" s="210" t="s">
        <v>19</v>
      </c>
      <c r="F265" s="211" t="s">
        <v>89</v>
      </c>
      <c r="G265" s="209"/>
      <c r="H265" s="210" t="s">
        <v>19</v>
      </c>
      <c r="I265" s="212"/>
      <c r="J265" s="209"/>
      <c r="K265" s="209"/>
      <c r="L265" s="213"/>
      <c r="M265" s="214"/>
      <c r="N265" s="215"/>
      <c r="O265" s="215"/>
      <c r="P265" s="215"/>
      <c r="Q265" s="215"/>
      <c r="R265" s="215"/>
      <c r="S265" s="215"/>
      <c r="T265" s="216"/>
      <c r="AT265" s="217" t="s">
        <v>166</v>
      </c>
      <c r="AU265" s="217" t="s">
        <v>81</v>
      </c>
      <c r="AV265" s="14" t="s">
        <v>79</v>
      </c>
      <c r="AW265" s="14" t="s">
        <v>33</v>
      </c>
      <c r="AX265" s="14" t="s">
        <v>72</v>
      </c>
      <c r="AY265" s="217" t="s">
        <v>120</v>
      </c>
    </row>
    <row r="266" spans="2:51" s="13" customFormat="1" ht="11.25">
      <c r="B266" s="197"/>
      <c r="C266" s="198"/>
      <c r="D266" s="188" t="s">
        <v>166</v>
      </c>
      <c r="E266" s="199" t="s">
        <v>19</v>
      </c>
      <c r="F266" s="200" t="s">
        <v>216</v>
      </c>
      <c r="G266" s="198"/>
      <c r="H266" s="201">
        <v>9</v>
      </c>
      <c r="I266" s="202"/>
      <c r="J266" s="198"/>
      <c r="K266" s="198"/>
      <c r="L266" s="203"/>
      <c r="M266" s="204"/>
      <c r="N266" s="205"/>
      <c r="O266" s="205"/>
      <c r="P266" s="205"/>
      <c r="Q266" s="205"/>
      <c r="R266" s="205"/>
      <c r="S266" s="205"/>
      <c r="T266" s="206"/>
      <c r="AT266" s="207" t="s">
        <v>166</v>
      </c>
      <c r="AU266" s="207" t="s">
        <v>81</v>
      </c>
      <c r="AV266" s="13" t="s">
        <v>81</v>
      </c>
      <c r="AW266" s="13" t="s">
        <v>33</v>
      </c>
      <c r="AX266" s="13" t="s">
        <v>72</v>
      </c>
      <c r="AY266" s="207" t="s">
        <v>120</v>
      </c>
    </row>
    <row r="267" spans="2:51" s="15" customFormat="1" ht="11.25">
      <c r="B267" s="218"/>
      <c r="C267" s="219"/>
      <c r="D267" s="188" t="s">
        <v>166</v>
      </c>
      <c r="E267" s="220" t="s">
        <v>19</v>
      </c>
      <c r="F267" s="221" t="s">
        <v>184</v>
      </c>
      <c r="G267" s="219"/>
      <c r="H267" s="222">
        <v>19</v>
      </c>
      <c r="I267" s="223"/>
      <c r="J267" s="219"/>
      <c r="K267" s="219"/>
      <c r="L267" s="224"/>
      <c r="M267" s="225"/>
      <c r="N267" s="226"/>
      <c r="O267" s="226"/>
      <c r="P267" s="226"/>
      <c r="Q267" s="226"/>
      <c r="R267" s="226"/>
      <c r="S267" s="226"/>
      <c r="T267" s="227"/>
      <c r="AT267" s="228" t="s">
        <v>166</v>
      </c>
      <c r="AU267" s="228" t="s">
        <v>81</v>
      </c>
      <c r="AV267" s="15" t="s">
        <v>163</v>
      </c>
      <c r="AW267" s="15" t="s">
        <v>33</v>
      </c>
      <c r="AX267" s="15" t="s">
        <v>79</v>
      </c>
      <c r="AY267" s="228" t="s">
        <v>120</v>
      </c>
    </row>
    <row r="268" spans="1:65" s="2" customFormat="1" ht="16.5" customHeight="1">
      <c r="A268" s="36"/>
      <c r="B268" s="37"/>
      <c r="C268" s="175" t="s">
        <v>488</v>
      </c>
      <c r="D268" s="175" t="s">
        <v>123</v>
      </c>
      <c r="E268" s="176" t="s">
        <v>1139</v>
      </c>
      <c r="F268" s="177" t="s">
        <v>1140</v>
      </c>
      <c r="G268" s="178" t="s">
        <v>283</v>
      </c>
      <c r="H268" s="179">
        <v>19</v>
      </c>
      <c r="I268" s="180"/>
      <c r="J268" s="181">
        <f>ROUND(I268*H268,2)</f>
        <v>0</v>
      </c>
      <c r="K268" s="177" t="s">
        <v>127</v>
      </c>
      <c r="L268" s="41"/>
      <c r="M268" s="182" t="s">
        <v>19</v>
      </c>
      <c r="N268" s="183" t="s">
        <v>43</v>
      </c>
      <c r="O268" s="66"/>
      <c r="P268" s="184">
        <f>O268*H268</f>
        <v>0</v>
      </c>
      <c r="Q268" s="184">
        <v>0.00024</v>
      </c>
      <c r="R268" s="184">
        <f>Q268*H268</f>
        <v>0.00456</v>
      </c>
      <c r="S268" s="184">
        <v>0</v>
      </c>
      <c r="T268" s="185">
        <f>S268*H268</f>
        <v>0</v>
      </c>
      <c r="U268" s="36"/>
      <c r="V268" s="36"/>
      <c r="W268" s="36"/>
      <c r="X268" s="36"/>
      <c r="Y268" s="36"/>
      <c r="Z268" s="36"/>
      <c r="AA268" s="36"/>
      <c r="AB268" s="36"/>
      <c r="AC268" s="36"/>
      <c r="AD268" s="36"/>
      <c r="AE268" s="36"/>
      <c r="AR268" s="186" t="s">
        <v>257</v>
      </c>
      <c r="AT268" s="186" t="s">
        <v>123</v>
      </c>
      <c r="AU268" s="186" t="s">
        <v>81</v>
      </c>
      <c r="AY268" s="19" t="s">
        <v>120</v>
      </c>
      <c r="BE268" s="187">
        <f>IF(N268="základní",J268,0)</f>
        <v>0</v>
      </c>
      <c r="BF268" s="187">
        <f>IF(N268="snížená",J268,0)</f>
        <v>0</v>
      </c>
      <c r="BG268" s="187">
        <f>IF(N268="zákl. přenesená",J268,0)</f>
        <v>0</v>
      </c>
      <c r="BH268" s="187">
        <f>IF(N268="sníž. přenesená",J268,0)</f>
        <v>0</v>
      </c>
      <c r="BI268" s="187">
        <f>IF(N268="nulová",J268,0)</f>
        <v>0</v>
      </c>
      <c r="BJ268" s="19" t="s">
        <v>79</v>
      </c>
      <c r="BK268" s="187">
        <f>ROUND(I268*H268,2)</f>
        <v>0</v>
      </c>
      <c r="BL268" s="19" t="s">
        <v>257</v>
      </c>
      <c r="BM268" s="186" t="s">
        <v>1141</v>
      </c>
    </row>
    <row r="269" spans="1:47" s="2" customFormat="1" ht="58.5">
      <c r="A269" s="36"/>
      <c r="B269" s="37"/>
      <c r="C269" s="38"/>
      <c r="D269" s="188" t="s">
        <v>130</v>
      </c>
      <c r="E269" s="38"/>
      <c r="F269" s="189" t="s">
        <v>1142</v>
      </c>
      <c r="G269" s="38"/>
      <c r="H269" s="38"/>
      <c r="I269" s="190"/>
      <c r="J269" s="38"/>
      <c r="K269" s="38"/>
      <c r="L269" s="41"/>
      <c r="M269" s="191"/>
      <c r="N269" s="192"/>
      <c r="O269" s="66"/>
      <c r="P269" s="66"/>
      <c r="Q269" s="66"/>
      <c r="R269" s="66"/>
      <c r="S269" s="66"/>
      <c r="T269" s="67"/>
      <c r="U269" s="36"/>
      <c r="V269" s="36"/>
      <c r="W269" s="36"/>
      <c r="X269" s="36"/>
      <c r="Y269" s="36"/>
      <c r="Z269" s="36"/>
      <c r="AA269" s="36"/>
      <c r="AB269" s="36"/>
      <c r="AC269" s="36"/>
      <c r="AD269" s="36"/>
      <c r="AE269" s="36"/>
      <c r="AT269" s="19" t="s">
        <v>130</v>
      </c>
      <c r="AU269" s="19" t="s">
        <v>81</v>
      </c>
    </row>
    <row r="270" spans="2:51" s="14" customFormat="1" ht="11.25">
      <c r="B270" s="208"/>
      <c r="C270" s="209"/>
      <c r="D270" s="188" t="s">
        <v>166</v>
      </c>
      <c r="E270" s="210" t="s">
        <v>19</v>
      </c>
      <c r="F270" s="211" t="s">
        <v>83</v>
      </c>
      <c r="G270" s="209"/>
      <c r="H270" s="210" t="s">
        <v>19</v>
      </c>
      <c r="I270" s="212"/>
      <c r="J270" s="209"/>
      <c r="K270" s="209"/>
      <c r="L270" s="213"/>
      <c r="M270" s="214"/>
      <c r="N270" s="215"/>
      <c r="O270" s="215"/>
      <c r="P270" s="215"/>
      <c r="Q270" s="215"/>
      <c r="R270" s="215"/>
      <c r="S270" s="215"/>
      <c r="T270" s="216"/>
      <c r="AT270" s="217" t="s">
        <v>166</v>
      </c>
      <c r="AU270" s="217" t="s">
        <v>81</v>
      </c>
      <c r="AV270" s="14" t="s">
        <v>79</v>
      </c>
      <c r="AW270" s="14" t="s">
        <v>33</v>
      </c>
      <c r="AX270" s="14" t="s">
        <v>72</v>
      </c>
      <c r="AY270" s="217" t="s">
        <v>120</v>
      </c>
    </row>
    <row r="271" spans="2:51" s="13" customFormat="1" ht="11.25">
      <c r="B271" s="197"/>
      <c r="C271" s="198"/>
      <c r="D271" s="188" t="s">
        <v>166</v>
      </c>
      <c r="E271" s="199" t="s">
        <v>19</v>
      </c>
      <c r="F271" s="200" t="s">
        <v>79</v>
      </c>
      <c r="G271" s="198"/>
      <c r="H271" s="201">
        <v>1</v>
      </c>
      <c r="I271" s="202"/>
      <c r="J271" s="198"/>
      <c r="K271" s="198"/>
      <c r="L271" s="203"/>
      <c r="M271" s="204"/>
      <c r="N271" s="205"/>
      <c r="O271" s="205"/>
      <c r="P271" s="205"/>
      <c r="Q271" s="205"/>
      <c r="R271" s="205"/>
      <c r="S271" s="205"/>
      <c r="T271" s="206"/>
      <c r="AT271" s="207" t="s">
        <v>166</v>
      </c>
      <c r="AU271" s="207" t="s">
        <v>81</v>
      </c>
      <c r="AV271" s="13" t="s">
        <v>81</v>
      </c>
      <c r="AW271" s="13" t="s">
        <v>33</v>
      </c>
      <c r="AX271" s="13" t="s">
        <v>72</v>
      </c>
      <c r="AY271" s="207" t="s">
        <v>120</v>
      </c>
    </row>
    <row r="272" spans="2:51" s="14" customFormat="1" ht="11.25">
      <c r="B272" s="208"/>
      <c r="C272" s="209"/>
      <c r="D272" s="188" t="s">
        <v>166</v>
      </c>
      <c r="E272" s="210" t="s">
        <v>19</v>
      </c>
      <c r="F272" s="211" t="s">
        <v>86</v>
      </c>
      <c r="G272" s="209"/>
      <c r="H272" s="210" t="s">
        <v>19</v>
      </c>
      <c r="I272" s="212"/>
      <c r="J272" s="209"/>
      <c r="K272" s="209"/>
      <c r="L272" s="213"/>
      <c r="M272" s="214"/>
      <c r="N272" s="215"/>
      <c r="O272" s="215"/>
      <c r="P272" s="215"/>
      <c r="Q272" s="215"/>
      <c r="R272" s="215"/>
      <c r="S272" s="215"/>
      <c r="T272" s="216"/>
      <c r="AT272" s="217" t="s">
        <v>166</v>
      </c>
      <c r="AU272" s="217" t="s">
        <v>81</v>
      </c>
      <c r="AV272" s="14" t="s">
        <v>79</v>
      </c>
      <c r="AW272" s="14" t="s">
        <v>33</v>
      </c>
      <c r="AX272" s="14" t="s">
        <v>72</v>
      </c>
      <c r="AY272" s="217" t="s">
        <v>120</v>
      </c>
    </row>
    <row r="273" spans="2:51" s="13" customFormat="1" ht="11.25">
      <c r="B273" s="197"/>
      <c r="C273" s="198"/>
      <c r="D273" s="188" t="s">
        <v>166</v>
      </c>
      <c r="E273" s="199" t="s">
        <v>19</v>
      </c>
      <c r="F273" s="200" t="s">
        <v>216</v>
      </c>
      <c r="G273" s="198"/>
      <c r="H273" s="201">
        <v>9</v>
      </c>
      <c r="I273" s="202"/>
      <c r="J273" s="198"/>
      <c r="K273" s="198"/>
      <c r="L273" s="203"/>
      <c r="M273" s="204"/>
      <c r="N273" s="205"/>
      <c r="O273" s="205"/>
      <c r="P273" s="205"/>
      <c r="Q273" s="205"/>
      <c r="R273" s="205"/>
      <c r="S273" s="205"/>
      <c r="T273" s="206"/>
      <c r="AT273" s="207" t="s">
        <v>166</v>
      </c>
      <c r="AU273" s="207" t="s">
        <v>81</v>
      </c>
      <c r="AV273" s="13" t="s">
        <v>81</v>
      </c>
      <c r="AW273" s="13" t="s">
        <v>33</v>
      </c>
      <c r="AX273" s="13" t="s">
        <v>72</v>
      </c>
      <c r="AY273" s="207" t="s">
        <v>120</v>
      </c>
    </row>
    <row r="274" spans="2:51" s="14" customFormat="1" ht="11.25">
      <c r="B274" s="208"/>
      <c r="C274" s="209"/>
      <c r="D274" s="188" t="s">
        <v>166</v>
      </c>
      <c r="E274" s="210" t="s">
        <v>19</v>
      </c>
      <c r="F274" s="211" t="s">
        <v>89</v>
      </c>
      <c r="G274" s="209"/>
      <c r="H274" s="210" t="s">
        <v>19</v>
      </c>
      <c r="I274" s="212"/>
      <c r="J274" s="209"/>
      <c r="K274" s="209"/>
      <c r="L274" s="213"/>
      <c r="M274" s="214"/>
      <c r="N274" s="215"/>
      <c r="O274" s="215"/>
      <c r="P274" s="215"/>
      <c r="Q274" s="215"/>
      <c r="R274" s="215"/>
      <c r="S274" s="215"/>
      <c r="T274" s="216"/>
      <c r="AT274" s="217" t="s">
        <v>166</v>
      </c>
      <c r="AU274" s="217" t="s">
        <v>81</v>
      </c>
      <c r="AV274" s="14" t="s">
        <v>79</v>
      </c>
      <c r="AW274" s="14" t="s">
        <v>33</v>
      </c>
      <c r="AX274" s="14" t="s">
        <v>72</v>
      </c>
      <c r="AY274" s="217" t="s">
        <v>120</v>
      </c>
    </row>
    <row r="275" spans="2:51" s="13" customFormat="1" ht="11.25">
      <c r="B275" s="197"/>
      <c r="C275" s="198"/>
      <c r="D275" s="188" t="s">
        <v>166</v>
      </c>
      <c r="E275" s="199" t="s">
        <v>19</v>
      </c>
      <c r="F275" s="200" t="s">
        <v>216</v>
      </c>
      <c r="G275" s="198"/>
      <c r="H275" s="201">
        <v>9</v>
      </c>
      <c r="I275" s="202"/>
      <c r="J275" s="198"/>
      <c r="K275" s="198"/>
      <c r="L275" s="203"/>
      <c r="M275" s="204"/>
      <c r="N275" s="205"/>
      <c r="O275" s="205"/>
      <c r="P275" s="205"/>
      <c r="Q275" s="205"/>
      <c r="R275" s="205"/>
      <c r="S275" s="205"/>
      <c r="T275" s="206"/>
      <c r="AT275" s="207" t="s">
        <v>166</v>
      </c>
      <c r="AU275" s="207" t="s">
        <v>81</v>
      </c>
      <c r="AV275" s="13" t="s">
        <v>81</v>
      </c>
      <c r="AW275" s="13" t="s">
        <v>33</v>
      </c>
      <c r="AX275" s="13" t="s">
        <v>72</v>
      </c>
      <c r="AY275" s="207" t="s">
        <v>120</v>
      </c>
    </row>
    <row r="276" spans="2:51" s="15" customFormat="1" ht="11.25">
      <c r="B276" s="218"/>
      <c r="C276" s="219"/>
      <c r="D276" s="188" t="s">
        <v>166</v>
      </c>
      <c r="E276" s="220" t="s">
        <v>19</v>
      </c>
      <c r="F276" s="221" t="s">
        <v>184</v>
      </c>
      <c r="G276" s="219"/>
      <c r="H276" s="222">
        <v>19</v>
      </c>
      <c r="I276" s="223"/>
      <c r="J276" s="219"/>
      <c r="K276" s="219"/>
      <c r="L276" s="224"/>
      <c r="M276" s="225"/>
      <c r="N276" s="226"/>
      <c r="O276" s="226"/>
      <c r="P276" s="226"/>
      <c r="Q276" s="226"/>
      <c r="R276" s="226"/>
      <c r="S276" s="226"/>
      <c r="T276" s="227"/>
      <c r="AT276" s="228" t="s">
        <v>166</v>
      </c>
      <c r="AU276" s="228" t="s">
        <v>81</v>
      </c>
      <c r="AV276" s="15" t="s">
        <v>163</v>
      </c>
      <c r="AW276" s="15" t="s">
        <v>33</v>
      </c>
      <c r="AX276" s="15" t="s">
        <v>79</v>
      </c>
      <c r="AY276" s="228" t="s">
        <v>120</v>
      </c>
    </row>
    <row r="277" spans="1:65" s="2" customFormat="1" ht="16.5" customHeight="1">
      <c r="A277" s="36"/>
      <c r="B277" s="37"/>
      <c r="C277" s="175" t="s">
        <v>493</v>
      </c>
      <c r="D277" s="175" t="s">
        <v>123</v>
      </c>
      <c r="E277" s="176" t="s">
        <v>1143</v>
      </c>
      <c r="F277" s="177" t="s">
        <v>1144</v>
      </c>
      <c r="G277" s="178" t="s">
        <v>283</v>
      </c>
      <c r="H277" s="179">
        <v>3</v>
      </c>
      <c r="I277" s="180"/>
      <c r="J277" s="181">
        <f>ROUND(I277*H277,2)</f>
        <v>0</v>
      </c>
      <c r="K277" s="177" t="s">
        <v>19</v>
      </c>
      <c r="L277" s="41"/>
      <c r="M277" s="182" t="s">
        <v>19</v>
      </c>
      <c r="N277" s="183" t="s">
        <v>43</v>
      </c>
      <c r="O277" s="66"/>
      <c r="P277" s="184">
        <f>O277*H277</f>
        <v>0</v>
      </c>
      <c r="Q277" s="184">
        <v>0</v>
      </c>
      <c r="R277" s="184">
        <f>Q277*H277</f>
        <v>0</v>
      </c>
      <c r="S277" s="184">
        <v>0</v>
      </c>
      <c r="T277" s="185">
        <f>S277*H277</f>
        <v>0</v>
      </c>
      <c r="U277" s="36"/>
      <c r="V277" s="36"/>
      <c r="W277" s="36"/>
      <c r="X277" s="36"/>
      <c r="Y277" s="36"/>
      <c r="Z277" s="36"/>
      <c r="AA277" s="36"/>
      <c r="AB277" s="36"/>
      <c r="AC277" s="36"/>
      <c r="AD277" s="36"/>
      <c r="AE277" s="36"/>
      <c r="AR277" s="186" t="s">
        <v>257</v>
      </c>
      <c r="AT277" s="186" t="s">
        <v>123</v>
      </c>
      <c r="AU277" s="186" t="s">
        <v>81</v>
      </c>
      <c r="AY277" s="19" t="s">
        <v>120</v>
      </c>
      <c r="BE277" s="187">
        <f>IF(N277="základní",J277,0)</f>
        <v>0</v>
      </c>
      <c r="BF277" s="187">
        <f>IF(N277="snížená",J277,0)</f>
        <v>0</v>
      </c>
      <c r="BG277" s="187">
        <f>IF(N277="zákl. přenesená",J277,0)</f>
        <v>0</v>
      </c>
      <c r="BH277" s="187">
        <f>IF(N277="sníž. přenesená",J277,0)</f>
        <v>0</v>
      </c>
      <c r="BI277" s="187">
        <f>IF(N277="nulová",J277,0)</f>
        <v>0</v>
      </c>
      <c r="BJ277" s="19" t="s">
        <v>79</v>
      </c>
      <c r="BK277" s="187">
        <f>ROUND(I277*H277,2)</f>
        <v>0</v>
      </c>
      <c r="BL277" s="19" t="s">
        <v>257</v>
      </c>
      <c r="BM277" s="186" t="s">
        <v>1145</v>
      </c>
    </row>
    <row r="278" spans="2:51" s="14" customFormat="1" ht="11.25">
      <c r="B278" s="208"/>
      <c r="C278" s="209"/>
      <c r="D278" s="188" t="s">
        <v>166</v>
      </c>
      <c r="E278" s="210" t="s">
        <v>19</v>
      </c>
      <c r="F278" s="211" t="s">
        <v>83</v>
      </c>
      <c r="G278" s="209"/>
      <c r="H278" s="210" t="s">
        <v>19</v>
      </c>
      <c r="I278" s="212"/>
      <c r="J278" s="209"/>
      <c r="K278" s="209"/>
      <c r="L278" s="213"/>
      <c r="M278" s="214"/>
      <c r="N278" s="215"/>
      <c r="O278" s="215"/>
      <c r="P278" s="215"/>
      <c r="Q278" s="215"/>
      <c r="R278" s="215"/>
      <c r="S278" s="215"/>
      <c r="T278" s="216"/>
      <c r="AT278" s="217" t="s">
        <v>166</v>
      </c>
      <c r="AU278" s="217" t="s">
        <v>81</v>
      </c>
      <c r="AV278" s="14" t="s">
        <v>79</v>
      </c>
      <c r="AW278" s="14" t="s">
        <v>33</v>
      </c>
      <c r="AX278" s="14" t="s">
        <v>72</v>
      </c>
      <c r="AY278" s="217" t="s">
        <v>120</v>
      </c>
    </row>
    <row r="279" spans="2:51" s="13" customFormat="1" ht="11.25">
      <c r="B279" s="197"/>
      <c r="C279" s="198"/>
      <c r="D279" s="188" t="s">
        <v>166</v>
      </c>
      <c r="E279" s="199" t="s">
        <v>19</v>
      </c>
      <c r="F279" s="200" t="s">
        <v>79</v>
      </c>
      <c r="G279" s="198"/>
      <c r="H279" s="201">
        <v>1</v>
      </c>
      <c r="I279" s="202"/>
      <c r="J279" s="198"/>
      <c r="K279" s="198"/>
      <c r="L279" s="203"/>
      <c r="M279" s="204"/>
      <c r="N279" s="205"/>
      <c r="O279" s="205"/>
      <c r="P279" s="205"/>
      <c r="Q279" s="205"/>
      <c r="R279" s="205"/>
      <c r="S279" s="205"/>
      <c r="T279" s="206"/>
      <c r="AT279" s="207" t="s">
        <v>166</v>
      </c>
      <c r="AU279" s="207" t="s">
        <v>81</v>
      </c>
      <c r="AV279" s="13" t="s">
        <v>81</v>
      </c>
      <c r="AW279" s="13" t="s">
        <v>33</v>
      </c>
      <c r="AX279" s="13" t="s">
        <v>72</v>
      </c>
      <c r="AY279" s="207" t="s">
        <v>120</v>
      </c>
    </row>
    <row r="280" spans="2:51" s="14" customFormat="1" ht="11.25">
      <c r="B280" s="208"/>
      <c r="C280" s="209"/>
      <c r="D280" s="188" t="s">
        <v>166</v>
      </c>
      <c r="E280" s="210" t="s">
        <v>19</v>
      </c>
      <c r="F280" s="211" t="s">
        <v>86</v>
      </c>
      <c r="G280" s="209"/>
      <c r="H280" s="210" t="s">
        <v>19</v>
      </c>
      <c r="I280" s="212"/>
      <c r="J280" s="209"/>
      <c r="K280" s="209"/>
      <c r="L280" s="213"/>
      <c r="M280" s="214"/>
      <c r="N280" s="215"/>
      <c r="O280" s="215"/>
      <c r="P280" s="215"/>
      <c r="Q280" s="215"/>
      <c r="R280" s="215"/>
      <c r="S280" s="215"/>
      <c r="T280" s="216"/>
      <c r="AT280" s="217" t="s">
        <v>166</v>
      </c>
      <c r="AU280" s="217" t="s">
        <v>81</v>
      </c>
      <c r="AV280" s="14" t="s">
        <v>79</v>
      </c>
      <c r="AW280" s="14" t="s">
        <v>33</v>
      </c>
      <c r="AX280" s="14" t="s">
        <v>72</v>
      </c>
      <c r="AY280" s="217" t="s">
        <v>120</v>
      </c>
    </row>
    <row r="281" spans="2:51" s="13" customFormat="1" ht="11.25">
      <c r="B281" s="197"/>
      <c r="C281" s="198"/>
      <c r="D281" s="188" t="s">
        <v>166</v>
      </c>
      <c r="E281" s="199" t="s">
        <v>19</v>
      </c>
      <c r="F281" s="200" t="s">
        <v>79</v>
      </c>
      <c r="G281" s="198"/>
      <c r="H281" s="201">
        <v>1</v>
      </c>
      <c r="I281" s="202"/>
      <c r="J281" s="198"/>
      <c r="K281" s="198"/>
      <c r="L281" s="203"/>
      <c r="M281" s="204"/>
      <c r="N281" s="205"/>
      <c r="O281" s="205"/>
      <c r="P281" s="205"/>
      <c r="Q281" s="205"/>
      <c r="R281" s="205"/>
      <c r="S281" s="205"/>
      <c r="T281" s="206"/>
      <c r="AT281" s="207" t="s">
        <v>166</v>
      </c>
      <c r="AU281" s="207" t="s">
        <v>81</v>
      </c>
      <c r="AV281" s="13" t="s">
        <v>81</v>
      </c>
      <c r="AW281" s="13" t="s">
        <v>33</v>
      </c>
      <c r="AX281" s="13" t="s">
        <v>72</v>
      </c>
      <c r="AY281" s="207" t="s">
        <v>120</v>
      </c>
    </row>
    <row r="282" spans="2:51" s="14" customFormat="1" ht="11.25">
      <c r="B282" s="208"/>
      <c r="C282" s="209"/>
      <c r="D282" s="188" t="s">
        <v>166</v>
      </c>
      <c r="E282" s="210" t="s">
        <v>19</v>
      </c>
      <c r="F282" s="211" t="s">
        <v>89</v>
      </c>
      <c r="G282" s="209"/>
      <c r="H282" s="210" t="s">
        <v>19</v>
      </c>
      <c r="I282" s="212"/>
      <c r="J282" s="209"/>
      <c r="K282" s="209"/>
      <c r="L282" s="213"/>
      <c r="M282" s="214"/>
      <c r="N282" s="215"/>
      <c r="O282" s="215"/>
      <c r="P282" s="215"/>
      <c r="Q282" s="215"/>
      <c r="R282" s="215"/>
      <c r="S282" s="215"/>
      <c r="T282" s="216"/>
      <c r="AT282" s="217" t="s">
        <v>166</v>
      </c>
      <c r="AU282" s="217" t="s">
        <v>81</v>
      </c>
      <c r="AV282" s="14" t="s">
        <v>79</v>
      </c>
      <c r="AW282" s="14" t="s">
        <v>33</v>
      </c>
      <c r="AX282" s="14" t="s">
        <v>72</v>
      </c>
      <c r="AY282" s="217" t="s">
        <v>120</v>
      </c>
    </row>
    <row r="283" spans="2:51" s="13" customFormat="1" ht="11.25">
      <c r="B283" s="197"/>
      <c r="C283" s="198"/>
      <c r="D283" s="188" t="s">
        <v>166</v>
      </c>
      <c r="E283" s="199" t="s">
        <v>19</v>
      </c>
      <c r="F283" s="200" t="s">
        <v>79</v>
      </c>
      <c r="G283" s="198"/>
      <c r="H283" s="201">
        <v>1</v>
      </c>
      <c r="I283" s="202"/>
      <c r="J283" s="198"/>
      <c r="K283" s="198"/>
      <c r="L283" s="203"/>
      <c r="M283" s="204"/>
      <c r="N283" s="205"/>
      <c r="O283" s="205"/>
      <c r="P283" s="205"/>
      <c r="Q283" s="205"/>
      <c r="R283" s="205"/>
      <c r="S283" s="205"/>
      <c r="T283" s="206"/>
      <c r="AT283" s="207" t="s">
        <v>166</v>
      </c>
      <c r="AU283" s="207" t="s">
        <v>81</v>
      </c>
      <c r="AV283" s="13" t="s">
        <v>81</v>
      </c>
      <c r="AW283" s="13" t="s">
        <v>33</v>
      </c>
      <c r="AX283" s="13" t="s">
        <v>72</v>
      </c>
      <c r="AY283" s="207" t="s">
        <v>120</v>
      </c>
    </row>
    <row r="284" spans="2:51" s="15" customFormat="1" ht="11.25">
      <c r="B284" s="218"/>
      <c r="C284" s="219"/>
      <c r="D284" s="188" t="s">
        <v>166</v>
      </c>
      <c r="E284" s="220" t="s">
        <v>19</v>
      </c>
      <c r="F284" s="221" t="s">
        <v>184</v>
      </c>
      <c r="G284" s="219"/>
      <c r="H284" s="222">
        <v>3</v>
      </c>
      <c r="I284" s="223"/>
      <c r="J284" s="219"/>
      <c r="K284" s="219"/>
      <c r="L284" s="224"/>
      <c r="M284" s="225"/>
      <c r="N284" s="226"/>
      <c r="O284" s="226"/>
      <c r="P284" s="226"/>
      <c r="Q284" s="226"/>
      <c r="R284" s="226"/>
      <c r="S284" s="226"/>
      <c r="T284" s="227"/>
      <c r="AT284" s="228" t="s">
        <v>166</v>
      </c>
      <c r="AU284" s="228" t="s">
        <v>81</v>
      </c>
      <c r="AV284" s="15" t="s">
        <v>163</v>
      </c>
      <c r="AW284" s="15" t="s">
        <v>33</v>
      </c>
      <c r="AX284" s="15" t="s">
        <v>79</v>
      </c>
      <c r="AY284" s="228" t="s">
        <v>120</v>
      </c>
    </row>
    <row r="285" spans="1:65" s="2" customFormat="1" ht="21.75" customHeight="1">
      <c r="A285" s="36"/>
      <c r="B285" s="37"/>
      <c r="C285" s="175" t="s">
        <v>499</v>
      </c>
      <c r="D285" s="175" t="s">
        <v>123</v>
      </c>
      <c r="E285" s="176" t="s">
        <v>1146</v>
      </c>
      <c r="F285" s="177" t="s">
        <v>1147</v>
      </c>
      <c r="G285" s="178" t="s">
        <v>126</v>
      </c>
      <c r="H285" s="179">
        <v>3</v>
      </c>
      <c r="I285" s="180"/>
      <c r="J285" s="181">
        <f>ROUND(I285*H285,2)</f>
        <v>0</v>
      </c>
      <c r="K285" s="177" t="s">
        <v>127</v>
      </c>
      <c r="L285" s="41"/>
      <c r="M285" s="182" t="s">
        <v>19</v>
      </c>
      <c r="N285" s="183" t="s">
        <v>43</v>
      </c>
      <c r="O285" s="66"/>
      <c r="P285" s="184">
        <f>O285*H285</f>
        <v>0</v>
      </c>
      <c r="Q285" s="184">
        <v>0.00172</v>
      </c>
      <c r="R285" s="184">
        <f>Q285*H285</f>
        <v>0.00516</v>
      </c>
      <c r="S285" s="184">
        <v>0</v>
      </c>
      <c r="T285" s="185">
        <f>S285*H285</f>
        <v>0</v>
      </c>
      <c r="U285" s="36"/>
      <c r="V285" s="36"/>
      <c r="W285" s="36"/>
      <c r="X285" s="36"/>
      <c r="Y285" s="36"/>
      <c r="Z285" s="36"/>
      <c r="AA285" s="36"/>
      <c r="AB285" s="36"/>
      <c r="AC285" s="36"/>
      <c r="AD285" s="36"/>
      <c r="AE285" s="36"/>
      <c r="AR285" s="186" t="s">
        <v>257</v>
      </c>
      <c r="AT285" s="186" t="s">
        <v>123</v>
      </c>
      <c r="AU285" s="186" t="s">
        <v>81</v>
      </c>
      <c r="AY285" s="19" t="s">
        <v>120</v>
      </c>
      <c r="BE285" s="187">
        <f>IF(N285="základní",J285,0)</f>
        <v>0</v>
      </c>
      <c r="BF285" s="187">
        <f>IF(N285="snížená",J285,0)</f>
        <v>0</v>
      </c>
      <c r="BG285" s="187">
        <f>IF(N285="zákl. přenesená",J285,0)</f>
        <v>0</v>
      </c>
      <c r="BH285" s="187">
        <f>IF(N285="sníž. přenesená",J285,0)</f>
        <v>0</v>
      </c>
      <c r="BI285" s="187">
        <f>IF(N285="nulová",J285,0)</f>
        <v>0</v>
      </c>
      <c r="BJ285" s="19" t="s">
        <v>79</v>
      </c>
      <c r="BK285" s="187">
        <f>ROUND(I285*H285,2)</f>
        <v>0</v>
      </c>
      <c r="BL285" s="19" t="s">
        <v>257</v>
      </c>
      <c r="BM285" s="186" t="s">
        <v>1148</v>
      </c>
    </row>
    <row r="286" spans="2:51" s="14" customFormat="1" ht="11.25">
      <c r="B286" s="208"/>
      <c r="C286" s="209"/>
      <c r="D286" s="188" t="s">
        <v>166</v>
      </c>
      <c r="E286" s="210" t="s">
        <v>19</v>
      </c>
      <c r="F286" s="211" t="s">
        <v>83</v>
      </c>
      <c r="G286" s="209"/>
      <c r="H286" s="210" t="s">
        <v>19</v>
      </c>
      <c r="I286" s="212"/>
      <c r="J286" s="209"/>
      <c r="K286" s="209"/>
      <c r="L286" s="213"/>
      <c r="M286" s="214"/>
      <c r="N286" s="215"/>
      <c r="O286" s="215"/>
      <c r="P286" s="215"/>
      <c r="Q286" s="215"/>
      <c r="R286" s="215"/>
      <c r="S286" s="215"/>
      <c r="T286" s="216"/>
      <c r="AT286" s="217" t="s">
        <v>166</v>
      </c>
      <c r="AU286" s="217" t="s">
        <v>81</v>
      </c>
      <c r="AV286" s="14" t="s">
        <v>79</v>
      </c>
      <c r="AW286" s="14" t="s">
        <v>33</v>
      </c>
      <c r="AX286" s="14" t="s">
        <v>72</v>
      </c>
      <c r="AY286" s="217" t="s">
        <v>120</v>
      </c>
    </row>
    <row r="287" spans="2:51" s="13" customFormat="1" ht="11.25">
      <c r="B287" s="197"/>
      <c r="C287" s="198"/>
      <c r="D287" s="188" t="s">
        <v>166</v>
      </c>
      <c r="E287" s="199" t="s">
        <v>19</v>
      </c>
      <c r="F287" s="200" t="s">
        <v>79</v>
      </c>
      <c r="G287" s="198"/>
      <c r="H287" s="201">
        <v>1</v>
      </c>
      <c r="I287" s="202"/>
      <c r="J287" s="198"/>
      <c r="K287" s="198"/>
      <c r="L287" s="203"/>
      <c r="M287" s="204"/>
      <c r="N287" s="205"/>
      <c r="O287" s="205"/>
      <c r="P287" s="205"/>
      <c r="Q287" s="205"/>
      <c r="R287" s="205"/>
      <c r="S287" s="205"/>
      <c r="T287" s="206"/>
      <c r="AT287" s="207" t="s">
        <v>166</v>
      </c>
      <c r="AU287" s="207" t="s">
        <v>81</v>
      </c>
      <c r="AV287" s="13" t="s">
        <v>81</v>
      </c>
      <c r="AW287" s="13" t="s">
        <v>33</v>
      </c>
      <c r="AX287" s="13" t="s">
        <v>72</v>
      </c>
      <c r="AY287" s="207" t="s">
        <v>120</v>
      </c>
    </row>
    <row r="288" spans="2:51" s="14" customFormat="1" ht="11.25">
      <c r="B288" s="208"/>
      <c r="C288" s="209"/>
      <c r="D288" s="188" t="s">
        <v>166</v>
      </c>
      <c r="E288" s="210" t="s">
        <v>19</v>
      </c>
      <c r="F288" s="211" t="s">
        <v>86</v>
      </c>
      <c r="G288" s="209"/>
      <c r="H288" s="210" t="s">
        <v>19</v>
      </c>
      <c r="I288" s="212"/>
      <c r="J288" s="209"/>
      <c r="K288" s="209"/>
      <c r="L288" s="213"/>
      <c r="M288" s="214"/>
      <c r="N288" s="215"/>
      <c r="O288" s="215"/>
      <c r="P288" s="215"/>
      <c r="Q288" s="215"/>
      <c r="R288" s="215"/>
      <c r="S288" s="215"/>
      <c r="T288" s="216"/>
      <c r="AT288" s="217" t="s">
        <v>166</v>
      </c>
      <c r="AU288" s="217" t="s">
        <v>81</v>
      </c>
      <c r="AV288" s="14" t="s">
        <v>79</v>
      </c>
      <c r="AW288" s="14" t="s">
        <v>33</v>
      </c>
      <c r="AX288" s="14" t="s">
        <v>72</v>
      </c>
      <c r="AY288" s="217" t="s">
        <v>120</v>
      </c>
    </row>
    <row r="289" spans="2:51" s="13" customFormat="1" ht="11.25">
      <c r="B289" s="197"/>
      <c r="C289" s="198"/>
      <c r="D289" s="188" t="s">
        <v>166</v>
      </c>
      <c r="E289" s="199" t="s">
        <v>19</v>
      </c>
      <c r="F289" s="200" t="s">
        <v>79</v>
      </c>
      <c r="G289" s="198"/>
      <c r="H289" s="201">
        <v>1</v>
      </c>
      <c r="I289" s="202"/>
      <c r="J289" s="198"/>
      <c r="K289" s="198"/>
      <c r="L289" s="203"/>
      <c r="M289" s="204"/>
      <c r="N289" s="205"/>
      <c r="O289" s="205"/>
      <c r="P289" s="205"/>
      <c r="Q289" s="205"/>
      <c r="R289" s="205"/>
      <c r="S289" s="205"/>
      <c r="T289" s="206"/>
      <c r="AT289" s="207" t="s">
        <v>166</v>
      </c>
      <c r="AU289" s="207" t="s">
        <v>81</v>
      </c>
      <c r="AV289" s="13" t="s">
        <v>81</v>
      </c>
      <c r="AW289" s="13" t="s">
        <v>33</v>
      </c>
      <c r="AX289" s="13" t="s">
        <v>72</v>
      </c>
      <c r="AY289" s="207" t="s">
        <v>120</v>
      </c>
    </row>
    <row r="290" spans="2:51" s="14" customFormat="1" ht="11.25">
      <c r="B290" s="208"/>
      <c r="C290" s="209"/>
      <c r="D290" s="188" t="s">
        <v>166</v>
      </c>
      <c r="E290" s="210" t="s">
        <v>19</v>
      </c>
      <c r="F290" s="211" t="s">
        <v>89</v>
      </c>
      <c r="G290" s="209"/>
      <c r="H290" s="210" t="s">
        <v>19</v>
      </c>
      <c r="I290" s="212"/>
      <c r="J290" s="209"/>
      <c r="K290" s="209"/>
      <c r="L290" s="213"/>
      <c r="M290" s="214"/>
      <c r="N290" s="215"/>
      <c r="O290" s="215"/>
      <c r="P290" s="215"/>
      <c r="Q290" s="215"/>
      <c r="R290" s="215"/>
      <c r="S290" s="215"/>
      <c r="T290" s="216"/>
      <c r="AT290" s="217" t="s">
        <v>166</v>
      </c>
      <c r="AU290" s="217" t="s">
        <v>81</v>
      </c>
      <c r="AV290" s="14" t="s">
        <v>79</v>
      </c>
      <c r="AW290" s="14" t="s">
        <v>33</v>
      </c>
      <c r="AX290" s="14" t="s">
        <v>72</v>
      </c>
      <c r="AY290" s="217" t="s">
        <v>120</v>
      </c>
    </row>
    <row r="291" spans="2:51" s="13" customFormat="1" ht="11.25">
      <c r="B291" s="197"/>
      <c r="C291" s="198"/>
      <c r="D291" s="188" t="s">
        <v>166</v>
      </c>
      <c r="E291" s="199" t="s">
        <v>19</v>
      </c>
      <c r="F291" s="200" t="s">
        <v>79</v>
      </c>
      <c r="G291" s="198"/>
      <c r="H291" s="201">
        <v>1</v>
      </c>
      <c r="I291" s="202"/>
      <c r="J291" s="198"/>
      <c r="K291" s="198"/>
      <c r="L291" s="203"/>
      <c r="M291" s="204"/>
      <c r="N291" s="205"/>
      <c r="O291" s="205"/>
      <c r="P291" s="205"/>
      <c r="Q291" s="205"/>
      <c r="R291" s="205"/>
      <c r="S291" s="205"/>
      <c r="T291" s="206"/>
      <c r="AT291" s="207" t="s">
        <v>166</v>
      </c>
      <c r="AU291" s="207" t="s">
        <v>81</v>
      </c>
      <c r="AV291" s="13" t="s">
        <v>81</v>
      </c>
      <c r="AW291" s="13" t="s">
        <v>33</v>
      </c>
      <c r="AX291" s="13" t="s">
        <v>72</v>
      </c>
      <c r="AY291" s="207" t="s">
        <v>120</v>
      </c>
    </row>
    <row r="292" spans="2:51" s="15" customFormat="1" ht="11.25">
      <c r="B292" s="218"/>
      <c r="C292" s="219"/>
      <c r="D292" s="188" t="s">
        <v>166</v>
      </c>
      <c r="E292" s="220" t="s">
        <v>19</v>
      </c>
      <c r="F292" s="221" t="s">
        <v>184</v>
      </c>
      <c r="G292" s="219"/>
      <c r="H292" s="222">
        <v>3</v>
      </c>
      <c r="I292" s="223"/>
      <c r="J292" s="219"/>
      <c r="K292" s="219"/>
      <c r="L292" s="224"/>
      <c r="M292" s="225"/>
      <c r="N292" s="226"/>
      <c r="O292" s="226"/>
      <c r="P292" s="226"/>
      <c r="Q292" s="226"/>
      <c r="R292" s="226"/>
      <c r="S292" s="226"/>
      <c r="T292" s="227"/>
      <c r="AT292" s="228" t="s">
        <v>166</v>
      </c>
      <c r="AU292" s="228" t="s">
        <v>81</v>
      </c>
      <c r="AV292" s="15" t="s">
        <v>163</v>
      </c>
      <c r="AW292" s="15" t="s">
        <v>33</v>
      </c>
      <c r="AX292" s="15" t="s">
        <v>79</v>
      </c>
      <c r="AY292" s="228" t="s">
        <v>120</v>
      </c>
    </row>
    <row r="293" spans="1:65" s="2" customFormat="1" ht="16.5" customHeight="1">
      <c r="A293" s="36"/>
      <c r="B293" s="37"/>
      <c r="C293" s="175" t="s">
        <v>503</v>
      </c>
      <c r="D293" s="175" t="s">
        <v>123</v>
      </c>
      <c r="E293" s="176" t="s">
        <v>1149</v>
      </c>
      <c r="F293" s="177" t="s">
        <v>1150</v>
      </c>
      <c r="G293" s="178" t="s">
        <v>126</v>
      </c>
      <c r="H293" s="179">
        <v>56</v>
      </c>
      <c r="I293" s="180"/>
      <c r="J293" s="181">
        <f>ROUND(I293*H293,2)</f>
        <v>0</v>
      </c>
      <c r="K293" s="177" t="s">
        <v>127</v>
      </c>
      <c r="L293" s="41"/>
      <c r="M293" s="182" t="s">
        <v>19</v>
      </c>
      <c r="N293" s="183" t="s">
        <v>43</v>
      </c>
      <c r="O293" s="66"/>
      <c r="P293" s="184">
        <f>O293*H293</f>
        <v>0</v>
      </c>
      <c r="Q293" s="184">
        <v>0.00024</v>
      </c>
      <c r="R293" s="184">
        <f>Q293*H293</f>
        <v>0.01344</v>
      </c>
      <c r="S293" s="184">
        <v>0</v>
      </c>
      <c r="T293" s="185">
        <f>S293*H293</f>
        <v>0</v>
      </c>
      <c r="U293" s="36"/>
      <c r="V293" s="36"/>
      <c r="W293" s="36"/>
      <c r="X293" s="36"/>
      <c r="Y293" s="36"/>
      <c r="Z293" s="36"/>
      <c r="AA293" s="36"/>
      <c r="AB293" s="36"/>
      <c r="AC293" s="36"/>
      <c r="AD293" s="36"/>
      <c r="AE293" s="36"/>
      <c r="AR293" s="186" t="s">
        <v>257</v>
      </c>
      <c r="AT293" s="186" t="s">
        <v>123</v>
      </c>
      <c r="AU293" s="186" t="s">
        <v>81</v>
      </c>
      <c r="AY293" s="19" t="s">
        <v>120</v>
      </c>
      <c r="BE293" s="187">
        <f>IF(N293="základní",J293,0)</f>
        <v>0</v>
      </c>
      <c r="BF293" s="187">
        <f>IF(N293="snížená",J293,0)</f>
        <v>0</v>
      </c>
      <c r="BG293" s="187">
        <f>IF(N293="zákl. přenesená",J293,0)</f>
        <v>0</v>
      </c>
      <c r="BH293" s="187">
        <f>IF(N293="sníž. přenesená",J293,0)</f>
        <v>0</v>
      </c>
      <c r="BI293" s="187">
        <f>IF(N293="nulová",J293,0)</f>
        <v>0</v>
      </c>
      <c r="BJ293" s="19" t="s">
        <v>79</v>
      </c>
      <c r="BK293" s="187">
        <f>ROUND(I293*H293,2)</f>
        <v>0</v>
      </c>
      <c r="BL293" s="19" t="s">
        <v>257</v>
      </c>
      <c r="BM293" s="186" t="s">
        <v>1151</v>
      </c>
    </row>
    <row r="294" spans="2:51" s="14" customFormat="1" ht="11.25">
      <c r="B294" s="208"/>
      <c r="C294" s="209"/>
      <c r="D294" s="188" t="s">
        <v>166</v>
      </c>
      <c r="E294" s="210" t="s">
        <v>19</v>
      </c>
      <c r="F294" s="211" t="s">
        <v>83</v>
      </c>
      <c r="G294" s="209"/>
      <c r="H294" s="210" t="s">
        <v>19</v>
      </c>
      <c r="I294" s="212"/>
      <c r="J294" s="209"/>
      <c r="K294" s="209"/>
      <c r="L294" s="213"/>
      <c r="M294" s="214"/>
      <c r="N294" s="215"/>
      <c r="O294" s="215"/>
      <c r="P294" s="215"/>
      <c r="Q294" s="215"/>
      <c r="R294" s="215"/>
      <c r="S294" s="215"/>
      <c r="T294" s="216"/>
      <c r="AT294" s="217" t="s">
        <v>166</v>
      </c>
      <c r="AU294" s="217" t="s">
        <v>81</v>
      </c>
      <c r="AV294" s="14" t="s">
        <v>79</v>
      </c>
      <c r="AW294" s="14" t="s">
        <v>33</v>
      </c>
      <c r="AX294" s="14" t="s">
        <v>72</v>
      </c>
      <c r="AY294" s="217" t="s">
        <v>120</v>
      </c>
    </row>
    <row r="295" spans="2:51" s="13" customFormat="1" ht="11.25">
      <c r="B295" s="197"/>
      <c r="C295" s="198"/>
      <c r="D295" s="188" t="s">
        <v>166</v>
      </c>
      <c r="E295" s="199" t="s">
        <v>19</v>
      </c>
      <c r="F295" s="200" t="s">
        <v>81</v>
      </c>
      <c r="G295" s="198"/>
      <c r="H295" s="201">
        <v>2</v>
      </c>
      <c r="I295" s="202"/>
      <c r="J295" s="198"/>
      <c r="K295" s="198"/>
      <c r="L295" s="203"/>
      <c r="M295" s="204"/>
      <c r="N295" s="205"/>
      <c r="O295" s="205"/>
      <c r="P295" s="205"/>
      <c r="Q295" s="205"/>
      <c r="R295" s="205"/>
      <c r="S295" s="205"/>
      <c r="T295" s="206"/>
      <c r="AT295" s="207" t="s">
        <v>166</v>
      </c>
      <c r="AU295" s="207" t="s">
        <v>81</v>
      </c>
      <c r="AV295" s="13" t="s">
        <v>81</v>
      </c>
      <c r="AW295" s="13" t="s">
        <v>33</v>
      </c>
      <c r="AX295" s="13" t="s">
        <v>72</v>
      </c>
      <c r="AY295" s="207" t="s">
        <v>120</v>
      </c>
    </row>
    <row r="296" spans="2:51" s="14" customFormat="1" ht="11.25">
      <c r="B296" s="208"/>
      <c r="C296" s="209"/>
      <c r="D296" s="188" t="s">
        <v>166</v>
      </c>
      <c r="E296" s="210" t="s">
        <v>19</v>
      </c>
      <c r="F296" s="211" t="s">
        <v>86</v>
      </c>
      <c r="G296" s="209"/>
      <c r="H296" s="210" t="s">
        <v>19</v>
      </c>
      <c r="I296" s="212"/>
      <c r="J296" s="209"/>
      <c r="K296" s="209"/>
      <c r="L296" s="213"/>
      <c r="M296" s="214"/>
      <c r="N296" s="215"/>
      <c r="O296" s="215"/>
      <c r="P296" s="215"/>
      <c r="Q296" s="215"/>
      <c r="R296" s="215"/>
      <c r="S296" s="215"/>
      <c r="T296" s="216"/>
      <c r="AT296" s="217" t="s">
        <v>166</v>
      </c>
      <c r="AU296" s="217" t="s">
        <v>81</v>
      </c>
      <c r="AV296" s="14" t="s">
        <v>79</v>
      </c>
      <c r="AW296" s="14" t="s">
        <v>33</v>
      </c>
      <c r="AX296" s="14" t="s">
        <v>72</v>
      </c>
      <c r="AY296" s="217" t="s">
        <v>120</v>
      </c>
    </row>
    <row r="297" spans="2:51" s="13" customFormat="1" ht="11.25">
      <c r="B297" s="197"/>
      <c r="C297" s="198"/>
      <c r="D297" s="188" t="s">
        <v>166</v>
      </c>
      <c r="E297" s="199" t="s">
        <v>19</v>
      </c>
      <c r="F297" s="200" t="s">
        <v>324</v>
      </c>
      <c r="G297" s="198"/>
      <c r="H297" s="201">
        <v>27</v>
      </c>
      <c r="I297" s="202"/>
      <c r="J297" s="198"/>
      <c r="K297" s="198"/>
      <c r="L297" s="203"/>
      <c r="M297" s="204"/>
      <c r="N297" s="205"/>
      <c r="O297" s="205"/>
      <c r="P297" s="205"/>
      <c r="Q297" s="205"/>
      <c r="R297" s="205"/>
      <c r="S297" s="205"/>
      <c r="T297" s="206"/>
      <c r="AT297" s="207" t="s">
        <v>166</v>
      </c>
      <c r="AU297" s="207" t="s">
        <v>81</v>
      </c>
      <c r="AV297" s="13" t="s">
        <v>81</v>
      </c>
      <c r="AW297" s="13" t="s">
        <v>33</v>
      </c>
      <c r="AX297" s="13" t="s">
        <v>72</v>
      </c>
      <c r="AY297" s="207" t="s">
        <v>120</v>
      </c>
    </row>
    <row r="298" spans="2:51" s="14" customFormat="1" ht="11.25">
      <c r="B298" s="208"/>
      <c r="C298" s="209"/>
      <c r="D298" s="188" t="s">
        <v>166</v>
      </c>
      <c r="E298" s="210" t="s">
        <v>19</v>
      </c>
      <c r="F298" s="211" t="s">
        <v>89</v>
      </c>
      <c r="G298" s="209"/>
      <c r="H298" s="210" t="s">
        <v>19</v>
      </c>
      <c r="I298" s="212"/>
      <c r="J298" s="209"/>
      <c r="K298" s="209"/>
      <c r="L298" s="213"/>
      <c r="M298" s="214"/>
      <c r="N298" s="215"/>
      <c r="O298" s="215"/>
      <c r="P298" s="215"/>
      <c r="Q298" s="215"/>
      <c r="R298" s="215"/>
      <c r="S298" s="215"/>
      <c r="T298" s="216"/>
      <c r="AT298" s="217" t="s">
        <v>166</v>
      </c>
      <c r="AU298" s="217" t="s">
        <v>81</v>
      </c>
      <c r="AV298" s="14" t="s">
        <v>79</v>
      </c>
      <c r="AW298" s="14" t="s">
        <v>33</v>
      </c>
      <c r="AX298" s="14" t="s">
        <v>72</v>
      </c>
      <c r="AY298" s="217" t="s">
        <v>120</v>
      </c>
    </row>
    <row r="299" spans="2:51" s="13" customFormat="1" ht="11.25">
      <c r="B299" s="197"/>
      <c r="C299" s="198"/>
      <c r="D299" s="188" t="s">
        <v>166</v>
      </c>
      <c r="E299" s="199" t="s">
        <v>19</v>
      </c>
      <c r="F299" s="200" t="s">
        <v>324</v>
      </c>
      <c r="G299" s="198"/>
      <c r="H299" s="201">
        <v>27</v>
      </c>
      <c r="I299" s="202"/>
      <c r="J299" s="198"/>
      <c r="K299" s="198"/>
      <c r="L299" s="203"/>
      <c r="M299" s="204"/>
      <c r="N299" s="205"/>
      <c r="O299" s="205"/>
      <c r="P299" s="205"/>
      <c r="Q299" s="205"/>
      <c r="R299" s="205"/>
      <c r="S299" s="205"/>
      <c r="T299" s="206"/>
      <c r="AT299" s="207" t="s">
        <v>166</v>
      </c>
      <c r="AU299" s="207" t="s">
        <v>81</v>
      </c>
      <c r="AV299" s="13" t="s">
        <v>81</v>
      </c>
      <c r="AW299" s="13" t="s">
        <v>33</v>
      </c>
      <c r="AX299" s="13" t="s">
        <v>72</v>
      </c>
      <c r="AY299" s="207" t="s">
        <v>120</v>
      </c>
    </row>
    <row r="300" spans="2:51" s="15" customFormat="1" ht="11.25">
      <c r="B300" s="218"/>
      <c r="C300" s="219"/>
      <c r="D300" s="188" t="s">
        <v>166</v>
      </c>
      <c r="E300" s="220" t="s">
        <v>19</v>
      </c>
      <c r="F300" s="221" t="s">
        <v>184</v>
      </c>
      <c r="G300" s="219"/>
      <c r="H300" s="222">
        <v>56</v>
      </c>
      <c r="I300" s="223"/>
      <c r="J300" s="219"/>
      <c r="K300" s="219"/>
      <c r="L300" s="224"/>
      <c r="M300" s="225"/>
      <c r="N300" s="226"/>
      <c r="O300" s="226"/>
      <c r="P300" s="226"/>
      <c r="Q300" s="226"/>
      <c r="R300" s="226"/>
      <c r="S300" s="226"/>
      <c r="T300" s="227"/>
      <c r="AT300" s="228" t="s">
        <v>166</v>
      </c>
      <c r="AU300" s="228" t="s">
        <v>81</v>
      </c>
      <c r="AV300" s="15" t="s">
        <v>163</v>
      </c>
      <c r="AW300" s="15" t="s">
        <v>33</v>
      </c>
      <c r="AX300" s="15" t="s">
        <v>79</v>
      </c>
      <c r="AY300" s="228" t="s">
        <v>120</v>
      </c>
    </row>
    <row r="301" spans="1:65" s="2" customFormat="1" ht="16.5" customHeight="1">
      <c r="A301" s="36"/>
      <c r="B301" s="37"/>
      <c r="C301" s="175" t="s">
        <v>508</v>
      </c>
      <c r="D301" s="175" t="s">
        <v>123</v>
      </c>
      <c r="E301" s="176" t="s">
        <v>1152</v>
      </c>
      <c r="F301" s="177" t="s">
        <v>1153</v>
      </c>
      <c r="G301" s="178" t="s">
        <v>283</v>
      </c>
      <c r="H301" s="179">
        <v>1</v>
      </c>
      <c r="I301" s="180"/>
      <c r="J301" s="181">
        <f>ROUND(I301*H301,2)</f>
        <v>0</v>
      </c>
      <c r="K301" s="177" t="s">
        <v>127</v>
      </c>
      <c r="L301" s="41"/>
      <c r="M301" s="182" t="s">
        <v>19</v>
      </c>
      <c r="N301" s="183" t="s">
        <v>43</v>
      </c>
      <c r="O301" s="66"/>
      <c r="P301" s="184">
        <f>O301*H301</f>
        <v>0</v>
      </c>
      <c r="Q301" s="184">
        <v>0.00109</v>
      </c>
      <c r="R301" s="184">
        <f>Q301*H301</f>
        <v>0.00109</v>
      </c>
      <c r="S301" s="184">
        <v>0</v>
      </c>
      <c r="T301" s="185">
        <f>S301*H301</f>
        <v>0</v>
      </c>
      <c r="U301" s="36"/>
      <c r="V301" s="36"/>
      <c r="W301" s="36"/>
      <c r="X301" s="36"/>
      <c r="Y301" s="36"/>
      <c r="Z301" s="36"/>
      <c r="AA301" s="36"/>
      <c r="AB301" s="36"/>
      <c r="AC301" s="36"/>
      <c r="AD301" s="36"/>
      <c r="AE301" s="36"/>
      <c r="AR301" s="186" t="s">
        <v>257</v>
      </c>
      <c r="AT301" s="186" t="s">
        <v>123</v>
      </c>
      <c r="AU301" s="186" t="s">
        <v>81</v>
      </c>
      <c r="AY301" s="19" t="s">
        <v>120</v>
      </c>
      <c r="BE301" s="187">
        <f>IF(N301="základní",J301,0)</f>
        <v>0</v>
      </c>
      <c r="BF301" s="187">
        <f>IF(N301="snížená",J301,0)</f>
        <v>0</v>
      </c>
      <c r="BG301" s="187">
        <f>IF(N301="zákl. přenesená",J301,0)</f>
        <v>0</v>
      </c>
      <c r="BH301" s="187">
        <f>IF(N301="sníž. přenesená",J301,0)</f>
        <v>0</v>
      </c>
      <c r="BI301" s="187">
        <f>IF(N301="nulová",J301,0)</f>
        <v>0</v>
      </c>
      <c r="BJ301" s="19" t="s">
        <v>79</v>
      </c>
      <c r="BK301" s="187">
        <f>ROUND(I301*H301,2)</f>
        <v>0</v>
      </c>
      <c r="BL301" s="19" t="s">
        <v>257</v>
      </c>
      <c r="BM301" s="186" t="s">
        <v>1154</v>
      </c>
    </row>
    <row r="302" spans="2:51" s="14" customFormat="1" ht="11.25">
      <c r="B302" s="208"/>
      <c r="C302" s="209"/>
      <c r="D302" s="188" t="s">
        <v>166</v>
      </c>
      <c r="E302" s="210" t="s">
        <v>19</v>
      </c>
      <c r="F302" s="211" t="s">
        <v>83</v>
      </c>
      <c r="G302" s="209"/>
      <c r="H302" s="210" t="s">
        <v>19</v>
      </c>
      <c r="I302" s="212"/>
      <c r="J302" s="209"/>
      <c r="K302" s="209"/>
      <c r="L302" s="213"/>
      <c r="M302" s="214"/>
      <c r="N302" s="215"/>
      <c r="O302" s="215"/>
      <c r="P302" s="215"/>
      <c r="Q302" s="215"/>
      <c r="R302" s="215"/>
      <c r="S302" s="215"/>
      <c r="T302" s="216"/>
      <c r="AT302" s="217" t="s">
        <v>166</v>
      </c>
      <c r="AU302" s="217" t="s">
        <v>81</v>
      </c>
      <c r="AV302" s="14" t="s">
        <v>79</v>
      </c>
      <c r="AW302" s="14" t="s">
        <v>33</v>
      </c>
      <c r="AX302" s="14" t="s">
        <v>72</v>
      </c>
      <c r="AY302" s="217" t="s">
        <v>120</v>
      </c>
    </row>
    <row r="303" spans="2:51" s="13" customFormat="1" ht="11.25">
      <c r="B303" s="197"/>
      <c r="C303" s="198"/>
      <c r="D303" s="188" t="s">
        <v>166</v>
      </c>
      <c r="E303" s="199" t="s">
        <v>19</v>
      </c>
      <c r="F303" s="200" t="s">
        <v>79</v>
      </c>
      <c r="G303" s="198"/>
      <c r="H303" s="201">
        <v>1</v>
      </c>
      <c r="I303" s="202"/>
      <c r="J303" s="198"/>
      <c r="K303" s="198"/>
      <c r="L303" s="203"/>
      <c r="M303" s="204"/>
      <c r="N303" s="205"/>
      <c r="O303" s="205"/>
      <c r="P303" s="205"/>
      <c r="Q303" s="205"/>
      <c r="R303" s="205"/>
      <c r="S303" s="205"/>
      <c r="T303" s="206"/>
      <c r="AT303" s="207" t="s">
        <v>166</v>
      </c>
      <c r="AU303" s="207" t="s">
        <v>81</v>
      </c>
      <c r="AV303" s="13" t="s">
        <v>81</v>
      </c>
      <c r="AW303" s="13" t="s">
        <v>33</v>
      </c>
      <c r="AX303" s="13" t="s">
        <v>79</v>
      </c>
      <c r="AY303" s="207" t="s">
        <v>120</v>
      </c>
    </row>
    <row r="304" spans="1:65" s="2" customFormat="1" ht="16.5" customHeight="1">
      <c r="A304" s="36"/>
      <c r="B304" s="37"/>
      <c r="C304" s="175" t="s">
        <v>513</v>
      </c>
      <c r="D304" s="175" t="s">
        <v>123</v>
      </c>
      <c r="E304" s="176" t="s">
        <v>1155</v>
      </c>
      <c r="F304" s="177" t="s">
        <v>1156</v>
      </c>
      <c r="G304" s="178" t="s">
        <v>283</v>
      </c>
      <c r="H304" s="179">
        <v>6</v>
      </c>
      <c r="I304" s="180"/>
      <c r="J304" s="181">
        <f>ROUND(I304*H304,2)</f>
        <v>0</v>
      </c>
      <c r="K304" s="177" t="s">
        <v>19</v>
      </c>
      <c r="L304" s="41"/>
      <c r="M304" s="182" t="s">
        <v>19</v>
      </c>
      <c r="N304" s="183" t="s">
        <v>43</v>
      </c>
      <c r="O304" s="66"/>
      <c r="P304" s="184">
        <f>O304*H304</f>
        <v>0</v>
      </c>
      <c r="Q304" s="184">
        <v>0</v>
      </c>
      <c r="R304" s="184">
        <f>Q304*H304</f>
        <v>0</v>
      </c>
      <c r="S304" s="184">
        <v>0</v>
      </c>
      <c r="T304" s="185">
        <f>S304*H304</f>
        <v>0</v>
      </c>
      <c r="U304" s="36"/>
      <c r="V304" s="36"/>
      <c r="W304" s="36"/>
      <c r="X304" s="36"/>
      <c r="Y304" s="36"/>
      <c r="Z304" s="36"/>
      <c r="AA304" s="36"/>
      <c r="AB304" s="36"/>
      <c r="AC304" s="36"/>
      <c r="AD304" s="36"/>
      <c r="AE304" s="36"/>
      <c r="AR304" s="186" t="s">
        <v>257</v>
      </c>
      <c r="AT304" s="186" t="s">
        <v>123</v>
      </c>
      <c r="AU304" s="186" t="s">
        <v>81</v>
      </c>
      <c r="AY304" s="19" t="s">
        <v>120</v>
      </c>
      <c r="BE304" s="187">
        <f>IF(N304="základní",J304,0)</f>
        <v>0</v>
      </c>
      <c r="BF304" s="187">
        <f>IF(N304="snížená",J304,0)</f>
        <v>0</v>
      </c>
      <c r="BG304" s="187">
        <f>IF(N304="zákl. přenesená",J304,0)</f>
        <v>0</v>
      </c>
      <c r="BH304" s="187">
        <f>IF(N304="sníž. přenesená",J304,0)</f>
        <v>0</v>
      </c>
      <c r="BI304" s="187">
        <f>IF(N304="nulová",J304,0)</f>
        <v>0</v>
      </c>
      <c r="BJ304" s="19" t="s">
        <v>79</v>
      </c>
      <c r="BK304" s="187">
        <f>ROUND(I304*H304,2)</f>
        <v>0</v>
      </c>
      <c r="BL304" s="19" t="s">
        <v>257</v>
      </c>
      <c r="BM304" s="186" t="s">
        <v>1157</v>
      </c>
    </row>
    <row r="305" spans="2:51" s="14" customFormat="1" ht="11.25">
      <c r="B305" s="208"/>
      <c r="C305" s="209"/>
      <c r="D305" s="188" t="s">
        <v>166</v>
      </c>
      <c r="E305" s="210" t="s">
        <v>19</v>
      </c>
      <c r="F305" s="211" t="s">
        <v>86</v>
      </c>
      <c r="G305" s="209"/>
      <c r="H305" s="210" t="s">
        <v>19</v>
      </c>
      <c r="I305" s="212"/>
      <c r="J305" s="209"/>
      <c r="K305" s="209"/>
      <c r="L305" s="213"/>
      <c r="M305" s="214"/>
      <c r="N305" s="215"/>
      <c r="O305" s="215"/>
      <c r="P305" s="215"/>
      <c r="Q305" s="215"/>
      <c r="R305" s="215"/>
      <c r="S305" s="215"/>
      <c r="T305" s="216"/>
      <c r="AT305" s="217" t="s">
        <v>166</v>
      </c>
      <c r="AU305" s="217" t="s">
        <v>81</v>
      </c>
      <c r="AV305" s="14" t="s">
        <v>79</v>
      </c>
      <c r="AW305" s="14" t="s">
        <v>33</v>
      </c>
      <c r="AX305" s="14" t="s">
        <v>72</v>
      </c>
      <c r="AY305" s="217" t="s">
        <v>120</v>
      </c>
    </row>
    <row r="306" spans="2:51" s="13" customFormat="1" ht="11.25">
      <c r="B306" s="197"/>
      <c r="C306" s="198"/>
      <c r="D306" s="188" t="s">
        <v>166</v>
      </c>
      <c r="E306" s="199" t="s">
        <v>19</v>
      </c>
      <c r="F306" s="200" t="s">
        <v>140</v>
      </c>
      <c r="G306" s="198"/>
      <c r="H306" s="201">
        <v>3</v>
      </c>
      <c r="I306" s="202"/>
      <c r="J306" s="198"/>
      <c r="K306" s="198"/>
      <c r="L306" s="203"/>
      <c r="M306" s="204"/>
      <c r="N306" s="205"/>
      <c r="O306" s="205"/>
      <c r="P306" s="205"/>
      <c r="Q306" s="205"/>
      <c r="R306" s="205"/>
      <c r="S306" s="205"/>
      <c r="T306" s="206"/>
      <c r="AT306" s="207" t="s">
        <v>166</v>
      </c>
      <c r="AU306" s="207" t="s">
        <v>81</v>
      </c>
      <c r="AV306" s="13" t="s">
        <v>81</v>
      </c>
      <c r="AW306" s="13" t="s">
        <v>33</v>
      </c>
      <c r="AX306" s="13" t="s">
        <v>72</v>
      </c>
      <c r="AY306" s="207" t="s">
        <v>120</v>
      </c>
    </row>
    <row r="307" spans="2:51" s="14" customFormat="1" ht="11.25">
      <c r="B307" s="208"/>
      <c r="C307" s="209"/>
      <c r="D307" s="188" t="s">
        <v>166</v>
      </c>
      <c r="E307" s="210" t="s">
        <v>19</v>
      </c>
      <c r="F307" s="211" t="s">
        <v>89</v>
      </c>
      <c r="G307" s="209"/>
      <c r="H307" s="210" t="s">
        <v>19</v>
      </c>
      <c r="I307" s="212"/>
      <c r="J307" s="209"/>
      <c r="K307" s="209"/>
      <c r="L307" s="213"/>
      <c r="M307" s="214"/>
      <c r="N307" s="215"/>
      <c r="O307" s="215"/>
      <c r="P307" s="215"/>
      <c r="Q307" s="215"/>
      <c r="R307" s="215"/>
      <c r="S307" s="215"/>
      <c r="T307" s="216"/>
      <c r="AT307" s="217" t="s">
        <v>166</v>
      </c>
      <c r="AU307" s="217" t="s">
        <v>81</v>
      </c>
      <c r="AV307" s="14" t="s">
        <v>79</v>
      </c>
      <c r="AW307" s="14" t="s">
        <v>33</v>
      </c>
      <c r="AX307" s="14" t="s">
        <v>72</v>
      </c>
      <c r="AY307" s="217" t="s">
        <v>120</v>
      </c>
    </row>
    <row r="308" spans="2:51" s="13" customFormat="1" ht="11.25">
      <c r="B308" s="197"/>
      <c r="C308" s="198"/>
      <c r="D308" s="188" t="s">
        <v>166</v>
      </c>
      <c r="E308" s="199" t="s">
        <v>19</v>
      </c>
      <c r="F308" s="200" t="s">
        <v>140</v>
      </c>
      <c r="G308" s="198"/>
      <c r="H308" s="201">
        <v>3</v>
      </c>
      <c r="I308" s="202"/>
      <c r="J308" s="198"/>
      <c r="K308" s="198"/>
      <c r="L308" s="203"/>
      <c r="M308" s="204"/>
      <c r="N308" s="205"/>
      <c r="O308" s="205"/>
      <c r="P308" s="205"/>
      <c r="Q308" s="205"/>
      <c r="R308" s="205"/>
      <c r="S308" s="205"/>
      <c r="T308" s="206"/>
      <c r="AT308" s="207" t="s">
        <v>166</v>
      </c>
      <c r="AU308" s="207" t="s">
        <v>81</v>
      </c>
      <c r="AV308" s="13" t="s">
        <v>81</v>
      </c>
      <c r="AW308" s="13" t="s">
        <v>33</v>
      </c>
      <c r="AX308" s="13" t="s">
        <v>72</v>
      </c>
      <c r="AY308" s="207" t="s">
        <v>120</v>
      </c>
    </row>
    <row r="309" spans="2:51" s="15" customFormat="1" ht="11.25">
      <c r="B309" s="218"/>
      <c r="C309" s="219"/>
      <c r="D309" s="188" t="s">
        <v>166</v>
      </c>
      <c r="E309" s="220" t="s">
        <v>19</v>
      </c>
      <c r="F309" s="221" t="s">
        <v>184</v>
      </c>
      <c r="G309" s="219"/>
      <c r="H309" s="222">
        <v>6</v>
      </c>
      <c r="I309" s="223"/>
      <c r="J309" s="219"/>
      <c r="K309" s="219"/>
      <c r="L309" s="224"/>
      <c r="M309" s="225"/>
      <c r="N309" s="226"/>
      <c r="O309" s="226"/>
      <c r="P309" s="226"/>
      <c r="Q309" s="226"/>
      <c r="R309" s="226"/>
      <c r="S309" s="226"/>
      <c r="T309" s="227"/>
      <c r="AT309" s="228" t="s">
        <v>166</v>
      </c>
      <c r="AU309" s="228" t="s">
        <v>81</v>
      </c>
      <c r="AV309" s="15" t="s">
        <v>163</v>
      </c>
      <c r="AW309" s="15" t="s">
        <v>33</v>
      </c>
      <c r="AX309" s="15" t="s">
        <v>79</v>
      </c>
      <c r="AY309" s="228" t="s">
        <v>120</v>
      </c>
    </row>
    <row r="310" spans="1:65" s="2" customFormat="1" ht="16.5" customHeight="1">
      <c r="A310" s="36"/>
      <c r="B310" s="37"/>
      <c r="C310" s="175" t="s">
        <v>518</v>
      </c>
      <c r="D310" s="175" t="s">
        <v>123</v>
      </c>
      <c r="E310" s="176" t="s">
        <v>1158</v>
      </c>
      <c r="F310" s="177" t="s">
        <v>1159</v>
      </c>
      <c r="G310" s="178" t="s">
        <v>126</v>
      </c>
      <c r="H310" s="179">
        <v>6</v>
      </c>
      <c r="I310" s="180"/>
      <c r="J310" s="181">
        <f>ROUND(I310*H310,2)</f>
        <v>0</v>
      </c>
      <c r="K310" s="177" t="s">
        <v>127</v>
      </c>
      <c r="L310" s="41"/>
      <c r="M310" s="182" t="s">
        <v>19</v>
      </c>
      <c r="N310" s="183" t="s">
        <v>43</v>
      </c>
      <c r="O310" s="66"/>
      <c r="P310" s="184">
        <f>O310*H310</f>
        <v>0</v>
      </c>
      <c r="Q310" s="184">
        <v>0.00052</v>
      </c>
      <c r="R310" s="184">
        <f>Q310*H310</f>
        <v>0.0031199999999999995</v>
      </c>
      <c r="S310" s="184">
        <v>0</v>
      </c>
      <c r="T310" s="185">
        <f>S310*H310</f>
        <v>0</v>
      </c>
      <c r="U310" s="36"/>
      <c r="V310" s="36"/>
      <c r="W310" s="36"/>
      <c r="X310" s="36"/>
      <c r="Y310" s="36"/>
      <c r="Z310" s="36"/>
      <c r="AA310" s="36"/>
      <c r="AB310" s="36"/>
      <c r="AC310" s="36"/>
      <c r="AD310" s="36"/>
      <c r="AE310" s="36"/>
      <c r="AR310" s="186" t="s">
        <v>257</v>
      </c>
      <c r="AT310" s="186" t="s">
        <v>123</v>
      </c>
      <c r="AU310" s="186" t="s">
        <v>81</v>
      </c>
      <c r="AY310" s="19" t="s">
        <v>120</v>
      </c>
      <c r="BE310" s="187">
        <f>IF(N310="základní",J310,0)</f>
        <v>0</v>
      </c>
      <c r="BF310" s="187">
        <f>IF(N310="snížená",J310,0)</f>
        <v>0</v>
      </c>
      <c r="BG310" s="187">
        <f>IF(N310="zákl. přenesená",J310,0)</f>
        <v>0</v>
      </c>
      <c r="BH310" s="187">
        <f>IF(N310="sníž. přenesená",J310,0)</f>
        <v>0</v>
      </c>
      <c r="BI310" s="187">
        <f>IF(N310="nulová",J310,0)</f>
        <v>0</v>
      </c>
      <c r="BJ310" s="19" t="s">
        <v>79</v>
      </c>
      <c r="BK310" s="187">
        <f>ROUND(I310*H310,2)</f>
        <v>0</v>
      </c>
      <c r="BL310" s="19" t="s">
        <v>257</v>
      </c>
      <c r="BM310" s="186" t="s">
        <v>1160</v>
      </c>
    </row>
    <row r="311" spans="2:51" s="14" customFormat="1" ht="11.25">
      <c r="B311" s="208"/>
      <c r="C311" s="209"/>
      <c r="D311" s="188" t="s">
        <v>166</v>
      </c>
      <c r="E311" s="210" t="s">
        <v>19</v>
      </c>
      <c r="F311" s="211" t="s">
        <v>86</v>
      </c>
      <c r="G311" s="209"/>
      <c r="H311" s="210" t="s">
        <v>19</v>
      </c>
      <c r="I311" s="212"/>
      <c r="J311" s="209"/>
      <c r="K311" s="209"/>
      <c r="L311" s="213"/>
      <c r="M311" s="214"/>
      <c r="N311" s="215"/>
      <c r="O311" s="215"/>
      <c r="P311" s="215"/>
      <c r="Q311" s="215"/>
      <c r="R311" s="215"/>
      <c r="S311" s="215"/>
      <c r="T311" s="216"/>
      <c r="AT311" s="217" t="s">
        <v>166</v>
      </c>
      <c r="AU311" s="217" t="s">
        <v>81</v>
      </c>
      <c r="AV311" s="14" t="s">
        <v>79</v>
      </c>
      <c r="AW311" s="14" t="s">
        <v>33</v>
      </c>
      <c r="AX311" s="14" t="s">
        <v>72</v>
      </c>
      <c r="AY311" s="217" t="s">
        <v>120</v>
      </c>
    </row>
    <row r="312" spans="2:51" s="13" customFormat="1" ht="11.25">
      <c r="B312" s="197"/>
      <c r="C312" s="198"/>
      <c r="D312" s="188" t="s">
        <v>166</v>
      </c>
      <c r="E312" s="199" t="s">
        <v>19</v>
      </c>
      <c r="F312" s="200" t="s">
        <v>140</v>
      </c>
      <c r="G312" s="198"/>
      <c r="H312" s="201">
        <v>3</v>
      </c>
      <c r="I312" s="202"/>
      <c r="J312" s="198"/>
      <c r="K312" s="198"/>
      <c r="L312" s="203"/>
      <c r="M312" s="204"/>
      <c r="N312" s="205"/>
      <c r="O312" s="205"/>
      <c r="P312" s="205"/>
      <c r="Q312" s="205"/>
      <c r="R312" s="205"/>
      <c r="S312" s="205"/>
      <c r="T312" s="206"/>
      <c r="AT312" s="207" t="s">
        <v>166</v>
      </c>
      <c r="AU312" s="207" t="s">
        <v>81</v>
      </c>
      <c r="AV312" s="13" t="s">
        <v>81</v>
      </c>
      <c r="AW312" s="13" t="s">
        <v>33</v>
      </c>
      <c r="AX312" s="13" t="s">
        <v>72</v>
      </c>
      <c r="AY312" s="207" t="s">
        <v>120</v>
      </c>
    </row>
    <row r="313" spans="2:51" s="14" customFormat="1" ht="11.25">
      <c r="B313" s="208"/>
      <c r="C313" s="209"/>
      <c r="D313" s="188" t="s">
        <v>166</v>
      </c>
      <c r="E313" s="210" t="s">
        <v>19</v>
      </c>
      <c r="F313" s="211" t="s">
        <v>89</v>
      </c>
      <c r="G313" s="209"/>
      <c r="H313" s="210" t="s">
        <v>19</v>
      </c>
      <c r="I313" s="212"/>
      <c r="J313" s="209"/>
      <c r="K313" s="209"/>
      <c r="L313" s="213"/>
      <c r="M313" s="214"/>
      <c r="N313" s="215"/>
      <c r="O313" s="215"/>
      <c r="P313" s="215"/>
      <c r="Q313" s="215"/>
      <c r="R313" s="215"/>
      <c r="S313" s="215"/>
      <c r="T313" s="216"/>
      <c r="AT313" s="217" t="s">
        <v>166</v>
      </c>
      <c r="AU313" s="217" t="s">
        <v>81</v>
      </c>
      <c r="AV313" s="14" t="s">
        <v>79</v>
      </c>
      <c r="AW313" s="14" t="s">
        <v>33</v>
      </c>
      <c r="AX313" s="14" t="s">
        <v>72</v>
      </c>
      <c r="AY313" s="217" t="s">
        <v>120</v>
      </c>
    </row>
    <row r="314" spans="2:51" s="13" customFormat="1" ht="11.25">
      <c r="B314" s="197"/>
      <c r="C314" s="198"/>
      <c r="D314" s="188" t="s">
        <v>166</v>
      </c>
      <c r="E314" s="199" t="s">
        <v>19</v>
      </c>
      <c r="F314" s="200" t="s">
        <v>140</v>
      </c>
      <c r="G314" s="198"/>
      <c r="H314" s="201">
        <v>3</v>
      </c>
      <c r="I314" s="202"/>
      <c r="J314" s="198"/>
      <c r="K314" s="198"/>
      <c r="L314" s="203"/>
      <c r="M314" s="204"/>
      <c r="N314" s="205"/>
      <c r="O314" s="205"/>
      <c r="P314" s="205"/>
      <c r="Q314" s="205"/>
      <c r="R314" s="205"/>
      <c r="S314" s="205"/>
      <c r="T314" s="206"/>
      <c r="AT314" s="207" t="s">
        <v>166</v>
      </c>
      <c r="AU314" s="207" t="s">
        <v>81</v>
      </c>
      <c r="AV314" s="13" t="s">
        <v>81</v>
      </c>
      <c r="AW314" s="13" t="s">
        <v>33</v>
      </c>
      <c r="AX314" s="13" t="s">
        <v>72</v>
      </c>
      <c r="AY314" s="207" t="s">
        <v>120</v>
      </c>
    </row>
    <row r="315" spans="2:51" s="15" customFormat="1" ht="11.25">
      <c r="B315" s="218"/>
      <c r="C315" s="219"/>
      <c r="D315" s="188" t="s">
        <v>166</v>
      </c>
      <c r="E315" s="220" t="s">
        <v>19</v>
      </c>
      <c r="F315" s="221" t="s">
        <v>184</v>
      </c>
      <c r="G315" s="219"/>
      <c r="H315" s="222">
        <v>6</v>
      </c>
      <c r="I315" s="223"/>
      <c r="J315" s="219"/>
      <c r="K315" s="219"/>
      <c r="L315" s="224"/>
      <c r="M315" s="225"/>
      <c r="N315" s="226"/>
      <c r="O315" s="226"/>
      <c r="P315" s="226"/>
      <c r="Q315" s="226"/>
      <c r="R315" s="226"/>
      <c r="S315" s="226"/>
      <c r="T315" s="227"/>
      <c r="AT315" s="228" t="s">
        <v>166</v>
      </c>
      <c r="AU315" s="228" t="s">
        <v>81</v>
      </c>
      <c r="AV315" s="15" t="s">
        <v>163</v>
      </c>
      <c r="AW315" s="15" t="s">
        <v>33</v>
      </c>
      <c r="AX315" s="15" t="s">
        <v>79</v>
      </c>
      <c r="AY315" s="228" t="s">
        <v>120</v>
      </c>
    </row>
    <row r="316" spans="1:65" s="2" customFormat="1" ht="16.5" customHeight="1">
      <c r="A316" s="36"/>
      <c r="B316" s="37"/>
      <c r="C316" s="175" t="s">
        <v>524</v>
      </c>
      <c r="D316" s="175" t="s">
        <v>123</v>
      </c>
      <c r="E316" s="176" t="s">
        <v>1161</v>
      </c>
      <c r="F316" s="177" t="s">
        <v>1162</v>
      </c>
      <c r="G316" s="178" t="s">
        <v>126</v>
      </c>
      <c r="H316" s="179">
        <v>6</v>
      </c>
      <c r="I316" s="180"/>
      <c r="J316" s="181">
        <f>ROUND(I316*H316,2)</f>
        <v>0</v>
      </c>
      <c r="K316" s="177" t="s">
        <v>127</v>
      </c>
      <c r="L316" s="41"/>
      <c r="M316" s="182" t="s">
        <v>19</v>
      </c>
      <c r="N316" s="183" t="s">
        <v>43</v>
      </c>
      <c r="O316" s="66"/>
      <c r="P316" s="184">
        <f>O316*H316</f>
        <v>0</v>
      </c>
      <c r="Q316" s="184">
        <v>0.00052</v>
      </c>
      <c r="R316" s="184">
        <f>Q316*H316</f>
        <v>0.0031199999999999995</v>
      </c>
      <c r="S316" s="184">
        <v>0</v>
      </c>
      <c r="T316" s="185">
        <f>S316*H316</f>
        <v>0</v>
      </c>
      <c r="U316" s="36"/>
      <c r="V316" s="36"/>
      <c r="W316" s="36"/>
      <c r="X316" s="36"/>
      <c r="Y316" s="36"/>
      <c r="Z316" s="36"/>
      <c r="AA316" s="36"/>
      <c r="AB316" s="36"/>
      <c r="AC316" s="36"/>
      <c r="AD316" s="36"/>
      <c r="AE316" s="36"/>
      <c r="AR316" s="186" t="s">
        <v>257</v>
      </c>
      <c r="AT316" s="186" t="s">
        <v>123</v>
      </c>
      <c r="AU316" s="186" t="s">
        <v>81</v>
      </c>
      <c r="AY316" s="19" t="s">
        <v>120</v>
      </c>
      <c r="BE316" s="187">
        <f>IF(N316="základní",J316,0)</f>
        <v>0</v>
      </c>
      <c r="BF316" s="187">
        <f>IF(N316="snížená",J316,0)</f>
        <v>0</v>
      </c>
      <c r="BG316" s="187">
        <f>IF(N316="zákl. přenesená",J316,0)</f>
        <v>0</v>
      </c>
      <c r="BH316" s="187">
        <f>IF(N316="sníž. přenesená",J316,0)</f>
        <v>0</v>
      </c>
      <c r="BI316" s="187">
        <f>IF(N316="nulová",J316,0)</f>
        <v>0</v>
      </c>
      <c r="BJ316" s="19" t="s">
        <v>79</v>
      </c>
      <c r="BK316" s="187">
        <f>ROUND(I316*H316,2)</f>
        <v>0</v>
      </c>
      <c r="BL316" s="19" t="s">
        <v>257</v>
      </c>
      <c r="BM316" s="186" t="s">
        <v>1163</v>
      </c>
    </row>
    <row r="317" spans="2:51" s="14" customFormat="1" ht="11.25">
      <c r="B317" s="208"/>
      <c r="C317" s="209"/>
      <c r="D317" s="188" t="s">
        <v>166</v>
      </c>
      <c r="E317" s="210" t="s">
        <v>19</v>
      </c>
      <c r="F317" s="211" t="s">
        <v>86</v>
      </c>
      <c r="G317" s="209"/>
      <c r="H317" s="210" t="s">
        <v>19</v>
      </c>
      <c r="I317" s="212"/>
      <c r="J317" s="209"/>
      <c r="K317" s="209"/>
      <c r="L317" s="213"/>
      <c r="M317" s="214"/>
      <c r="N317" s="215"/>
      <c r="O317" s="215"/>
      <c r="P317" s="215"/>
      <c r="Q317" s="215"/>
      <c r="R317" s="215"/>
      <c r="S317" s="215"/>
      <c r="T317" s="216"/>
      <c r="AT317" s="217" t="s">
        <v>166</v>
      </c>
      <c r="AU317" s="217" t="s">
        <v>81</v>
      </c>
      <c r="AV317" s="14" t="s">
        <v>79</v>
      </c>
      <c r="AW317" s="14" t="s">
        <v>33</v>
      </c>
      <c r="AX317" s="14" t="s">
        <v>72</v>
      </c>
      <c r="AY317" s="217" t="s">
        <v>120</v>
      </c>
    </row>
    <row r="318" spans="2:51" s="13" customFormat="1" ht="11.25">
      <c r="B318" s="197"/>
      <c r="C318" s="198"/>
      <c r="D318" s="188" t="s">
        <v>166</v>
      </c>
      <c r="E318" s="199" t="s">
        <v>19</v>
      </c>
      <c r="F318" s="200" t="s">
        <v>140</v>
      </c>
      <c r="G318" s="198"/>
      <c r="H318" s="201">
        <v>3</v>
      </c>
      <c r="I318" s="202"/>
      <c r="J318" s="198"/>
      <c r="K318" s="198"/>
      <c r="L318" s="203"/>
      <c r="M318" s="204"/>
      <c r="N318" s="205"/>
      <c r="O318" s="205"/>
      <c r="P318" s="205"/>
      <c r="Q318" s="205"/>
      <c r="R318" s="205"/>
      <c r="S318" s="205"/>
      <c r="T318" s="206"/>
      <c r="AT318" s="207" t="s">
        <v>166</v>
      </c>
      <c r="AU318" s="207" t="s">
        <v>81</v>
      </c>
      <c r="AV318" s="13" t="s">
        <v>81</v>
      </c>
      <c r="AW318" s="13" t="s">
        <v>33</v>
      </c>
      <c r="AX318" s="13" t="s">
        <v>72</v>
      </c>
      <c r="AY318" s="207" t="s">
        <v>120</v>
      </c>
    </row>
    <row r="319" spans="2:51" s="14" customFormat="1" ht="11.25">
      <c r="B319" s="208"/>
      <c r="C319" s="209"/>
      <c r="D319" s="188" t="s">
        <v>166</v>
      </c>
      <c r="E319" s="210" t="s">
        <v>19</v>
      </c>
      <c r="F319" s="211" t="s">
        <v>89</v>
      </c>
      <c r="G319" s="209"/>
      <c r="H319" s="210" t="s">
        <v>19</v>
      </c>
      <c r="I319" s="212"/>
      <c r="J319" s="209"/>
      <c r="K319" s="209"/>
      <c r="L319" s="213"/>
      <c r="M319" s="214"/>
      <c r="N319" s="215"/>
      <c r="O319" s="215"/>
      <c r="P319" s="215"/>
      <c r="Q319" s="215"/>
      <c r="R319" s="215"/>
      <c r="S319" s="215"/>
      <c r="T319" s="216"/>
      <c r="AT319" s="217" t="s">
        <v>166</v>
      </c>
      <c r="AU319" s="217" t="s">
        <v>81</v>
      </c>
      <c r="AV319" s="14" t="s">
        <v>79</v>
      </c>
      <c r="AW319" s="14" t="s">
        <v>33</v>
      </c>
      <c r="AX319" s="14" t="s">
        <v>72</v>
      </c>
      <c r="AY319" s="217" t="s">
        <v>120</v>
      </c>
    </row>
    <row r="320" spans="2:51" s="13" customFormat="1" ht="11.25">
      <c r="B320" s="197"/>
      <c r="C320" s="198"/>
      <c r="D320" s="188" t="s">
        <v>166</v>
      </c>
      <c r="E320" s="199" t="s">
        <v>19</v>
      </c>
      <c r="F320" s="200" t="s">
        <v>140</v>
      </c>
      <c r="G320" s="198"/>
      <c r="H320" s="201">
        <v>3</v>
      </c>
      <c r="I320" s="202"/>
      <c r="J320" s="198"/>
      <c r="K320" s="198"/>
      <c r="L320" s="203"/>
      <c r="M320" s="204"/>
      <c r="N320" s="205"/>
      <c r="O320" s="205"/>
      <c r="P320" s="205"/>
      <c r="Q320" s="205"/>
      <c r="R320" s="205"/>
      <c r="S320" s="205"/>
      <c r="T320" s="206"/>
      <c r="AT320" s="207" t="s">
        <v>166</v>
      </c>
      <c r="AU320" s="207" t="s">
        <v>81</v>
      </c>
      <c r="AV320" s="13" t="s">
        <v>81</v>
      </c>
      <c r="AW320" s="13" t="s">
        <v>33</v>
      </c>
      <c r="AX320" s="13" t="s">
        <v>72</v>
      </c>
      <c r="AY320" s="207" t="s">
        <v>120</v>
      </c>
    </row>
    <row r="321" spans="2:51" s="15" customFormat="1" ht="11.25">
      <c r="B321" s="218"/>
      <c r="C321" s="219"/>
      <c r="D321" s="188" t="s">
        <v>166</v>
      </c>
      <c r="E321" s="220" t="s">
        <v>19</v>
      </c>
      <c r="F321" s="221" t="s">
        <v>184</v>
      </c>
      <c r="G321" s="219"/>
      <c r="H321" s="222">
        <v>6</v>
      </c>
      <c r="I321" s="223"/>
      <c r="J321" s="219"/>
      <c r="K321" s="219"/>
      <c r="L321" s="224"/>
      <c r="M321" s="225"/>
      <c r="N321" s="226"/>
      <c r="O321" s="226"/>
      <c r="P321" s="226"/>
      <c r="Q321" s="226"/>
      <c r="R321" s="226"/>
      <c r="S321" s="226"/>
      <c r="T321" s="227"/>
      <c r="AT321" s="228" t="s">
        <v>166</v>
      </c>
      <c r="AU321" s="228" t="s">
        <v>81</v>
      </c>
      <c r="AV321" s="15" t="s">
        <v>163</v>
      </c>
      <c r="AW321" s="15" t="s">
        <v>33</v>
      </c>
      <c r="AX321" s="15" t="s">
        <v>79</v>
      </c>
      <c r="AY321" s="228" t="s">
        <v>120</v>
      </c>
    </row>
    <row r="322" spans="1:65" s="2" customFormat="1" ht="16.5" customHeight="1">
      <c r="A322" s="36"/>
      <c r="B322" s="37"/>
      <c r="C322" s="175" t="s">
        <v>529</v>
      </c>
      <c r="D322" s="175" t="s">
        <v>123</v>
      </c>
      <c r="E322" s="176" t="s">
        <v>1164</v>
      </c>
      <c r="F322" s="177" t="s">
        <v>1165</v>
      </c>
      <c r="G322" s="178" t="s">
        <v>126</v>
      </c>
      <c r="H322" s="179">
        <v>18</v>
      </c>
      <c r="I322" s="180"/>
      <c r="J322" s="181">
        <f>ROUND(I322*H322,2)</f>
        <v>0</v>
      </c>
      <c r="K322" s="177" t="s">
        <v>127</v>
      </c>
      <c r="L322" s="41"/>
      <c r="M322" s="182" t="s">
        <v>19</v>
      </c>
      <c r="N322" s="183" t="s">
        <v>43</v>
      </c>
      <c r="O322" s="66"/>
      <c r="P322" s="184">
        <f>O322*H322</f>
        <v>0</v>
      </c>
      <c r="Q322" s="184">
        <v>0.00052</v>
      </c>
      <c r="R322" s="184">
        <f>Q322*H322</f>
        <v>0.009359999999999999</v>
      </c>
      <c r="S322" s="184">
        <v>0</v>
      </c>
      <c r="T322" s="185">
        <f>S322*H322</f>
        <v>0</v>
      </c>
      <c r="U322" s="36"/>
      <c r="V322" s="36"/>
      <c r="W322" s="36"/>
      <c r="X322" s="36"/>
      <c r="Y322" s="36"/>
      <c r="Z322" s="36"/>
      <c r="AA322" s="36"/>
      <c r="AB322" s="36"/>
      <c r="AC322" s="36"/>
      <c r="AD322" s="36"/>
      <c r="AE322" s="36"/>
      <c r="AR322" s="186" t="s">
        <v>163</v>
      </c>
      <c r="AT322" s="186" t="s">
        <v>123</v>
      </c>
      <c r="AU322" s="186" t="s">
        <v>81</v>
      </c>
      <c r="AY322" s="19" t="s">
        <v>120</v>
      </c>
      <c r="BE322" s="187">
        <f>IF(N322="základní",J322,0)</f>
        <v>0</v>
      </c>
      <c r="BF322" s="187">
        <f>IF(N322="snížená",J322,0)</f>
        <v>0</v>
      </c>
      <c r="BG322" s="187">
        <f>IF(N322="zákl. přenesená",J322,0)</f>
        <v>0</v>
      </c>
      <c r="BH322" s="187">
        <f>IF(N322="sníž. přenesená",J322,0)</f>
        <v>0</v>
      </c>
      <c r="BI322" s="187">
        <f>IF(N322="nulová",J322,0)</f>
        <v>0</v>
      </c>
      <c r="BJ322" s="19" t="s">
        <v>79</v>
      </c>
      <c r="BK322" s="187">
        <f>ROUND(I322*H322,2)</f>
        <v>0</v>
      </c>
      <c r="BL322" s="19" t="s">
        <v>163</v>
      </c>
      <c r="BM322" s="186" t="s">
        <v>1166</v>
      </c>
    </row>
    <row r="323" spans="2:51" s="14" customFormat="1" ht="11.25">
      <c r="B323" s="208"/>
      <c r="C323" s="209"/>
      <c r="D323" s="188" t="s">
        <v>166</v>
      </c>
      <c r="E323" s="210" t="s">
        <v>19</v>
      </c>
      <c r="F323" s="211" t="s">
        <v>86</v>
      </c>
      <c r="G323" s="209"/>
      <c r="H323" s="210" t="s">
        <v>19</v>
      </c>
      <c r="I323" s="212"/>
      <c r="J323" s="209"/>
      <c r="K323" s="209"/>
      <c r="L323" s="213"/>
      <c r="M323" s="214"/>
      <c r="N323" s="215"/>
      <c r="O323" s="215"/>
      <c r="P323" s="215"/>
      <c r="Q323" s="215"/>
      <c r="R323" s="215"/>
      <c r="S323" s="215"/>
      <c r="T323" s="216"/>
      <c r="AT323" s="217" t="s">
        <v>166</v>
      </c>
      <c r="AU323" s="217" t="s">
        <v>81</v>
      </c>
      <c r="AV323" s="14" t="s">
        <v>79</v>
      </c>
      <c r="AW323" s="14" t="s">
        <v>33</v>
      </c>
      <c r="AX323" s="14" t="s">
        <v>72</v>
      </c>
      <c r="AY323" s="217" t="s">
        <v>120</v>
      </c>
    </row>
    <row r="324" spans="2:51" s="13" customFormat="1" ht="11.25">
      <c r="B324" s="197"/>
      <c r="C324" s="198"/>
      <c r="D324" s="188" t="s">
        <v>166</v>
      </c>
      <c r="E324" s="199" t="s">
        <v>19</v>
      </c>
      <c r="F324" s="200" t="s">
        <v>216</v>
      </c>
      <c r="G324" s="198"/>
      <c r="H324" s="201">
        <v>9</v>
      </c>
      <c r="I324" s="202"/>
      <c r="J324" s="198"/>
      <c r="K324" s="198"/>
      <c r="L324" s="203"/>
      <c r="M324" s="204"/>
      <c r="N324" s="205"/>
      <c r="O324" s="205"/>
      <c r="P324" s="205"/>
      <c r="Q324" s="205"/>
      <c r="R324" s="205"/>
      <c r="S324" s="205"/>
      <c r="T324" s="206"/>
      <c r="AT324" s="207" t="s">
        <v>166</v>
      </c>
      <c r="AU324" s="207" t="s">
        <v>81</v>
      </c>
      <c r="AV324" s="13" t="s">
        <v>81</v>
      </c>
      <c r="AW324" s="13" t="s">
        <v>33</v>
      </c>
      <c r="AX324" s="13" t="s">
        <v>72</v>
      </c>
      <c r="AY324" s="207" t="s">
        <v>120</v>
      </c>
    </row>
    <row r="325" spans="2:51" s="14" customFormat="1" ht="11.25">
      <c r="B325" s="208"/>
      <c r="C325" s="209"/>
      <c r="D325" s="188" t="s">
        <v>166</v>
      </c>
      <c r="E325" s="210" t="s">
        <v>19</v>
      </c>
      <c r="F325" s="211" t="s">
        <v>89</v>
      </c>
      <c r="G325" s="209"/>
      <c r="H325" s="210" t="s">
        <v>19</v>
      </c>
      <c r="I325" s="212"/>
      <c r="J325" s="209"/>
      <c r="K325" s="209"/>
      <c r="L325" s="213"/>
      <c r="M325" s="214"/>
      <c r="N325" s="215"/>
      <c r="O325" s="215"/>
      <c r="P325" s="215"/>
      <c r="Q325" s="215"/>
      <c r="R325" s="215"/>
      <c r="S325" s="215"/>
      <c r="T325" s="216"/>
      <c r="AT325" s="217" t="s">
        <v>166</v>
      </c>
      <c r="AU325" s="217" t="s">
        <v>81</v>
      </c>
      <c r="AV325" s="14" t="s">
        <v>79</v>
      </c>
      <c r="AW325" s="14" t="s">
        <v>33</v>
      </c>
      <c r="AX325" s="14" t="s">
        <v>72</v>
      </c>
      <c r="AY325" s="217" t="s">
        <v>120</v>
      </c>
    </row>
    <row r="326" spans="2:51" s="13" customFormat="1" ht="11.25">
      <c r="B326" s="197"/>
      <c r="C326" s="198"/>
      <c r="D326" s="188" t="s">
        <v>166</v>
      </c>
      <c r="E326" s="199" t="s">
        <v>19</v>
      </c>
      <c r="F326" s="200" t="s">
        <v>216</v>
      </c>
      <c r="G326" s="198"/>
      <c r="H326" s="201">
        <v>9</v>
      </c>
      <c r="I326" s="202"/>
      <c r="J326" s="198"/>
      <c r="K326" s="198"/>
      <c r="L326" s="203"/>
      <c r="M326" s="204"/>
      <c r="N326" s="205"/>
      <c r="O326" s="205"/>
      <c r="P326" s="205"/>
      <c r="Q326" s="205"/>
      <c r="R326" s="205"/>
      <c r="S326" s="205"/>
      <c r="T326" s="206"/>
      <c r="AT326" s="207" t="s">
        <v>166</v>
      </c>
      <c r="AU326" s="207" t="s">
        <v>81</v>
      </c>
      <c r="AV326" s="13" t="s">
        <v>81</v>
      </c>
      <c r="AW326" s="13" t="s">
        <v>33</v>
      </c>
      <c r="AX326" s="13" t="s">
        <v>72</v>
      </c>
      <c r="AY326" s="207" t="s">
        <v>120</v>
      </c>
    </row>
    <row r="327" spans="2:51" s="15" customFormat="1" ht="11.25">
      <c r="B327" s="218"/>
      <c r="C327" s="219"/>
      <c r="D327" s="188" t="s">
        <v>166</v>
      </c>
      <c r="E327" s="220" t="s">
        <v>19</v>
      </c>
      <c r="F327" s="221" t="s">
        <v>184</v>
      </c>
      <c r="G327" s="219"/>
      <c r="H327" s="222">
        <v>18</v>
      </c>
      <c r="I327" s="223"/>
      <c r="J327" s="219"/>
      <c r="K327" s="219"/>
      <c r="L327" s="224"/>
      <c r="M327" s="225"/>
      <c r="N327" s="226"/>
      <c r="O327" s="226"/>
      <c r="P327" s="226"/>
      <c r="Q327" s="226"/>
      <c r="R327" s="226"/>
      <c r="S327" s="226"/>
      <c r="T327" s="227"/>
      <c r="AT327" s="228" t="s">
        <v>166</v>
      </c>
      <c r="AU327" s="228" t="s">
        <v>81</v>
      </c>
      <c r="AV327" s="15" t="s">
        <v>163</v>
      </c>
      <c r="AW327" s="15" t="s">
        <v>33</v>
      </c>
      <c r="AX327" s="15" t="s">
        <v>79</v>
      </c>
      <c r="AY327" s="228" t="s">
        <v>120</v>
      </c>
    </row>
    <row r="328" spans="1:65" s="2" customFormat="1" ht="24">
      <c r="A328" s="36"/>
      <c r="B328" s="37"/>
      <c r="C328" s="175" t="s">
        <v>536</v>
      </c>
      <c r="D328" s="175" t="s">
        <v>123</v>
      </c>
      <c r="E328" s="176" t="s">
        <v>1167</v>
      </c>
      <c r="F328" s="177" t="s">
        <v>1168</v>
      </c>
      <c r="G328" s="178" t="s">
        <v>418</v>
      </c>
      <c r="H328" s="250"/>
      <c r="I328" s="180"/>
      <c r="J328" s="181">
        <f>ROUND(I328*H328,2)</f>
        <v>0</v>
      </c>
      <c r="K328" s="177" t="s">
        <v>127</v>
      </c>
      <c r="L328" s="41"/>
      <c r="M328" s="182" t="s">
        <v>19</v>
      </c>
      <c r="N328" s="183" t="s">
        <v>43</v>
      </c>
      <c r="O328" s="66"/>
      <c r="P328" s="184">
        <f>O328*H328</f>
        <v>0</v>
      </c>
      <c r="Q328" s="184">
        <v>0</v>
      </c>
      <c r="R328" s="184">
        <f>Q328*H328</f>
        <v>0</v>
      </c>
      <c r="S328" s="184">
        <v>0</v>
      </c>
      <c r="T328" s="185">
        <f>S328*H328</f>
        <v>0</v>
      </c>
      <c r="U328" s="36"/>
      <c r="V328" s="36"/>
      <c r="W328" s="36"/>
      <c r="X328" s="36"/>
      <c r="Y328" s="36"/>
      <c r="Z328" s="36"/>
      <c r="AA328" s="36"/>
      <c r="AB328" s="36"/>
      <c r="AC328" s="36"/>
      <c r="AD328" s="36"/>
      <c r="AE328" s="36"/>
      <c r="AR328" s="186" t="s">
        <v>257</v>
      </c>
      <c r="AT328" s="186" t="s">
        <v>123</v>
      </c>
      <c r="AU328" s="186" t="s">
        <v>81</v>
      </c>
      <c r="AY328" s="19" t="s">
        <v>120</v>
      </c>
      <c r="BE328" s="187">
        <f>IF(N328="základní",J328,0)</f>
        <v>0</v>
      </c>
      <c r="BF328" s="187">
        <f>IF(N328="snížená",J328,0)</f>
        <v>0</v>
      </c>
      <c r="BG328" s="187">
        <f>IF(N328="zákl. přenesená",J328,0)</f>
        <v>0</v>
      </c>
      <c r="BH328" s="187">
        <f>IF(N328="sníž. přenesená",J328,0)</f>
        <v>0</v>
      </c>
      <c r="BI328" s="187">
        <f>IF(N328="nulová",J328,0)</f>
        <v>0</v>
      </c>
      <c r="BJ328" s="19" t="s">
        <v>79</v>
      </c>
      <c r="BK328" s="187">
        <f>ROUND(I328*H328,2)</f>
        <v>0</v>
      </c>
      <c r="BL328" s="19" t="s">
        <v>257</v>
      </c>
      <c r="BM328" s="186" t="s">
        <v>1169</v>
      </c>
    </row>
    <row r="329" spans="1:47" s="2" customFormat="1" ht="78">
      <c r="A329" s="36"/>
      <c r="B329" s="37"/>
      <c r="C329" s="38"/>
      <c r="D329" s="188" t="s">
        <v>130</v>
      </c>
      <c r="E329" s="38"/>
      <c r="F329" s="189" t="s">
        <v>1170</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130</v>
      </c>
      <c r="AU329" s="19" t="s">
        <v>81</v>
      </c>
    </row>
    <row r="330" spans="2:63" s="12" customFormat="1" ht="22.9" customHeight="1">
      <c r="B330" s="159"/>
      <c r="C330" s="160"/>
      <c r="D330" s="161" t="s">
        <v>71</v>
      </c>
      <c r="E330" s="173" t="s">
        <v>1171</v>
      </c>
      <c r="F330" s="173" t="s">
        <v>1172</v>
      </c>
      <c r="G330" s="160"/>
      <c r="H330" s="160"/>
      <c r="I330" s="163"/>
      <c r="J330" s="174">
        <f>BK330</f>
        <v>0</v>
      </c>
      <c r="K330" s="160"/>
      <c r="L330" s="165"/>
      <c r="M330" s="166"/>
      <c r="N330" s="167"/>
      <c r="O330" s="167"/>
      <c r="P330" s="168">
        <f>SUM(P331:P339)</f>
        <v>0</v>
      </c>
      <c r="Q330" s="167"/>
      <c r="R330" s="168">
        <f>SUM(R331:R339)</f>
        <v>0.1288</v>
      </c>
      <c r="S330" s="167"/>
      <c r="T330" s="169">
        <f>SUM(T331:T339)</f>
        <v>0</v>
      </c>
      <c r="AR330" s="170" t="s">
        <v>81</v>
      </c>
      <c r="AT330" s="171" t="s">
        <v>71</v>
      </c>
      <c r="AU330" s="171" t="s">
        <v>79</v>
      </c>
      <c r="AY330" s="170" t="s">
        <v>120</v>
      </c>
      <c r="BK330" s="172">
        <f>SUM(BK331:BK339)</f>
        <v>0</v>
      </c>
    </row>
    <row r="331" spans="1:65" s="2" customFormat="1" ht="24">
      <c r="A331" s="36"/>
      <c r="B331" s="37"/>
      <c r="C331" s="175" t="s">
        <v>540</v>
      </c>
      <c r="D331" s="175" t="s">
        <v>123</v>
      </c>
      <c r="E331" s="176" t="s">
        <v>1173</v>
      </c>
      <c r="F331" s="177" t="s">
        <v>1174</v>
      </c>
      <c r="G331" s="178" t="s">
        <v>126</v>
      </c>
      <c r="H331" s="179">
        <v>14</v>
      </c>
      <c r="I331" s="180"/>
      <c r="J331" s="181">
        <f>ROUND(I331*H331,2)</f>
        <v>0</v>
      </c>
      <c r="K331" s="177" t="s">
        <v>127</v>
      </c>
      <c r="L331" s="41"/>
      <c r="M331" s="182" t="s">
        <v>19</v>
      </c>
      <c r="N331" s="183" t="s">
        <v>43</v>
      </c>
      <c r="O331" s="66"/>
      <c r="P331" s="184">
        <f>O331*H331</f>
        <v>0</v>
      </c>
      <c r="Q331" s="184">
        <v>0.0092</v>
      </c>
      <c r="R331" s="184">
        <f>Q331*H331</f>
        <v>0.1288</v>
      </c>
      <c r="S331" s="184">
        <v>0</v>
      </c>
      <c r="T331" s="185">
        <f>S331*H331</f>
        <v>0</v>
      </c>
      <c r="U331" s="36"/>
      <c r="V331" s="36"/>
      <c r="W331" s="36"/>
      <c r="X331" s="36"/>
      <c r="Y331" s="36"/>
      <c r="Z331" s="36"/>
      <c r="AA331" s="36"/>
      <c r="AB331" s="36"/>
      <c r="AC331" s="36"/>
      <c r="AD331" s="36"/>
      <c r="AE331" s="36"/>
      <c r="AR331" s="186" t="s">
        <v>257</v>
      </c>
      <c r="AT331" s="186" t="s">
        <v>123</v>
      </c>
      <c r="AU331" s="186" t="s">
        <v>81</v>
      </c>
      <c r="AY331" s="19" t="s">
        <v>120</v>
      </c>
      <c r="BE331" s="187">
        <f>IF(N331="základní",J331,0)</f>
        <v>0</v>
      </c>
      <c r="BF331" s="187">
        <f>IF(N331="snížená",J331,0)</f>
        <v>0</v>
      </c>
      <c r="BG331" s="187">
        <f>IF(N331="zákl. přenesená",J331,0)</f>
        <v>0</v>
      </c>
      <c r="BH331" s="187">
        <f>IF(N331="sníž. přenesená",J331,0)</f>
        <v>0</v>
      </c>
      <c r="BI331" s="187">
        <f>IF(N331="nulová",J331,0)</f>
        <v>0</v>
      </c>
      <c r="BJ331" s="19" t="s">
        <v>79</v>
      </c>
      <c r="BK331" s="187">
        <f>ROUND(I331*H331,2)</f>
        <v>0</v>
      </c>
      <c r="BL331" s="19" t="s">
        <v>257</v>
      </c>
      <c r="BM331" s="186" t="s">
        <v>1175</v>
      </c>
    </row>
    <row r="332" spans="1:47" s="2" customFormat="1" ht="48.75">
      <c r="A332" s="36"/>
      <c r="B332" s="37"/>
      <c r="C332" s="38"/>
      <c r="D332" s="188" t="s">
        <v>130</v>
      </c>
      <c r="E332" s="38"/>
      <c r="F332" s="189" t="s">
        <v>1176</v>
      </c>
      <c r="G332" s="38"/>
      <c r="H332" s="38"/>
      <c r="I332" s="190"/>
      <c r="J332" s="38"/>
      <c r="K332" s="38"/>
      <c r="L332" s="41"/>
      <c r="M332" s="191"/>
      <c r="N332" s="192"/>
      <c r="O332" s="66"/>
      <c r="P332" s="66"/>
      <c r="Q332" s="66"/>
      <c r="R332" s="66"/>
      <c r="S332" s="66"/>
      <c r="T332" s="67"/>
      <c r="U332" s="36"/>
      <c r="V332" s="36"/>
      <c r="W332" s="36"/>
      <c r="X332" s="36"/>
      <c r="Y332" s="36"/>
      <c r="Z332" s="36"/>
      <c r="AA332" s="36"/>
      <c r="AB332" s="36"/>
      <c r="AC332" s="36"/>
      <c r="AD332" s="36"/>
      <c r="AE332" s="36"/>
      <c r="AT332" s="19" t="s">
        <v>130</v>
      </c>
      <c r="AU332" s="19" t="s">
        <v>81</v>
      </c>
    </row>
    <row r="333" spans="2:51" s="14" customFormat="1" ht="11.25">
      <c r="B333" s="208"/>
      <c r="C333" s="209"/>
      <c r="D333" s="188" t="s">
        <v>166</v>
      </c>
      <c r="E333" s="210" t="s">
        <v>19</v>
      </c>
      <c r="F333" s="211" t="s">
        <v>86</v>
      </c>
      <c r="G333" s="209"/>
      <c r="H333" s="210" t="s">
        <v>19</v>
      </c>
      <c r="I333" s="212"/>
      <c r="J333" s="209"/>
      <c r="K333" s="209"/>
      <c r="L333" s="213"/>
      <c r="M333" s="214"/>
      <c r="N333" s="215"/>
      <c r="O333" s="215"/>
      <c r="P333" s="215"/>
      <c r="Q333" s="215"/>
      <c r="R333" s="215"/>
      <c r="S333" s="215"/>
      <c r="T333" s="216"/>
      <c r="AT333" s="217" t="s">
        <v>166</v>
      </c>
      <c r="AU333" s="217" t="s">
        <v>81</v>
      </c>
      <c r="AV333" s="14" t="s">
        <v>79</v>
      </c>
      <c r="AW333" s="14" t="s">
        <v>33</v>
      </c>
      <c r="AX333" s="14" t="s">
        <v>72</v>
      </c>
      <c r="AY333" s="217" t="s">
        <v>120</v>
      </c>
    </row>
    <row r="334" spans="2:51" s="13" customFormat="1" ht="11.25">
      <c r="B334" s="197"/>
      <c r="C334" s="198"/>
      <c r="D334" s="188" t="s">
        <v>166</v>
      </c>
      <c r="E334" s="199" t="s">
        <v>19</v>
      </c>
      <c r="F334" s="200" t="s">
        <v>199</v>
      </c>
      <c r="G334" s="198"/>
      <c r="H334" s="201">
        <v>7</v>
      </c>
      <c r="I334" s="202"/>
      <c r="J334" s="198"/>
      <c r="K334" s="198"/>
      <c r="L334" s="203"/>
      <c r="M334" s="204"/>
      <c r="N334" s="205"/>
      <c r="O334" s="205"/>
      <c r="P334" s="205"/>
      <c r="Q334" s="205"/>
      <c r="R334" s="205"/>
      <c r="S334" s="205"/>
      <c r="T334" s="206"/>
      <c r="AT334" s="207" t="s">
        <v>166</v>
      </c>
      <c r="AU334" s="207" t="s">
        <v>81</v>
      </c>
      <c r="AV334" s="13" t="s">
        <v>81</v>
      </c>
      <c r="AW334" s="13" t="s">
        <v>33</v>
      </c>
      <c r="AX334" s="13" t="s">
        <v>72</v>
      </c>
      <c r="AY334" s="207" t="s">
        <v>120</v>
      </c>
    </row>
    <row r="335" spans="2:51" s="14" customFormat="1" ht="11.25">
      <c r="B335" s="208"/>
      <c r="C335" s="209"/>
      <c r="D335" s="188" t="s">
        <v>166</v>
      </c>
      <c r="E335" s="210" t="s">
        <v>19</v>
      </c>
      <c r="F335" s="211" t="s">
        <v>89</v>
      </c>
      <c r="G335" s="209"/>
      <c r="H335" s="210" t="s">
        <v>19</v>
      </c>
      <c r="I335" s="212"/>
      <c r="J335" s="209"/>
      <c r="K335" s="209"/>
      <c r="L335" s="213"/>
      <c r="M335" s="214"/>
      <c r="N335" s="215"/>
      <c r="O335" s="215"/>
      <c r="P335" s="215"/>
      <c r="Q335" s="215"/>
      <c r="R335" s="215"/>
      <c r="S335" s="215"/>
      <c r="T335" s="216"/>
      <c r="AT335" s="217" t="s">
        <v>166</v>
      </c>
      <c r="AU335" s="217" t="s">
        <v>81</v>
      </c>
      <c r="AV335" s="14" t="s">
        <v>79</v>
      </c>
      <c r="AW335" s="14" t="s">
        <v>33</v>
      </c>
      <c r="AX335" s="14" t="s">
        <v>72</v>
      </c>
      <c r="AY335" s="217" t="s">
        <v>120</v>
      </c>
    </row>
    <row r="336" spans="2:51" s="13" customFormat="1" ht="11.25">
      <c r="B336" s="197"/>
      <c r="C336" s="198"/>
      <c r="D336" s="188" t="s">
        <v>166</v>
      </c>
      <c r="E336" s="199" t="s">
        <v>19</v>
      </c>
      <c r="F336" s="200" t="s">
        <v>199</v>
      </c>
      <c r="G336" s="198"/>
      <c r="H336" s="201">
        <v>7</v>
      </c>
      <c r="I336" s="202"/>
      <c r="J336" s="198"/>
      <c r="K336" s="198"/>
      <c r="L336" s="203"/>
      <c r="M336" s="204"/>
      <c r="N336" s="205"/>
      <c r="O336" s="205"/>
      <c r="P336" s="205"/>
      <c r="Q336" s="205"/>
      <c r="R336" s="205"/>
      <c r="S336" s="205"/>
      <c r="T336" s="206"/>
      <c r="AT336" s="207" t="s">
        <v>166</v>
      </c>
      <c r="AU336" s="207" t="s">
        <v>81</v>
      </c>
      <c r="AV336" s="13" t="s">
        <v>81</v>
      </c>
      <c r="AW336" s="13" t="s">
        <v>33</v>
      </c>
      <c r="AX336" s="13" t="s">
        <v>72</v>
      </c>
      <c r="AY336" s="207" t="s">
        <v>120</v>
      </c>
    </row>
    <row r="337" spans="2:51" s="15" customFormat="1" ht="11.25">
      <c r="B337" s="218"/>
      <c r="C337" s="219"/>
      <c r="D337" s="188" t="s">
        <v>166</v>
      </c>
      <c r="E337" s="220" t="s">
        <v>19</v>
      </c>
      <c r="F337" s="221" t="s">
        <v>184</v>
      </c>
      <c r="G337" s="219"/>
      <c r="H337" s="222">
        <v>14</v>
      </c>
      <c r="I337" s="223"/>
      <c r="J337" s="219"/>
      <c r="K337" s="219"/>
      <c r="L337" s="224"/>
      <c r="M337" s="225"/>
      <c r="N337" s="226"/>
      <c r="O337" s="226"/>
      <c r="P337" s="226"/>
      <c r="Q337" s="226"/>
      <c r="R337" s="226"/>
      <c r="S337" s="226"/>
      <c r="T337" s="227"/>
      <c r="AT337" s="228" t="s">
        <v>166</v>
      </c>
      <c r="AU337" s="228" t="s">
        <v>81</v>
      </c>
      <c r="AV337" s="15" t="s">
        <v>163</v>
      </c>
      <c r="AW337" s="15" t="s">
        <v>33</v>
      </c>
      <c r="AX337" s="15" t="s">
        <v>79</v>
      </c>
      <c r="AY337" s="228" t="s">
        <v>120</v>
      </c>
    </row>
    <row r="338" spans="1:65" s="2" customFormat="1" ht="24">
      <c r="A338" s="36"/>
      <c r="B338" s="37"/>
      <c r="C338" s="175" t="s">
        <v>550</v>
      </c>
      <c r="D338" s="175" t="s">
        <v>123</v>
      </c>
      <c r="E338" s="176" t="s">
        <v>1177</v>
      </c>
      <c r="F338" s="177" t="s">
        <v>1178</v>
      </c>
      <c r="G338" s="178" t="s">
        <v>418</v>
      </c>
      <c r="H338" s="250"/>
      <c r="I338" s="180"/>
      <c r="J338" s="181">
        <f>ROUND(I338*H338,2)</f>
        <v>0</v>
      </c>
      <c r="K338" s="177" t="s">
        <v>127</v>
      </c>
      <c r="L338" s="41"/>
      <c r="M338" s="182" t="s">
        <v>19</v>
      </c>
      <c r="N338" s="183" t="s">
        <v>43</v>
      </c>
      <c r="O338" s="66"/>
      <c r="P338" s="184">
        <f>O338*H338</f>
        <v>0</v>
      </c>
      <c r="Q338" s="184">
        <v>0</v>
      </c>
      <c r="R338" s="184">
        <f>Q338*H338</f>
        <v>0</v>
      </c>
      <c r="S338" s="184">
        <v>0</v>
      </c>
      <c r="T338" s="185">
        <f>S338*H338</f>
        <v>0</v>
      </c>
      <c r="U338" s="36"/>
      <c r="V338" s="36"/>
      <c r="W338" s="36"/>
      <c r="X338" s="36"/>
      <c r="Y338" s="36"/>
      <c r="Z338" s="36"/>
      <c r="AA338" s="36"/>
      <c r="AB338" s="36"/>
      <c r="AC338" s="36"/>
      <c r="AD338" s="36"/>
      <c r="AE338" s="36"/>
      <c r="AR338" s="186" t="s">
        <v>163</v>
      </c>
      <c r="AT338" s="186" t="s">
        <v>123</v>
      </c>
      <c r="AU338" s="186" t="s">
        <v>81</v>
      </c>
      <c r="AY338" s="19" t="s">
        <v>120</v>
      </c>
      <c r="BE338" s="187">
        <f>IF(N338="základní",J338,0)</f>
        <v>0</v>
      </c>
      <c r="BF338" s="187">
        <f>IF(N338="snížená",J338,0)</f>
        <v>0</v>
      </c>
      <c r="BG338" s="187">
        <f>IF(N338="zákl. přenesená",J338,0)</f>
        <v>0</v>
      </c>
      <c r="BH338" s="187">
        <f>IF(N338="sníž. přenesená",J338,0)</f>
        <v>0</v>
      </c>
      <c r="BI338" s="187">
        <f>IF(N338="nulová",J338,0)</f>
        <v>0</v>
      </c>
      <c r="BJ338" s="19" t="s">
        <v>79</v>
      </c>
      <c r="BK338" s="187">
        <f>ROUND(I338*H338,2)</f>
        <v>0</v>
      </c>
      <c r="BL338" s="19" t="s">
        <v>163</v>
      </c>
      <c r="BM338" s="186" t="s">
        <v>1179</v>
      </c>
    </row>
    <row r="339" spans="1:47" s="2" customFormat="1" ht="78">
      <c r="A339" s="36"/>
      <c r="B339" s="37"/>
      <c r="C339" s="38"/>
      <c r="D339" s="188" t="s">
        <v>130</v>
      </c>
      <c r="E339" s="38"/>
      <c r="F339" s="189" t="s">
        <v>420</v>
      </c>
      <c r="G339" s="38"/>
      <c r="H339" s="38"/>
      <c r="I339" s="190"/>
      <c r="J339" s="38"/>
      <c r="K339" s="38"/>
      <c r="L339" s="41"/>
      <c r="M339" s="191"/>
      <c r="N339" s="192"/>
      <c r="O339" s="66"/>
      <c r="P339" s="66"/>
      <c r="Q339" s="66"/>
      <c r="R339" s="66"/>
      <c r="S339" s="66"/>
      <c r="T339" s="67"/>
      <c r="U339" s="36"/>
      <c r="V339" s="36"/>
      <c r="W339" s="36"/>
      <c r="X339" s="36"/>
      <c r="Y339" s="36"/>
      <c r="Z339" s="36"/>
      <c r="AA339" s="36"/>
      <c r="AB339" s="36"/>
      <c r="AC339" s="36"/>
      <c r="AD339" s="36"/>
      <c r="AE339" s="36"/>
      <c r="AT339" s="19" t="s">
        <v>130</v>
      </c>
      <c r="AU339" s="19" t="s">
        <v>81</v>
      </c>
    </row>
    <row r="340" spans="2:63" s="12" customFormat="1" ht="22.9" customHeight="1">
      <c r="B340" s="159"/>
      <c r="C340" s="160"/>
      <c r="D340" s="161" t="s">
        <v>71</v>
      </c>
      <c r="E340" s="173" t="s">
        <v>1180</v>
      </c>
      <c r="F340" s="173" t="s">
        <v>1181</v>
      </c>
      <c r="G340" s="160"/>
      <c r="H340" s="160"/>
      <c r="I340" s="163"/>
      <c r="J340" s="174">
        <f>BK340</f>
        <v>0</v>
      </c>
      <c r="K340" s="160"/>
      <c r="L340" s="165"/>
      <c r="M340" s="166"/>
      <c r="N340" s="167"/>
      <c r="O340" s="167"/>
      <c r="P340" s="168">
        <f>SUM(P341:P344)</f>
        <v>0</v>
      </c>
      <c r="Q340" s="167"/>
      <c r="R340" s="168">
        <f>SUM(R341:R344)</f>
        <v>0</v>
      </c>
      <c r="S340" s="167"/>
      <c r="T340" s="169">
        <f>SUM(T341:T344)</f>
        <v>0</v>
      </c>
      <c r="AR340" s="170" t="s">
        <v>81</v>
      </c>
      <c r="AT340" s="171" t="s">
        <v>71</v>
      </c>
      <c r="AU340" s="171" t="s">
        <v>79</v>
      </c>
      <c r="AY340" s="170" t="s">
        <v>120</v>
      </c>
      <c r="BK340" s="172">
        <f>SUM(BK341:BK344)</f>
        <v>0</v>
      </c>
    </row>
    <row r="341" spans="1:65" s="2" customFormat="1" ht="16.5" customHeight="1">
      <c r="A341" s="36"/>
      <c r="B341" s="37"/>
      <c r="C341" s="175" t="s">
        <v>561</v>
      </c>
      <c r="D341" s="175" t="s">
        <v>123</v>
      </c>
      <c r="E341" s="176" t="s">
        <v>1182</v>
      </c>
      <c r="F341" s="177" t="s">
        <v>1183</v>
      </c>
      <c r="G341" s="178" t="s">
        <v>126</v>
      </c>
      <c r="H341" s="179">
        <v>1</v>
      </c>
      <c r="I341" s="180"/>
      <c r="J341" s="181">
        <f>ROUND(I341*H341,2)</f>
        <v>0</v>
      </c>
      <c r="K341" s="177" t="s">
        <v>19</v>
      </c>
      <c r="L341" s="41"/>
      <c r="M341" s="182" t="s">
        <v>19</v>
      </c>
      <c r="N341" s="183" t="s">
        <v>43</v>
      </c>
      <c r="O341" s="66"/>
      <c r="P341" s="184">
        <f>O341*H341</f>
        <v>0</v>
      </c>
      <c r="Q341" s="184">
        <v>0</v>
      </c>
      <c r="R341" s="184">
        <f>Q341*H341</f>
        <v>0</v>
      </c>
      <c r="S341" s="184">
        <v>0</v>
      </c>
      <c r="T341" s="185">
        <f>S341*H341</f>
        <v>0</v>
      </c>
      <c r="U341" s="36"/>
      <c r="V341" s="36"/>
      <c r="W341" s="36"/>
      <c r="X341" s="36"/>
      <c r="Y341" s="36"/>
      <c r="Z341" s="36"/>
      <c r="AA341" s="36"/>
      <c r="AB341" s="36"/>
      <c r="AC341" s="36"/>
      <c r="AD341" s="36"/>
      <c r="AE341" s="36"/>
      <c r="AR341" s="186" t="s">
        <v>257</v>
      </c>
      <c r="AT341" s="186" t="s">
        <v>123</v>
      </c>
      <c r="AU341" s="186" t="s">
        <v>81</v>
      </c>
      <c r="AY341" s="19" t="s">
        <v>120</v>
      </c>
      <c r="BE341" s="187">
        <f>IF(N341="základní",J341,0)</f>
        <v>0</v>
      </c>
      <c r="BF341" s="187">
        <f>IF(N341="snížená",J341,0)</f>
        <v>0</v>
      </c>
      <c r="BG341" s="187">
        <f>IF(N341="zákl. přenesená",J341,0)</f>
        <v>0</v>
      </c>
      <c r="BH341" s="187">
        <f>IF(N341="sníž. přenesená",J341,0)</f>
        <v>0</v>
      </c>
      <c r="BI341" s="187">
        <f>IF(N341="nulová",J341,0)</f>
        <v>0</v>
      </c>
      <c r="BJ341" s="19" t="s">
        <v>79</v>
      </c>
      <c r="BK341" s="187">
        <f>ROUND(I341*H341,2)</f>
        <v>0</v>
      </c>
      <c r="BL341" s="19" t="s">
        <v>257</v>
      </c>
      <c r="BM341" s="186" t="s">
        <v>1184</v>
      </c>
    </row>
    <row r="342" spans="1:65" s="2" customFormat="1" ht="33" customHeight="1">
      <c r="A342" s="36"/>
      <c r="B342" s="37"/>
      <c r="C342" s="175" t="s">
        <v>567</v>
      </c>
      <c r="D342" s="175" t="s">
        <v>123</v>
      </c>
      <c r="E342" s="176" t="s">
        <v>1185</v>
      </c>
      <c r="F342" s="177" t="s">
        <v>1186</v>
      </c>
      <c r="G342" s="178" t="s">
        <v>126</v>
      </c>
      <c r="H342" s="179">
        <v>1</v>
      </c>
      <c r="I342" s="180"/>
      <c r="J342" s="181">
        <f>ROUND(I342*H342,2)</f>
        <v>0</v>
      </c>
      <c r="K342" s="177" t="s">
        <v>19</v>
      </c>
      <c r="L342" s="41"/>
      <c r="M342" s="182" t="s">
        <v>19</v>
      </c>
      <c r="N342" s="183" t="s">
        <v>43</v>
      </c>
      <c r="O342" s="66"/>
      <c r="P342" s="184">
        <f>O342*H342</f>
        <v>0</v>
      </c>
      <c r="Q342" s="184">
        <v>0</v>
      </c>
      <c r="R342" s="184">
        <f>Q342*H342</f>
        <v>0</v>
      </c>
      <c r="S342" s="184">
        <v>0</v>
      </c>
      <c r="T342" s="185">
        <f>S342*H342</f>
        <v>0</v>
      </c>
      <c r="U342" s="36"/>
      <c r="V342" s="36"/>
      <c r="W342" s="36"/>
      <c r="X342" s="36"/>
      <c r="Y342" s="36"/>
      <c r="Z342" s="36"/>
      <c r="AA342" s="36"/>
      <c r="AB342" s="36"/>
      <c r="AC342" s="36"/>
      <c r="AD342" s="36"/>
      <c r="AE342" s="36"/>
      <c r="AR342" s="186" t="s">
        <v>257</v>
      </c>
      <c r="AT342" s="186" t="s">
        <v>123</v>
      </c>
      <c r="AU342" s="186" t="s">
        <v>81</v>
      </c>
      <c r="AY342" s="19" t="s">
        <v>120</v>
      </c>
      <c r="BE342" s="187">
        <f>IF(N342="základní",J342,0)</f>
        <v>0</v>
      </c>
      <c r="BF342" s="187">
        <f>IF(N342="snížená",J342,0)</f>
        <v>0</v>
      </c>
      <c r="BG342" s="187">
        <f>IF(N342="zákl. přenesená",J342,0)</f>
        <v>0</v>
      </c>
      <c r="BH342" s="187">
        <f>IF(N342="sníž. přenesená",J342,0)</f>
        <v>0</v>
      </c>
      <c r="BI342" s="187">
        <f>IF(N342="nulová",J342,0)</f>
        <v>0</v>
      </c>
      <c r="BJ342" s="19" t="s">
        <v>79</v>
      </c>
      <c r="BK342" s="187">
        <f>ROUND(I342*H342,2)</f>
        <v>0</v>
      </c>
      <c r="BL342" s="19" t="s">
        <v>257</v>
      </c>
      <c r="BM342" s="186" t="s">
        <v>1187</v>
      </c>
    </row>
    <row r="343" spans="1:65" s="2" customFormat="1" ht="24">
      <c r="A343" s="36"/>
      <c r="B343" s="37"/>
      <c r="C343" s="175" t="s">
        <v>823</v>
      </c>
      <c r="D343" s="175" t="s">
        <v>123</v>
      </c>
      <c r="E343" s="176" t="s">
        <v>1188</v>
      </c>
      <c r="F343" s="177" t="s">
        <v>1189</v>
      </c>
      <c r="G343" s="178" t="s">
        <v>126</v>
      </c>
      <c r="H343" s="179">
        <v>1</v>
      </c>
      <c r="I343" s="180"/>
      <c r="J343" s="181">
        <f>ROUND(I343*H343,2)</f>
        <v>0</v>
      </c>
      <c r="K343" s="177" t="s">
        <v>19</v>
      </c>
      <c r="L343" s="41"/>
      <c r="M343" s="182" t="s">
        <v>19</v>
      </c>
      <c r="N343" s="183" t="s">
        <v>43</v>
      </c>
      <c r="O343" s="66"/>
      <c r="P343" s="184">
        <f>O343*H343</f>
        <v>0</v>
      </c>
      <c r="Q343" s="184">
        <v>0</v>
      </c>
      <c r="R343" s="184">
        <f>Q343*H343</f>
        <v>0</v>
      </c>
      <c r="S343" s="184">
        <v>0</v>
      </c>
      <c r="T343" s="185">
        <f>S343*H343</f>
        <v>0</v>
      </c>
      <c r="U343" s="36"/>
      <c r="V343" s="36"/>
      <c r="W343" s="36"/>
      <c r="X343" s="36"/>
      <c r="Y343" s="36"/>
      <c r="Z343" s="36"/>
      <c r="AA343" s="36"/>
      <c r="AB343" s="36"/>
      <c r="AC343" s="36"/>
      <c r="AD343" s="36"/>
      <c r="AE343" s="36"/>
      <c r="AR343" s="186" t="s">
        <v>257</v>
      </c>
      <c r="AT343" s="186" t="s">
        <v>123</v>
      </c>
      <c r="AU343" s="186" t="s">
        <v>81</v>
      </c>
      <c r="AY343" s="19" t="s">
        <v>120</v>
      </c>
      <c r="BE343" s="187">
        <f>IF(N343="základní",J343,0)</f>
        <v>0</v>
      </c>
      <c r="BF343" s="187">
        <f>IF(N343="snížená",J343,0)</f>
        <v>0</v>
      </c>
      <c r="BG343" s="187">
        <f>IF(N343="zákl. přenesená",J343,0)</f>
        <v>0</v>
      </c>
      <c r="BH343" s="187">
        <f>IF(N343="sníž. přenesená",J343,0)</f>
        <v>0</v>
      </c>
      <c r="BI343" s="187">
        <f>IF(N343="nulová",J343,0)</f>
        <v>0</v>
      </c>
      <c r="BJ343" s="19" t="s">
        <v>79</v>
      </c>
      <c r="BK343" s="187">
        <f>ROUND(I343*H343,2)</f>
        <v>0</v>
      </c>
      <c r="BL343" s="19" t="s">
        <v>257</v>
      </c>
      <c r="BM343" s="186" t="s">
        <v>1190</v>
      </c>
    </row>
    <row r="344" spans="1:65" s="2" customFormat="1" ht="24">
      <c r="A344" s="36"/>
      <c r="B344" s="37"/>
      <c r="C344" s="175" t="s">
        <v>826</v>
      </c>
      <c r="D344" s="175" t="s">
        <v>123</v>
      </c>
      <c r="E344" s="176" t="s">
        <v>1191</v>
      </c>
      <c r="F344" s="177" t="s">
        <v>1192</v>
      </c>
      <c r="G344" s="178" t="s">
        <v>126</v>
      </c>
      <c r="H344" s="179">
        <v>1</v>
      </c>
      <c r="I344" s="180"/>
      <c r="J344" s="181">
        <f>ROUND(I344*H344,2)</f>
        <v>0</v>
      </c>
      <c r="K344" s="177" t="s">
        <v>19</v>
      </c>
      <c r="L344" s="41"/>
      <c r="M344" s="182" t="s">
        <v>19</v>
      </c>
      <c r="N344" s="183" t="s">
        <v>43</v>
      </c>
      <c r="O344" s="66"/>
      <c r="P344" s="184">
        <f>O344*H344</f>
        <v>0</v>
      </c>
      <c r="Q344" s="184">
        <v>0</v>
      </c>
      <c r="R344" s="184">
        <f>Q344*H344</f>
        <v>0</v>
      </c>
      <c r="S344" s="184">
        <v>0</v>
      </c>
      <c r="T344" s="185">
        <f>S344*H344</f>
        <v>0</v>
      </c>
      <c r="U344" s="36"/>
      <c r="V344" s="36"/>
      <c r="W344" s="36"/>
      <c r="X344" s="36"/>
      <c r="Y344" s="36"/>
      <c r="Z344" s="36"/>
      <c r="AA344" s="36"/>
      <c r="AB344" s="36"/>
      <c r="AC344" s="36"/>
      <c r="AD344" s="36"/>
      <c r="AE344" s="36"/>
      <c r="AR344" s="186" t="s">
        <v>257</v>
      </c>
      <c r="AT344" s="186" t="s">
        <v>123</v>
      </c>
      <c r="AU344" s="186" t="s">
        <v>81</v>
      </c>
      <c r="AY344" s="19" t="s">
        <v>120</v>
      </c>
      <c r="BE344" s="187">
        <f>IF(N344="základní",J344,0)</f>
        <v>0</v>
      </c>
      <c r="BF344" s="187">
        <f>IF(N344="snížená",J344,0)</f>
        <v>0</v>
      </c>
      <c r="BG344" s="187">
        <f>IF(N344="zákl. přenesená",J344,0)</f>
        <v>0</v>
      </c>
      <c r="BH344" s="187">
        <f>IF(N344="sníž. přenesená",J344,0)</f>
        <v>0</v>
      </c>
      <c r="BI344" s="187">
        <f>IF(N344="nulová",J344,0)</f>
        <v>0</v>
      </c>
      <c r="BJ344" s="19" t="s">
        <v>79</v>
      </c>
      <c r="BK344" s="187">
        <f>ROUND(I344*H344,2)</f>
        <v>0</v>
      </c>
      <c r="BL344" s="19" t="s">
        <v>257</v>
      </c>
      <c r="BM344" s="186" t="s">
        <v>1193</v>
      </c>
    </row>
    <row r="345" spans="2:63" s="12" customFormat="1" ht="22.9" customHeight="1">
      <c r="B345" s="159"/>
      <c r="C345" s="160"/>
      <c r="D345" s="161" t="s">
        <v>71</v>
      </c>
      <c r="E345" s="173" t="s">
        <v>1194</v>
      </c>
      <c r="F345" s="173" t="s">
        <v>1195</v>
      </c>
      <c r="G345" s="160"/>
      <c r="H345" s="160"/>
      <c r="I345" s="163"/>
      <c r="J345" s="174">
        <f>BK345</f>
        <v>0</v>
      </c>
      <c r="K345" s="160"/>
      <c r="L345" s="165"/>
      <c r="M345" s="166"/>
      <c r="N345" s="167"/>
      <c r="O345" s="167"/>
      <c r="P345" s="168">
        <f>SUM(P346:P348)</f>
        <v>0</v>
      </c>
      <c r="Q345" s="167"/>
      <c r="R345" s="168">
        <f>SUM(R346:R348)</f>
        <v>0</v>
      </c>
      <c r="S345" s="167"/>
      <c r="T345" s="169">
        <f>SUM(T346:T348)</f>
        <v>0</v>
      </c>
      <c r="AR345" s="170" t="s">
        <v>81</v>
      </c>
      <c r="AT345" s="171" t="s">
        <v>71</v>
      </c>
      <c r="AU345" s="171" t="s">
        <v>79</v>
      </c>
      <c r="AY345" s="170" t="s">
        <v>120</v>
      </c>
      <c r="BK345" s="172">
        <f>SUM(BK346:BK348)</f>
        <v>0</v>
      </c>
    </row>
    <row r="346" spans="1:65" s="2" customFormat="1" ht="24">
      <c r="A346" s="36"/>
      <c r="B346" s="37"/>
      <c r="C346" s="175" t="s">
        <v>830</v>
      </c>
      <c r="D346" s="175" t="s">
        <v>123</v>
      </c>
      <c r="E346" s="176" t="s">
        <v>1196</v>
      </c>
      <c r="F346" s="177" t="s">
        <v>1197</v>
      </c>
      <c r="G346" s="178" t="s">
        <v>126</v>
      </c>
      <c r="H346" s="179">
        <v>1</v>
      </c>
      <c r="I346" s="180"/>
      <c r="J346" s="181">
        <f>ROUND(I346*H346,2)</f>
        <v>0</v>
      </c>
      <c r="K346" s="177" t="s">
        <v>19</v>
      </c>
      <c r="L346" s="41"/>
      <c r="M346" s="182" t="s">
        <v>19</v>
      </c>
      <c r="N346" s="183" t="s">
        <v>43</v>
      </c>
      <c r="O346" s="66"/>
      <c r="P346" s="184">
        <f>O346*H346</f>
        <v>0</v>
      </c>
      <c r="Q346" s="184">
        <v>0</v>
      </c>
      <c r="R346" s="184">
        <f>Q346*H346</f>
        <v>0</v>
      </c>
      <c r="S346" s="184">
        <v>0</v>
      </c>
      <c r="T346" s="185">
        <f>S346*H346</f>
        <v>0</v>
      </c>
      <c r="U346" s="36"/>
      <c r="V346" s="36"/>
      <c r="W346" s="36"/>
      <c r="X346" s="36"/>
      <c r="Y346" s="36"/>
      <c r="Z346" s="36"/>
      <c r="AA346" s="36"/>
      <c r="AB346" s="36"/>
      <c r="AC346" s="36"/>
      <c r="AD346" s="36"/>
      <c r="AE346" s="36"/>
      <c r="AR346" s="186" t="s">
        <v>257</v>
      </c>
      <c r="AT346" s="186" t="s">
        <v>123</v>
      </c>
      <c r="AU346" s="186" t="s">
        <v>81</v>
      </c>
      <c r="AY346" s="19" t="s">
        <v>120</v>
      </c>
      <c r="BE346" s="187">
        <f>IF(N346="základní",J346,0)</f>
        <v>0</v>
      </c>
      <c r="BF346" s="187">
        <f>IF(N346="snížená",J346,0)</f>
        <v>0</v>
      </c>
      <c r="BG346" s="187">
        <f>IF(N346="zákl. přenesená",J346,0)</f>
        <v>0</v>
      </c>
      <c r="BH346" s="187">
        <f>IF(N346="sníž. přenesená",J346,0)</f>
        <v>0</v>
      </c>
      <c r="BI346" s="187">
        <f>IF(N346="nulová",J346,0)</f>
        <v>0</v>
      </c>
      <c r="BJ346" s="19" t="s">
        <v>79</v>
      </c>
      <c r="BK346" s="187">
        <f>ROUND(I346*H346,2)</f>
        <v>0</v>
      </c>
      <c r="BL346" s="19" t="s">
        <v>257</v>
      </c>
      <c r="BM346" s="186" t="s">
        <v>1198</v>
      </c>
    </row>
    <row r="347" spans="1:65" s="2" customFormat="1" ht="36">
      <c r="A347" s="36"/>
      <c r="B347" s="37"/>
      <c r="C347" s="175" t="s">
        <v>834</v>
      </c>
      <c r="D347" s="175" t="s">
        <v>123</v>
      </c>
      <c r="E347" s="176" t="s">
        <v>1199</v>
      </c>
      <c r="F347" s="177" t="s">
        <v>1200</v>
      </c>
      <c r="G347" s="178" t="s">
        <v>126</v>
      </c>
      <c r="H347" s="179">
        <v>1</v>
      </c>
      <c r="I347" s="180"/>
      <c r="J347" s="181">
        <f>ROUND(I347*H347,2)</f>
        <v>0</v>
      </c>
      <c r="K347" s="177" t="s">
        <v>19</v>
      </c>
      <c r="L347" s="41"/>
      <c r="M347" s="182" t="s">
        <v>19</v>
      </c>
      <c r="N347" s="183" t="s">
        <v>43</v>
      </c>
      <c r="O347" s="66"/>
      <c r="P347" s="184">
        <f>O347*H347</f>
        <v>0</v>
      </c>
      <c r="Q347" s="184">
        <v>0</v>
      </c>
      <c r="R347" s="184">
        <f>Q347*H347</f>
        <v>0</v>
      </c>
      <c r="S347" s="184">
        <v>0</v>
      </c>
      <c r="T347" s="185">
        <f>S347*H347</f>
        <v>0</v>
      </c>
      <c r="U347" s="36"/>
      <c r="V347" s="36"/>
      <c r="W347" s="36"/>
      <c r="X347" s="36"/>
      <c r="Y347" s="36"/>
      <c r="Z347" s="36"/>
      <c r="AA347" s="36"/>
      <c r="AB347" s="36"/>
      <c r="AC347" s="36"/>
      <c r="AD347" s="36"/>
      <c r="AE347" s="36"/>
      <c r="AR347" s="186" t="s">
        <v>257</v>
      </c>
      <c r="AT347" s="186" t="s">
        <v>123</v>
      </c>
      <c r="AU347" s="186" t="s">
        <v>81</v>
      </c>
      <c r="AY347" s="19" t="s">
        <v>120</v>
      </c>
      <c r="BE347" s="187">
        <f>IF(N347="základní",J347,0)</f>
        <v>0</v>
      </c>
      <c r="BF347" s="187">
        <f>IF(N347="snížená",J347,0)</f>
        <v>0</v>
      </c>
      <c r="BG347" s="187">
        <f>IF(N347="zákl. přenesená",J347,0)</f>
        <v>0</v>
      </c>
      <c r="BH347" s="187">
        <f>IF(N347="sníž. přenesená",J347,0)</f>
        <v>0</v>
      </c>
      <c r="BI347" s="187">
        <f>IF(N347="nulová",J347,0)</f>
        <v>0</v>
      </c>
      <c r="BJ347" s="19" t="s">
        <v>79</v>
      </c>
      <c r="BK347" s="187">
        <f>ROUND(I347*H347,2)</f>
        <v>0</v>
      </c>
      <c r="BL347" s="19" t="s">
        <v>257</v>
      </c>
      <c r="BM347" s="186" t="s">
        <v>1201</v>
      </c>
    </row>
    <row r="348" spans="1:65" s="2" customFormat="1" ht="36">
      <c r="A348" s="36"/>
      <c r="B348" s="37"/>
      <c r="C348" s="175" t="s">
        <v>838</v>
      </c>
      <c r="D348" s="175" t="s">
        <v>123</v>
      </c>
      <c r="E348" s="176" t="s">
        <v>1202</v>
      </c>
      <c r="F348" s="177" t="s">
        <v>1203</v>
      </c>
      <c r="G348" s="178" t="s">
        <v>126</v>
      </c>
      <c r="H348" s="179">
        <v>1</v>
      </c>
      <c r="I348" s="180"/>
      <c r="J348" s="181">
        <f>ROUND(I348*H348,2)</f>
        <v>0</v>
      </c>
      <c r="K348" s="177" t="s">
        <v>19</v>
      </c>
      <c r="L348" s="41"/>
      <c r="M348" s="182" t="s">
        <v>19</v>
      </c>
      <c r="N348" s="183" t="s">
        <v>43</v>
      </c>
      <c r="O348" s="66"/>
      <c r="P348" s="184">
        <f>O348*H348</f>
        <v>0</v>
      </c>
      <c r="Q348" s="184">
        <v>0</v>
      </c>
      <c r="R348" s="184">
        <f>Q348*H348</f>
        <v>0</v>
      </c>
      <c r="S348" s="184">
        <v>0</v>
      </c>
      <c r="T348" s="185">
        <f>S348*H348</f>
        <v>0</v>
      </c>
      <c r="U348" s="36"/>
      <c r="V348" s="36"/>
      <c r="W348" s="36"/>
      <c r="X348" s="36"/>
      <c r="Y348" s="36"/>
      <c r="Z348" s="36"/>
      <c r="AA348" s="36"/>
      <c r="AB348" s="36"/>
      <c r="AC348" s="36"/>
      <c r="AD348" s="36"/>
      <c r="AE348" s="36"/>
      <c r="AR348" s="186" t="s">
        <v>257</v>
      </c>
      <c r="AT348" s="186" t="s">
        <v>123</v>
      </c>
      <c r="AU348" s="186" t="s">
        <v>81</v>
      </c>
      <c r="AY348" s="19" t="s">
        <v>120</v>
      </c>
      <c r="BE348" s="187">
        <f>IF(N348="základní",J348,0)</f>
        <v>0</v>
      </c>
      <c r="BF348" s="187">
        <f>IF(N348="snížená",J348,0)</f>
        <v>0</v>
      </c>
      <c r="BG348" s="187">
        <f>IF(N348="zákl. přenesená",J348,0)</f>
        <v>0</v>
      </c>
      <c r="BH348" s="187">
        <f>IF(N348="sníž. přenesená",J348,0)</f>
        <v>0</v>
      </c>
      <c r="BI348" s="187">
        <f>IF(N348="nulová",J348,0)</f>
        <v>0</v>
      </c>
      <c r="BJ348" s="19" t="s">
        <v>79</v>
      </c>
      <c r="BK348" s="187">
        <f>ROUND(I348*H348,2)</f>
        <v>0</v>
      </c>
      <c r="BL348" s="19" t="s">
        <v>257</v>
      </c>
      <c r="BM348" s="186" t="s">
        <v>1204</v>
      </c>
    </row>
    <row r="349" spans="2:63" s="12" customFormat="1" ht="22.9" customHeight="1">
      <c r="B349" s="159"/>
      <c r="C349" s="160"/>
      <c r="D349" s="161" t="s">
        <v>71</v>
      </c>
      <c r="E349" s="173" t="s">
        <v>459</v>
      </c>
      <c r="F349" s="173" t="s">
        <v>460</v>
      </c>
      <c r="G349" s="160"/>
      <c r="H349" s="160"/>
      <c r="I349" s="163"/>
      <c r="J349" s="174">
        <f>BK349</f>
        <v>0</v>
      </c>
      <c r="K349" s="160"/>
      <c r="L349" s="165"/>
      <c r="M349" s="166"/>
      <c r="N349" s="167"/>
      <c r="O349" s="167"/>
      <c r="P349" s="168">
        <f>SUM(P350:P365)</f>
        <v>0</v>
      </c>
      <c r="Q349" s="167"/>
      <c r="R349" s="168">
        <f>SUM(R350:R365)</f>
        <v>0.054923999999999994</v>
      </c>
      <c r="S349" s="167"/>
      <c r="T349" s="169">
        <f>SUM(T350:T365)</f>
        <v>0</v>
      </c>
      <c r="AR349" s="170" t="s">
        <v>81</v>
      </c>
      <c r="AT349" s="171" t="s">
        <v>71</v>
      </c>
      <c r="AU349" s="171" t="s">
        <v>79</v>
      </c>
      <c r="AY349" s="170" t="s">
        <v>120</v>
      </c>
      <c r="BK349" s="172">
        <f>SUM(BK350:BK365)</f>
        <v>0</v>
      </c>
    </row>
    <row r="350" spans="1:65" s="2" customFormat="1" ht="16.5" customHeight="1">
      <c r="A350" s="36"/>
      <c r="B350" s="37"/>
      <c r="C350" s="175" t="s">
        <v>841</v>
      </c>
      <c r="D350" s="175" t="s">
        <v>123</v>
      </c>
      <c r="E350" s="176" t="s">
        <v>1205</v>
      </c>
      <c r="F350" s="177" t="s">
        <v>1206</v>
      </c>
      <c r="G350" s="178" t="s">
        <v>162</v>
      </c>
      <c r="H350" s="179">
        <v>0.8</v>
      </c>
      <c r="I350" s="180"/>
      <c r="J350" s="181">
        <f>ROUND(I350*H350,2)</f>
        <v>0</v>
      </c>
      <c r="K350" s="177" t="s">
        <v>127</v>
      </c>
      <c r="L350" s="41"/>
      <c r="M350" s="182" t="s">
        <v>19</v>
      </c>
      <c r="N350" s="183" t="s">
        <v>43</v>
      </c>
      <c r="O350" s="66"/>
      <c r="P350" s="184">
        <f>O350*H350</f>
        <v>0</v>
      </c>
      <c r="Q350" s="184">
        <v>0.00063</v>
      </c>
      <c r="R350" s="184">
        <f>Q350*H350</f>
        <v>0.000504</v>
      </c>
      <c r="S350" s="184">
        <v>0</v>
      </c>
      <c r="T350" s="185">
        <f>S350*H350</f>
        <v>0</v>
      </c>
      <c r="U350" s="36"/>
      <c r="V350" s="36"/>
      <c r="W350" s="36"/>
      <c r="X350" s="36"/>
      <c r="Y350" s="36"/>
      <c r="Z350" s="36"/>
      <c r="AA350" s="36"/>
      <c r="AB350" s="36"/>
      <c r="AC350" s="36"/>
      <c r="AD350" s="36"/>
      <c r="AE350" s="36"/>
      <c r="AR350" s="186" t="s">
        <v>257</v>
      </c>
      <c r="AT350" s="186" t="s">
        <v>123</v>
      </c>
      <c r="AU350" s="186" t="s">
        <v>81</v>
      </c>
      <c r="AY350" s="19" t="s">
        <v>120</v>
      </c>
      <c r="BE350" s="187">
        <f>IF(N350="základní",J350,0)</f>
        <v>0</v>
      </c>
      <c r="BF350" s="187">
        <f>IF(N350="snížená",J350,0)</f>
        <v>0</v>
      </c>
      <c r="BG350" s="187">
        <f>IF(N350="zákl. přenesená",J350,0)</f>
        <v>0</v>
      </c>
      <c r="BH350" s="187">
        <f>IF(N350="sníž. přenesená",J350,0)</f>
        <v>0</v>
      </c>
      <c r="BI350" s="187">
        <f>IF(N350="nulová",J350,0)</f>
        <v>0</v>
      </c>
      <c r="BJ350" s="19" t="s">
        <v>79</v>
      </c>
      <c r="BK350" s="187">
        <f>ROUND(I350*H350,2)</f>
        <v>0</v>
      </c>
      <c r="BL350" s="19" t="s">
        <v>257</v>
      </c>
      <c r="BM350" s="186" t="s">
        <v>1207</v>
      </c>
    </row>
    <row r="351" spans="2:51" s="14" customFormat="1" ht="11.25">
      <c r="B351" s="208"/>
      <c r="C351" s="209"/>
      <c r="D351" s="188" t="s">
        <v>166</v>
      </c>
      <c r="E351" s="210" t="s">
        <v>19</v>
      </c>
      <c r="F351" s="211" t="s">
        <v>86</v>
      </c>
      <c r="G351" s="209"/>
      <c r="H351" s="210" t="s">
        <v>19</v>
      </c>
      <c r="I351" s="212"/>
      <c r="J351" s="209"/>
      <c r="K351" s="209"/>
      <c r="L351" s="213"/>
      <c r="M351" s="214"/>
      <c r="N351" s="215"/>
      <c r="O351" s="215"/>
      <c r="P351" s="215"/>
      <c r="Q351" s="215"/>
      <c r="R351" s="215"/>
      <c r="S351" s="215"/>
      <c r="T351" s="216"/>
      <c r="AT351" s="217" t="s">
        <v>166</v>
      </c>
      <c r="AU351" s="217" t="s">
        <v>81</v>
      </c>
      <c r="AV351" s="14" t="s">
        <v>79</v>
      </c>
      <c r="AW351" s="14" t="s">
        <v>33</v>
      </c>
      <c r="AX351" s="14" t="s">
        <v>72</v>
      </c>
      <c r="AY351" s="217" t="s">
        <v>120</v>
      </c>
    </row>
    <row r="352" spans="2:51" s="13" customFormat="1" ht="11.25">
      <c r="B352" s="197"/>
      <c r="C352" s="198"/>
      <c r="D352" s="188" t="s">
        <v>166</v>
      </c>
      <c r="E352" s="199" t="s">
        <v>19</v>
      </c>
      <c r="F352" s="200" t="s">
        <v>1208</v>
      </c>
      <c r="G352" s="198"/>
      <c r="H352" s="201">
        <v>0.4</v>
      </c>
      <c r="I352" s="202"/>
      <c r="J352" s="198"/>
      <c r="K352" s="198"/>
      <c r="L352" s="203"/>
      <c r="M352" s="204"/>
      <c r="N352" s="205"/>
      <c r="O352" s="205"/>
      <c r="P352" s="205"/>
      <c r="Q352" s="205"/>
      <c r="R352" s="205"/>
      <c r="S352" s="205"/>
      <c r="T352" s="206"/>
      <c r="AT352" s="207" t="s">
        <v>166</v>
      </c>
      <c r="AU352" s="207" t="s">
        <v>81</v>
      </c>
      <c r="AV352" s="13" t="s">
        <v>81</v>
      </c>
      <c r="AW352" s="13" t="s">
        <v>33</v>
      </c>
      <c r="AX352" s="13" t="s">
        <v>72</v>
      </c>
      <c r="AY352" s="207" t="s">
        <v>120</v>
      </c>
    </row>
    <row r="353" spans="2:51" s="14" customFormat="1" ht="11.25">
      <c r="B353" s="208"/>
      <c r="C353" s="209"/>
      <c r="D353" s="188" t="s">
        <v>166</v>
      </c>
      <c r="E353" s="210" t="s">
        <v>19</v>
      </c>
      <c r="F353" s="211" t="s">
        <v>89</v>
      </c>
      <c r="G353" s="209"/>
      <c r="H353" s="210" t="s">
        <v>19</v>
      </c>
      <c r="I353" s="212"/>
      <c r="J353" s="209"/>
      <c r="K353" s="209"/>
      <c r="L353" s="213"/>
      <c r="M353" s="214"/>
      <c r="N353" s="215"/>
      <c r="O353" s="215"/>
      <c r="P353" s="215"/>
      <c r="Q353" s="215"/>
      <c r="R353" s="215"/>
      <c r="S353" s="215"/>
      <c r="T353" s="216"/>
      <c r="AT353" s="217" t="s">
        <v>166</v>
      </c>
      <c r="AU353" s="217" t="s">
        <v>81</v>
      </c>
      <c r="AV353" s="14" t="s">
        <v>79</v>
      </c>
      <c r="AW353" s="14" t="s">
        <v>33</v>
      </c>
      <c r="AX353" s="14" t="s">
        <v>72</v>
      </c>
      <c r="AY353" s="217" t="s">
        <v>120</v>
      </c>
    </row>
    <row r="354" spans="2:51" s="13" customFormat="1" ht="11.25">
      <c r="B354" s="197"/>
      <c r="C354" s="198"/>
      <c r="D354" s="188" t="s">
        <v>166</v>
      </c>
      <c r="E354" s="199" t="s">
        <v>19</v>
      </c>
      <c r="F354" s="200" t="s">
        <v>1208</v>
      </c>
      <c r="G354" s="198"/>
      <c r="H354" s="201">
        <v>0.4</v>
      </c>
      <c r="I354" s="202"/>
      <c r="J354" s="198"/>
      <c r="K354" s="198"/>
      <c r="L354" s="203"/>
      <c r="M354" s="204"/>
      <c r="N354" s="205"/>
      <c r="O354" s="205"/>
      <c r="P354" s="205"/>
      <c r="Q354" s="205"/>
      <c r="R354" s="205"/>
      <c r="S354" s="205"/>
      <c r="T354" s="206"/>
      <c r="AT354" s="207" t="s">
        <v>166</v>
      </c>
      <c r="AU354" s="207" t="s">
        <v>81</v>
      </c>
      <c r="AV354" s="13" t="s">
        <v>81</v>
      </c>
      <c r="AW354" s="13" t="s">
        <v>33</v>
      </c>
      <c r="AX354" s="13" t="s">
        <v>72</v>
      </c>
      <c r="AY354" s="207" t="s">
        <v>120</v>
      </c>
    </row>
    <row r="355" spans="2:51" s="15" customFormat="1" ht="11.25">
      <c r="B355" s="218"/>
      <c r="C355" s="219"/>
      <c r="D355" s="188" t="s">
        <v>166</v>
      </c>
      <c r="E355" s="220" t="s">
        <v>19</v>
      </c>
      <c r="F355" s="221" t="s">
        <v>184</v>
      </c>
      <c r="G355" s="219"/>
      <c r="H355" s="222">
        <v>0.8</v>
      </c>
      <c r="I355" s="223"/>
      <c r="J355" s="219"/>
      <c r="K355" s="219"/>
      <c r="L355" s="224"/>
      <c r="M355" s="225"/>
      <c r="N355" s="226"/>
      <c r="O355" s="226"/>
      <c r="P355" s="226"/>
      <c r="Q355" s="226"/>
      <c r="R355" s="226"/>
      <c r="S355" s="226"/>
      <c r="T355" s="227"/>
      <c r="AT355" s="228" t="s">
        <v>166</v>
      </c>
      <c r="AU355" s="228" t="s">
        <v>81</v>
      </c>
      <c r="AV355" s="15" t="s">
        <v>163</v>
      </c>
      <c r="AW355" s="15" t="s">
        <v>33</v>
      </c>
      <c r="AX355" s="15" t="s">
        <v>79</v>
      </c>
      <c r="AY355" s="228" t="s">
        <v>120</v>
      </c>
    </row>
    <row r="356" spans="1:65" s="2" customFormat="1" ht="16.5" customHeight="1">
      <c r="A356" s="36"/>
      <c r="B356" s="37"/>
      <c r="C356" s="175" t="s">
        <v>845</v>
      </c>
      <c r="D356" s="175" t="s">
        <v>123</v>
      </c>
      <c r="E356" s="176" t="s">
        <v>1209</v>
      </c>
      <c r="F356" s="177" t="s">
        <v>1210</v>
      </c>
      <c r="G356" s="178" t="s">
        <v>162</v>
      </c>
      <c r="H356" s="179">
        <v>6</v>
      </c>
      <c r="I356" s="180"/>
      <c r="J356" s="181">
        <f>ROUND(I356*H356,2)</f>
        <v>0</v>
      </c>
      <c r="K356" s="177" t="s">
        <v>127</v>
      </c>
      <c r="L356" s="41"/>
      <c r="M356" s="182" t="s">
        <v>19</v>
      </c>
      <c r="N356" s="183" t="s">
        <v>43</v>
      </c>
      <c r="O356" s="66"/>
      <c r="P356" s="184">
        <f>O356*H356</f>
        <v>0</v>
      </c>
      <c r="Q356" s="184">
        <v>0.00057</v>
      </c>
      <c r="R356" s="184">
        <f>Q356*H356</f>
        <v>0.00342</v>
      </c>
      <c r="S356" s="184">
        <v>0</v>
      </c>
      <c r="T356" s="185">
        <f>S356*H356</f>
        <v>0</v>
      </c>
      <c r="U356" s="36"/>
      <c r="V356" s="36"/>
      <c r="W356" s="36"/>
      <c r="X356" s="36"/>
      <c r="Y356" s="36"/>
      <c r="Z356" s="36"/>
      <c r="AA356" s="36"/>
      <c r="AB356" s="36"/>
      <c r="AC356" s="36"/>
      <c r="AD356" s="36"/>
      <c r="AE356" s="36"/>
      <c r="AR356" s="186" t="s">
        <v>257</v>
      </c>
      <c r="AT356" s="186" t="s">
        <v>123</v>
      </c>
      <c r="AU356" s="186" t="s">
        <v>81</v>
      </c>
      <c r="AY356" s="19" t="s">
        <v>120</v>
      </c>
      <c r="BE356" s="187">
        <f>IF(N356="základní",J356,0)</f>
        <v>0</v>
      </c>
      <c r="BF356" s="187">
        <f>IF(N356="snížená",J356,0)</f>
        <v>0</v>
      </c>
      <c r="BG356" s="187">
        <f>IF(N356="zákl. přenesená",J356,0)</f>
        <v>0</v>
      </c>
      <c r="BH356" s="187">
        <f>IF(N356="sníž. přenesená",J356,0)</f>
        <v>0</v>
      </c>
      <c r="BI356" s="187">
        <f>IF(N356="nulová",J356,0)</f>
        <v>0</v>
      </c>
      <c r="BJ356" s="19" t="s">
        <v>79</v>
      </c>
      <c r="BK356" s="187">
        <f>ROUND(I356*H356,2)</f>
        <v>0</v>
      </c>
      <c r="BL356" s="19" t="s">
        <v>257</v>
      </c>
      <c r="BM356" s="186" t="s">
        <v>1211</v>
      </c>
    </row>
    <row r="357" spans="2:51" s="14" customFormat="1" ht="11.25">
      <c r="B357" s="208"/>
      <c r="C357" s="209"/>
      <c r="D357" s="188" t="s">
        <v>166</v>
      </c>
      <c r="E357" s="210" t="s">
        <v>19</v>
      </c>
      <c r="F357" s="211" t="s">
        <v>86</v>
      </c>
      <c r="G357" s="209"/>
      <c r="H357" s="210" t="s">
        <v>19</v>
      </c>
      <c r="I357" s="212"/>
      <c r="J357" s="209"/>
      <c r="K357" s="209"/>
      <c r="L357" s="213"/>
      <c r="M357" s="214"/>
      <c r="N357" s="215"/>
      <c r="O357" s="215"/>
      <c r="P357" s="215"/>
      <c r="Q357" s="215"/>
      <c r="R357" s="215"/>
      <c r="S357" s="215"/>
      <c r="T357" s="216"/>
      <c r="AT357" s="217" t="s">
        <v>166</v>
      </c>
      <c r="AU357" s="217" t="s">
        <v>81</v>
      </c>
      <c r="AV357" s="14" t="s">
        <v>79</v>
      </c>
      <c r="AW357" s="14" t="s">
        <v>33</v>
      </c>
      <c r="AX357" s="14" t="s">
        <v>72</v>
      </c>
      <c r="AY357" s="217" t="s">
        <v>120</v>
      </c>
    </row>
    <row r="358" spans="2:51" s="13" customFormat="1" ht="11.25">
      <c r="B358" s="197"/>
      <c r="C358" s="198"/>
      <c r="D358" s="188" t="s">
        <v>166</v>
      </c>
      <c r="E358" s="199" t="s">
        <v>19</v>
      </c>
      <c r="F358" s="200" t="s">
        <v>1212</v>
      </c>
      <c r="G358" s="198"/>
      <c r="H358" s="201">
        <v>3</v>
      </c>
      <c r="I358" s="202"/>
      <c r="J358" s="198"/>
      <c r="K358" s="198"/>
      <c r="L358" s="203"/>
      <c r="M358" s="204"/>
      <c r="N358" s="205"/>
      <c r="O358" s="205"/>
      <c r="P358" s="205"/>
      <c r="Q358" s="205"/>
      <c r="R358" s="205"/>
      <c r="S358" s="205"/>
      <c r="T358" s="206"/>
      <c r="AT358" s="207" t="s">
        <v>166</v>
      </c>
      <c r="AU358" s="207" t="s">
        <v>81</v>
      </c>
      <c r="AV358" s="13" t="s">
        <v>81</v>
      </c>
      <c r="AW358" s="13" t="s">
        <v>33</v>
      </c>
      <c r="AX358" s="13" t="s">
        <v>72</v>
      </c>
      <c r="AY358" s="207" t="s">
        <v>120</v>
      </c>
    </row>
    <row r="359" spans="2:51" s="14" customFormat="1" ht="11.25">
      <c r="B359" s="208"/>
      <c r="C359" s="209"/>
      <c r="D359" s="188" t="s">
        <v>166</v>
      </c>
      <c r="E359" s="210" t="s">
        <v>19</v>
      </c>
      <c r="F359" s="211" t="s">
        <v>89</v>
      </c>
      <c r="G359" s="209"/>
      <c r="H359" s="210" t="s">
        <v>19</v>
      </c>
      <c r="I359" s="212"/>
      <c r="J359" s="209"/>
      <c r="K359" s="209"/>
      <c r="L359" s="213"/>
      <c r="M359" s="214"/>
      <c r="N359" s="215"/>
      <c r="O359" s="215"/>
      <c r="P359" s="215"/>
      <c r="Q359" s="215"/>
      <c r="R359" s="215"/>
      <c r="S359" s="215"/>
      <c r="T359" s="216"/>
      <c r="AT359" s="217" t="s">
        <v>166</v>
      </c>
      <c r="AU359" s="217" t="s">
        <v>81</v>
      </c>
      <c r="AV359" s="14" t="s">
        <v>79</v>
      </c>
      <c r="AW359" s="14" t="s">
        <v>33</v>
      </c>
      <c r="AX359" s="14" t="s">
        <v>72</v>
      </c>
      <c r="AY359" s="217" t="s">
        <v>120</v>
      </c>
    </row>
    <row r="360" spans="2:51" s="13" customFormat="1" ht="11.25">
      <c r="B360" s="197"/>
      <c r="C360" s="198"/>
      <c r="D360" s="188" t="s">
        <v>166</v>
      </c>
      <c r="E360" s="199" t="s">
        <v>19</v>
      </c>
      <c r="F360" s="200" t="s">
        <v>1212</v>
      </c>
      <c r="G360" s="198"/>
      <c r="H360" s="201">
        <v>3</v>
      </c>
      <c r="I360" s="202"/>
      <c r="J360" s="198"/>
      <c r="K360" s="198"/>
      <c r="L360" s="203"/>
      <c r="M360" s="204"/>
      <c r="N360" s="205"/>
      <c r="O360" s="205"/>
      <c r="P360" s="205"/>
      <c r="Q360" s="205"/>
      <c r="R360" s="205"/>
      <c r="S360" s="205"/>
      <c r="T360" s="206"/>
      <c r="AT360" s="207" t="s">
        <v>166</v>
      </c>
      <c r="AU360" s="207" t="s">
        <v>81</v>
      </c>
      <c r="AV360" s="13" t="s">
        <v>81</v>
      </c>
      <c r="AW360" s="13" t="s">
        <v>33</v>
      </c>
      <c r="AX360" s="13" t="s">
        <v>72</v>
      </c>
      <c r="AY360" s="207" t="s">
        <v>120</v>
      </c>
    </row>
    <row r="361" spans="2:51" s="15" customFormat="1" ht="11.25">
      <c r="B361" s="218"/>
      <c r="C361" s="219"/>
      <c r="D361" s="188" t="s">
        <v>166</v>
      </c>
      <c r="E361" s="220" t="s">
        <v>19</v>
      </c>
      <c r="F361" s="221" t="s">
        <v>184</v>
      </c>
      <c r="G361" s="219"/>
      <c r="H361" s="222">
        <v>6</v>
      </c>
      <c r="I361" s="223"/>
      <c r="J361" s="219"/>
      <c r="K361" s="219"/>
      <c r="L361" s="224"/>
      <c r="M361" s="225"/>
      <c r="N361" s="226"/>
      <c r="O361" s="226"/>
      <c r="P361" s="226"/>
      <c r="Q361" s="226"/>
      <c r="R361" s="226"/>
      <c r="S361" s="226"/>
      <c r="T361" s="227"/>
      <c r="AT361" s="228" t="s">
        <v>166</v>
      </c>
      <c r="AU361" s="228" t="s">
        <v>81</v>
      </c>
      <c r="AV361" s="15" t="s">
        <v>163</v>
      </c>
      <c r="AW361" s="15" t="s">
        <v>33</v>
      </c>
      <c r="AX361" s="15" t="s">
        <v>79</v>
      </c>
      <c r="AY361" s="228" t="s">
        <v>120</v>
      </c>
    </row>
    <row r="362" spans="1:65" s="2" customFormat="1" ht="16.5" customHeight="1">
      <c r="A362" s="36"/>
      <c r="B362" s="37"/>
      <c r="C362" s="240" t="s">
        <v>847</v>
      </c>
      <c r="D362" s="240" t="s">
        <v>249</v>
      </c>
      <c r="E362" s="241" t="s">
        <v>1213</v>
      </c>
      <c r="F362" s="242" t="s">
        <v>1214</v>
      </c>
      <c r="G362" s="243" t="s">
        <v>162</v>
      </c>
      <c r="H362" s="244">
        <v>6.8</v>
      </c>
      <c r="I362" s="245"/>
      <c r="J362" s="246">
        <f>ROUND(I362*H362,2)</f>
        <v>0</v>
      </c>
      <c r="K362" s="242" t="s">
        <v>127</v>
      </c>
      <c r="L362" s="247"/>
      <c r="M362" s="248" t="s">
        <v>19</v>
      </c>
      <c r="N362" s="249" t="s">
        <v>43</v>
      </c>
      <c r="O362" s="66"/>
      <c r="P362" s="184">
        <f>O362*H362</f>
        <v>0</v>
      </c>
      <c r="Q362" s="184">
        <v>0.0075</v>
      </c>
      <c r="R362" s="184">
        <f>Q362*H362</f>
        <v>0.051</v>
      </c>
      <c r="S362" s="184">
        <v>0</v>
      </c>
      <c r="T362" s="185">
        <f>S362*H362</f>
        <v>0</v>
      </c>
      <c r="U362" s="36"/>
      <c r="V362" s="36"/>
      <c r="W362" s="36"/>
      <c r="X362" s="36"/>
      <c r="Y362" s="36"/>
      <c r="Z362" s="36"/>
      <c r="AA362" s="36"/>
      <c r="AB362" s="36"/>
      <c r="AC362" s="36"/>
      <c r="AD362" s="36"/>
      <c r="AE362" s="36"/>
      <c r="AR362" s="186" t="s">
        <v>352</v>
      </c>
      <c r="AT362" s="186" t="s">
        <v>249</v>
      </c>
      <c r="AU362" s="186" t="s">
        <v>81</v>
      </c>
      <c r="AY362" s="19" t="s">
        <v>120</v>
      </c>
      <c r="BE362" s="187">
        <f>IF(N362="základní",J362,0)</f>
        <v>0</v>
      </c>
      <c r="BF362" s="187">
        <f>IF(N362="snížená",J362,0)</f>
        <v>0</v>
      </c>
      <c r="BG362" s="187">
        <f>IF(N362="zákl. přenesená",J362,0)</f>
        <v>0</v>
      </c>
      <c r="BH362" s="187">
        <f>IF(N362="sníž. přenesená",J362,0)</f>
        <v>0</v>
      </c>
      <c r="BI362" s="187">
        <f>IF(N362="nulová",J362,0)</f>
        <v>0</v>
      </c>
      <c r="BJ362" s="19" t="s">
        <v>79</v>
      </c>
      <c r="BK362" s="187">
        <f>ROUND(I362*H362,2)</f>
        <v>0</v>
      </c>
      <c r="BL362" s="19" t="s">
        <v>257</v>
      </c>
      <c r="BM362" s="186" t="s">
        <v>1215</v>
      </c>
    </row>
    <row r="363" spans="2:51" s="13" customFormat="1" ht="11.25">
      <c r="B363" s="197"/>
      <c r="C363" s="198"/>
      <c r="D363" s="188" t="s">
        <v>166</v>
      </c>
      <c r="E363" s="199" t="s">
        <v>19</v>
      </c>
      <c r="F363" s="200" t="s">
        <v>1216</v>
      </c>
      <c r="G363" s="198"/>
      <c r="H363" s="201">
        <v>6.8</v>
      </c>
      <c r="I363" s="202"/>
      <c r="J363" s="198"/>
      <c r="K363" s="198"/>
      <c r="L363" s="203"/>
      <c r="M363" s="204"/>
      <c r="N363" s="205"/>
      <c r="O363" s="205"/>
      <c r="P363" s="205"/>
      <c r="Q363" s="205"/>
      <c r="R363" s="205"/>
      <c r="S363" s="205"/>
      <c r="T363" s="206"/>
      <c r="AT363" s="207" t="s">
        <v>166</v>
      </c>
      <c r="AU363" s="207" t="s">
        <v>81</v>
      </c>
      <c r="AV363" s="13" t="s">
        <v>81</v>
      </c>
      <c r="AW363" s="13" t="s">
        <v>33</v>
      </c>
      <c r="AX363" s="13" t="s">
        <v>79</v>
      </c>
      <c r="AY363" s="207" t="s">
        <v>120</v>
      </c>
    </row>
    <row r="364" spans="1:65" s="2" customFormat="1" ht="24">
      <c r="A364" s="36"/>
      <c r="B364" s="37"/>
      <c r="C364" s="175" t="s">
        <v>868</v>
      </c>
      <c r="D364" s="175" t="s">
        <v>123</v>
      </c>
      <c r="E364" s="176" t="s">
        <v>835</v>
      </c>
      <c r="F364" s="177" t="s">
        <v>836</v>
      </c>
      <c r="G364" s="178" t="s">
        <v>418</v>
      </c>
      <c r="H364" s="250"/>
      <c r="I364" s="180"/>
      <c r="J364" s="181">
        <f>ROUND(I364*H364,2)</f>
        <v>0</v>
      </c>
      <c r="K364" s="177" t="s">
        <v>127</v>
      </c>
      <c r="L364" s="41"/>
      <c r="M364" s="182" t="s">
        <v>19</v>
      </c>
      <c r="N364" s="183" t="s">
        <v>43</v>
      </c>
      <c r="O364" s="66"/>
      <c r="P364" s="184">
        <f>O364*H364</f>
        <v>0</v>
      </c>
      <c r="Q364" s="184">
        <v>0</v>
      </c>
      <c r="R364" s="184">
        <f>Q364*H364</f>
        <v>0</v>
      </c>
      <c r="S364" s="184">
        <v>0</v>
      </c>
      <c r="T364" s="185">
        <f>S364*H364</f>
        <v>0</v>
      </c>
      <c r="U364" s="36"/>
      <c r="V364" s="36"/>
      <c r="W364" s="36"/>
      <c r="X364" s="36"/>
      <c r="Y364" s="36"/>
      <c r="Z364" s="36"/>
      <c r="AA364" s="36"/>
      <c r="AB364" s="36"/>
      <c r="AC364" s="36"/>
      <c r="AD364" s="36"/>
      <c r="AE364" s="36"/>
      <c r="AR364" s="186" t="s">
        <v>257</v>
      </c>
      <c r="AT364" s="186" t="s">
        <v>123</v>
      </c>
      <c r="AU364" s="186" t="s">
        <v>81</v>
      </c>
      <c r="AY364" s="19" t="s">
        <v>120</v>
      </c>
      <c r="BE364" s="187">
        <f>IF(N364="základní",J364,0)</f>
        <v>0</v>
      </c>
      <c r="BF364" s="187">
        <f>IF(N364="snížená",J364,0)</f>
        <v>0</v>
      </c>
      <c r="BG364" s="187">
        <f>IF(N364="zákl. přenesená",J364,0)</f>
        <v>0</v>
      </c>
      <c r="BH364" s="187">
        <f>IF(N364="sníž. přenesená",J364,0)</f>
        <v>0</v>
      </c>
      <c r="BI364" s="187">
        <f>IF(N364="nulová",J364,0)</f>
        <v>0</v>
      </c>
      <c r="BJ364" s="19" t="s">
        <v>79</v>
      </c>
      <c r="BK364" s="187">
        <f>ROUND(I364*H364,2)</f>
        <v>0</v>
      </c>
      <c r="BL364" s="19" t="s">
        <v>257</v>
      </c>
      <c r="BM364" s="186" t="s">
        <v>1217</v>
      </c>
    </row>
    <row r="365" spans="1:47" s="2" customFormat="1" ht="78">
      <c r="A365" s="36"/>
      <c r="B365" s="37"/>
      <c r="C365" s="38"/>
      <c r="D365" s="188" t="s">
        <v>130</v>
      </c>
      <c r="E365" s="38"/>
      <c r="F365" s="189" t="s">
        <v>458</v>
      </c>
      <c r="G365" s="38"/>
      <c r="H365" s="38"/>
      <c r="I365" s="190"/>
      <c r="J365" s="38"/>
      <c r="K365" s="38"/>
      <c r="L365" s="41"/>
      <c r="M365" s="193"/>
      <c r="N365" s="194"/>
      <c r="O365" s="195"/>
      <c r="P365" s="195"/>
      <c r="Q365" s="195"/>
      <c r="R365" s="195"/>
      <c r="S365" s="195"/>
      <c r="T365" s="196"/>
      <c r="U365" s="36"/>
      <c r="V365" s="36"/>
      <c r="W365" s="36"/>
      <c r="X365" s="36"/>
      <c r="Y365" s="36"/>
      <c r="Z365" s="36"/>
      <c r="AA365" s="36"/>
      <c r="AB365" s="36"/>
      <c r="AC365" s="36"/>
      <c r="AD365" s="36"/>
      <c r="AE365" s="36"/>
      <c r="AT365" s="19" t="s">
        <v>130</v>
      </c>
      <c r="AU365" s="19" t="s">
        <v>81</v>
      </c>
    </row>
    <row r="366" spans="1:31" s="2" customFormat="1" ht="6.95" customHeight="1">
      <c r="A366" s="36"/>
      <c r="B366" s="49"/>
      <c r="C366" s="50"/>
      <c r="D366" s="50"/>
      <c r="E366" s="50"/>
      <c r="F366" s="50"/>
      <c r="G366" s="50"/>
      <c r="H366" s="50"/>
      <c r="I366" s="50"/>
      <c r="J366" s="50"/>
      <c r="K366" s="50"/>
      <c r="L366" s="41"/>
      <c r="M366" s="36"/>
      <c r="O366" s="36"/>
      <c r="P366" s="36"/>
      <c r="Q366" s="36"/>
      <c r="R366" s="36"/>
      <c r="S366" s="36"/>
      <c r="T366" s="36"/>
      <c r="U366" s="36"/>
      <c r="V366" s="36"/>
      <c r="W366" s="36"/>
      <c r="X366" s="36"/>
      <c r="Y366" s="36"/>
      <c r="Z366" s="36"/>
      <c r="AA366" s="36"/>
      <c r="AB366" s="36"/>
      <c r="AC366" s="36"/>
      <c r="AD366" s="36"/>
      <c r="AE366" s="36"/>
    </row>
  </sheetData>
  <sheetProtection algorithmName="SHA-512" hashValue="xdU6xQynLVn1zouYEpODEBMpwMCRzUpeNObpJgSthAaXXAUmF22kTKMa+DFf9qwBXQdAie7yCrzCmKqLOKotow==" saltValue="EE6udCm6qaWoCkOoULFzbdyKzoyYsdlKeaJvQZvnu5fSJ+E3OBxnVL7WVo8na4/i/ZGeNU5a405bQCVUJEhj9g==" spinCount="100000" sheet="1" objects="1" scenarios="1" formatColumns="0" formatRows="0" autoFilter="0"/>
  <autoFilter ref="C88:K365"/>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K218"/>
  <sheetViews>
    <sheetView showGridLines="0" zoomScale="110" zoomScaleNormal="110" workbookViewId="0" topLeftCell="A1"/>
  </sheetViews>
  <sheetFormatPr defaultColWidth="9.140625" defaultRowHeight="12"/>
  <cols>
    <col min="1" max="1" width="8.28125" style="255" customWidth="1"/>
    <col min="2" max="2" width="1.7109375" style="255" customWidth="1"/>
    <col min="3" max="4" width="5.00390625" style="255" customWidth="1"/>
    <col min="5" max="5" width="11.7109375" style="255" customWidth="1"/>
    <col min="6" max="6" width="9.140625" style="255" customWidth="1"/>
    <col min="7" max="7" width="5.00390625" style="255" customWidth="1"/>
    <col min="8" max="8" width="77.8515625" style="255" customWidth="1"/>
    <col min="9" max="10" width="20.00390625" style="255" customWidth="1"/>
    <col min="11" max="11" width="1.7109375" style="255" customWidth="1"/>
  </cols>
  <sheetData>
    <row r="1" s="1" customFormat="1" ht="37.5" customHeight="1"/>
    <row r="2" spans="2:11" s="1" customFormat="1" ht="7.5" customHeight="1">
      <c r="B2" s="256"/>
      <c r="C2" s="257"/>
      <c r="D2" s="257"/>
      <c r="E2" s="257"/>
      <c r="F2" s="257"/>
      <c r="G2" s="257"/>
      <c r="H2" s="257"/>
      <c r="I2" s="257"/>
      <c r="J2" s="257"/>
      <c r="K2" s="258"/>
    </row>
    <row r="3" spans="2:11" s="17" customFormat="1" ht="45" customHeight="1">
      <c r="B3" s="259"/>
      <c r="C3" s="387" t="s">
        <v>1218</v>
      </c>
      <c r="D3" s="387"/>
      <c r="E3" s="387"/>
      <c r="F3" s="387"/>
      <c r="G3" s="387"/>
      <c r="H3" s="387"/>
      <c r="I3" s="387"/>
      <c r="J3" s="387"/>
      <c r="K3" s="260"/>
    </row>
    <row r="4" spans="2:11" s="1" customFormat="1" ht="25.5" customHeight="1">
      <c r="B4" s="261"/>
      <c r="C4" s="392" t="s">
        <v>1219</v>
      </c>
      <c r="D4" s="392"/>
      <c r="E4" s="392"/>
      <c r="F4" s="392"/>
      <c r="G4" s="392"/>
      <c r="H4" s="392"/>
      <c r="I4" s="392"/>
      <c r="J4" s="392"/>
      <c r="K4" s="262"/>
    </row>
    <row r="5" spans="2:11" s="1" customFormat="1" ht="5.25" customHeight="1">
      <c r="B5" s="261"/>
      <c r="C5" s="263"/>
      <c r="D5" s="263"/>
      <c r="E5" s="263"/>
      <c r="F5" s="263"/>
      <c r="G5" s="263"/>
      <c r="H5" s="263"/>
      <c r="I5" s="263"/>
      <c r="J5" s="263"/>
      <c r="K5" s="262"/>
    </row>
    <row r="6" spans="2:11" s="1" customFormat="1" ht="15" customHeight="1">
      <c r="B6" s="261"/>
      <c r="C6" s="391" t="s">
        <v>1220</v>
      </c>
      <c r="D6" s="391"/>
      <c r="E6" s="391"/>
      <c r="F6" s="391"/>
      <c r="G6" s="391"/>
      <c r="H6" s="391"/>
      <c r="I6" s="391"/>
      <c r="J6" s="391"/>
      <c r="K6" s="262"/>
    </row>
    <row r="7" spans="2:11" s="1" customFormat="1" ht="15" customHeight="1">
      <c r="B7" s="265"/>
      <c r="C7" s="391" t="s">
        <v>1221</v>
      </c>
      <c r="D7" s="391"/>
      <c r="E7" s="391"/>
      <c r="F7" s="391"/>
      <c r="G7" s="391"/>
      <c r="H7" s="391"/>
      <c r="I7" s="391"/>
      <c r="J7" s="391"/>
      <c r="K7" s="262"/>
    </row>
    <row r="8" spans="2:11" s="1" customFormat="1" ht="12.75" customHeight="1">
      <c r="B8" s="265"/>
      <c r="C8" s="264"/>
      <c r="D8" s="264"/>
      <c r="E8" s="264"/>
      <c r="F8" s="264"/>
      <c r="G8" s="264"/>
      <c r="H8" s="264"/>
      <c r="I8" s="264"/>
      <c r="J8" s="264"/>
      <c r="K8" s="262"/>
    </row>
    <row r="9" spans="2:11" s="1" customFormat="1" ht="15" customHeight="1">
      <c r="B9" s="265"/>
      <c r="C9" s="391" t="s">
        <v>1222</v>
      </c>
      <c r="D9" s="391"/>
      <c r="E9" s="391"/>
      <c r="F9" s="391"/>
      <c r="G9" s="391"/>
      <c r="H9" s="391"/>
      <c r="I9" s="391"/>
      <c r="J9" s="391"/>
      <c r="K9" s="262"/>
    </row>
    <row r="10" spans="2:11" s="1" customFormat="1" ht="15" customHeight="1">
      <c r="B10" s="265"/>
      <c r="C10" s="264"/>
      <c r="D10" s="391" t="s">
        <v>1223</v>
      </c>
      <c r="E10" s="391"/>
      <c r="F10" s="391"/>
      <c r="G10" s="391"/>
      <c r="H10" s="391"/>
      <c r="I10" s="391"/>
      <c r="J10" s="391"/>
      <c r="K10" s="262"/>
    </row>
    <row r="11" spans="2:11" s="1" customFormat="1" ht="15" customHeight="1">
      <c r="B11" s="265"/>
      <c r="C11" s="266"/>
      <c r="D11" s="391" t="s">
        <v>1224</v>
      </c>
      <c r="E11" s="391"/>
      <c r="F11" s="391"/>
      <c r="G11" s="391"/>
      <c r="H11" s="391"/>
      <c r="I11" s="391"/>
      <c r="J11" s="391"/>
      <c r="K11" s="262"/>
    </row>
    <row r="12" spans="2:11" s="1" customFormat="1" ht="15" customHeight="1">
      <c r="B12" s="265"/>
      <c r="C12" s="266"/>
      <c r="D12" s="264"/>
      <c r="E12" s="264"/>
      <c r="F12" s="264"/>
      <c r="G12" s="264"/>
      <c r="H12" s="264"/>
      <c r="I12" s="264"/>
      <c r="J12" s="264"/>
      <c r="K12" s="262"/>
    </row>
    <row r="13" spans="2:11" s="1" customFormat="1" ht="15" customHeight="1">
      <c r="B13" s="265"/>
      <c r="C13" s="266"/>
      <c r="D13" s="267" t="s">
        <v>1225</v>
      </c>
      <c r="E13" s="264"/>
      <c r="F13" s="264"/>
      <c r="G13" s="264"/>
      <c r="H13" s="264"/>
      <c r="I13" s="264"/>
      <c r="J13" s="264"/>
      <c r="K13" s="262"/>
    </row>
    <row r="14" spans="2:11" s="1" customFormat="1" ht="12.75" customHeight="1">
      <c r="B14" s="265"/>
      <c r="C14" s="266"/>
      <c r="D14" s="266"/>
      <c r="E14" s="266"/>
      <c r="F14" s="266"/>
      <c r="G14" s="266"/>
      <c r="H14" s="266"/>
      <c r="I14" s="266"/>
      <c r="J14" s="266"/>
      <c r="K14" s="262"/>
    </row>
    <row r="15" spans="2:11" s="1" customFormat="1" ht="15" customHeight="1">
      <c r="B15" s="265"/>
      <c r="C15" s="266"/>
      <c r="D15" s="391" t="s">
        <v>1226</v>
      </c>
      <c r="E15" s="391"/>
      <c r="F15" s="391"/>
      <c r="G15" s="391"/>
      <c r="H15" s="391"/>
      <c r="I15" s="391"/>
      <c r="J15" s="391"/>
      <c r="K15" s="262"/>
    </row>
    <row r="16" spans="2:11" s="1" customFormat="1" ht="15" customHeight="1">
      <c r="B16" s="265"/>
      <c r="C16" s="266"/>
      <c r="D16" s="391" t="s">
        <v>1227</v>
      </c>
      <c r="E16" s="391"/>
      <c r="F16" s="391"/>
      <c r="G16" s="391"/>
      <c r="H16" s="391"/>
      <c r="I16" s="391"/>
      <c r="J16" s="391"/>
      <c r="K16" s="262"/>
    </row>
    <row r="17" spans="2:11" s="1" customFormat="1" ht="15" customHeight="1">
      <c r="B17" s="265"/>
      <c r="C17" s="266"/>
      <c r="D17" s="391" t="s">
        <v>1228</v>
      </c>
      <c r="E17" s="391"/>
      <c r="F17" s="391"/>
      <c r="G17" s="391"/>
      <c r="H17" s="391"/>
      <c r="I17" s="391"/>
      <c r="J17" s="391"/>
      <c r="K17" s="262"/>
    </row>
    <row r="18" spans="2:11" s="1" customFormat="1" ht="15" customHeight="1">
      <c r="B18" s="265"/>
      <c r="C18" s="266"/>
      <c r="D18" s="266"/>
      <c r="E18" s="268" t="s">
        <v>78</v>
      </c>
      <c r="F18" s="391" t="s">
        <v>1229</v>
      </c>
      <c r="G18" s="391"/>
      <c r="H18" s="391"/>
      <c r="I18" s="391"/>
      <c r="J18" s="391"/>
      <c r="K18" s="262"/>
    </row>
    <row r="19" spans="2:11" s="1" customFormat="1" ht="15" customHeight="1">
      <c r="B19" s="265"/>
      <c r="C19" s="266"/>
      <c r="D19" s="266"/>
      <c r="E19" s="268" t="s">
        <v>1230</v>
      </c>
      <c r="F19" s="391" t="s">
        <v>1231</v>
      </c>
      <c r="G19" s="391"/>
      <c r="H19" s="391"/>
      <c r="I19" s="391"/>
      <c r="J19" s="391"/>
      <c r="K19" s="262"/>
    </row>
    <row r="20" spans="2:11" s="1" customFormat="1" ht="15" customHeight="1">
      <c r="B20" s="265"/>
      <c r="C20" s="266"/>
      <c r="D20" s="266"/>
      <c r="E20" s="268" t="s">
        <v>1232</v>
      </c>
      <c r="F20" s="391" t="s">
        <v>1233</v>
      </c>
      <c r="G20" s="391"/>
      <c r="H20" s="391"/>
      <c r="I20" s="391"/>
      <c r="J20" s="391"/>
      <c r="K20" s="262"/>
    </row>
    <row r="21" spans="2:11" s="1" customFormat="1" ht="15" customHeight="1">
      <c r="B21" s="265"/>
      <c r="C21" s="266"/>
      <c r="D21" s="266"/>
      <c r="E21" s="268" t="s">
        <v>1234</v>
      </c>
      <c r="F21" s="391" t="s">
        <v>1235</v>
      </c>
      <c r="G21" s="391"/>
      <c r="H21" s="391"/>
      <c r="I21" s="391"/>
      <c r="J21" s="391"/>
      <c r="K21" s="262"/>
    </row>
    <row r="22" spans="2:11" s="1" customFormat="1" ht="15" customHeight="1">
      <c r="B22" s="265"/>
      <c r="C22" s="266"/>
      <c r="D22" s="266"/>
      <c r="E22" s="268" t="s">
        <v>1236</v>
      </c>
      <c r="F22" s="391" t="s">
        <v>1237</v>
      </c>
      <c r="G22" s="391"/>
      <c r="H22" s="391"/>
      <c r="I22" s="391"/>
      <c r="J22" s="391"/>
      <c r="K22" s="262"/>
    </row>
    <row r="23" spans="2:11" s="1" customFormat="1" ht="15" customHeight="1">
      <c r="B23" s="265"/>
      <c r="C23" s="266"/>
      <c r="D23" s="266"/>
      <c r="E23" s="268" t="s">
        <v>1238</v>
      </c>
      <c r="F23" s="391" t="s">
        <v>1239</v>
      </c>
      <c r="G23" s="391"/>
      <c r="H23" s="391"/>
      <c r="I23" s="391"/>
      <c r="J23" s="391"/>
      <c r="K23" s="262"/>
    </row>
    <row r="24" spans="2:11" s="1" customFormat="1" ht="12.75" customHeight="1">
      <c r="B24" s="265"/>
      <c r="C24" s="266"/>
      <c r="D24" s="266"/>
      <c r="E24" s="266"/>
      <c r="F24" s="266"/>
      <c r="G24" s="266"/>
      <c r="H24" s="266"/>
      <c r="I24" s="266"/>
      <c r="J24" s="266"/>
      <c r="K24" s="262"/>
    </row>
    <row r="25" spans="2:11" s="1" customFormat="1" ht="15" customHeight="1">
      <c r="B25" s="265"/>
      <c r="C25" s="391" t="s">
        <v>1240</v>
      </c>
      <c r="D25" s="391"/>
      <c r="E25" s="391"/>
      <c r="F25" s="391"/>
      <c r="G25" s="391"/>
      <c r="H25" s="391"/>
      <c r="I25" s="391"/>
      <c r="J25" s="391"/>
      <c r="K25" s="262"/>
    </row>
    <row r="26" spans="2:11" s="1" customFormat="1" ht="15" customHeight="1">
      <c r="B26" s="265"/>
      <c r="C26" s="391" t="s">
        <v>1241</v>
      </c>
      <c r="D26" s="391"/>
      <c r="E26" s="391"/>
      <c r="F26" s="391"/>
      <c r="G26" s="391"/>
      <c r="H26" s="391"/>
      <c r="I26" s="391"/>
      <c r="J26" s="391"/>
      <c r="K26" s="262"/>
    </row>
    <row r="27" spans="2:11" s="1" customFormat="1" ht="15" customHeight="1">
      <c r="B27" s="265"/>
      <c r="C27" s="264"/>
      <c r="D27" s="391" t="s">
        <v>1242</v>
      </c>
      <c r="E27" s="391"/>
      <c r="F27" s="391"/>
      <c r="G27" s="391"/>
      <c r="H27" s="391"/>
      <c r="I27" s="391"/>
      <c r="J27" s="391"/>
      <c r="K27" s="262"/>
    </row>
    <row r="28" spans="2:11" s="1" customFormat="1" ht="15" customHeight="1">
      <c r="B28" s="265"/>
      <c r="C28" s="266"/>
      <c r="D28" s="391" t="s">
        <v>1243</v>
      </c>
      <c r="E28" s="391"/>
      <c r="F28" s="391"/>
      <c r="G28" s="391"/>
      <c r="H28" s="391"/>
      <c r="I28" s="391"/>
      <c r="J28" s="391"/>
      <c r="K28" s="262"/>
    </row>
    <row r="29" spans="2:11" s="1" customFormat="1" ht="12.75" customHeight="1">
      <c r="B29" s="265"/>
      <c r="C29" s="266"/>
      <c r="D29" s="266"/>
      <c r="E29" s="266"/>
      <c r="F29" s="266"/>
      <c r="G29" s="266"/>
      <c r="H29" s="266"/>
      <c r="I29" s="266"/>
      <c r="J29" s="266"/>
      <c r="K29" s="262"/>
    </row>
    <row r="30" spans="2:11" s="1" customFormat="1" ht="15" customHeight="1">
      <c r="B30" s="265"/>
      <c r="C30" s="266"/>
      <c r="D30" s="391" t="s">
        <v>1244</v>
      </c>
      <c r="E30" s="391"/>
      <c r="F30" s="391"/>
      <c r="G30" s="391"/>
      <c r="H30" s="391"/>
      <c r="I30" s="391"/>
      <c r="J30" s="391"/>
      <c r="K30" s="262"/>
    </row>
    <row r="31" spans="2:11" s="1" customFormat="1" ht="15" customHeight="1">
      <c r="B31" s="265"/>
      <c r="C31" s="266"/>
      <c r="D31" s="391" t="s">
        <v>1245</v>
      </c>
      <c r="E31" s="391"/>
      <c r="F31" s="391"/>
      <c r="G31" s="391"/>
      <c r="H31" s="391"/>
      <c r="I31" s="391"/>
      <c r="J31" s="391"/>
      <c r="K31" s="262"/>
    </row>
    <row r="32" spans="2:11" s="1" customFormat="1" ht="12.75" customHeight="1">
      <c r="B32" s="265"/>
      <c r="C32" s="266"/>
      <c r="D32" s="266"/>
      <c r="E32" s="266"/>
      <c r="F32" s="266"/>
      <c r="G32" s="266"/>
      <c r="H32" s="266"/>
      <c r="I32" s="266"/>
      <c r="J32" s="266"/>
      <c r="K32" s="262"/>
    </row>
    <row r="33" spans="2:11" s="1" customFormat="1" ht="15" customHeight="1">
      <c r="B33" s="265"/>
      <c r="C33" s="266"/>
      <c r="D33" s="391" t="s">
        <v>1246</v>
      </c>
      <c r="E33" s="391"/>
      <c r="F33" s="391"/>
      <c r="G33" s="391"/>
      <c r="H33" s="391"/>
      <c r="I33" s="391"/>
      <c r="J33" s="391"/>
      <c r="K33" s="262"/>
    </row>
    <row r="34" spans="2:11" s="1" customFormat="1" ht="15" customHeight="1">
      <c r="B34" s="265"/>
      <c r="C34" s="266"/>
      <c r="D34" s="391" t="s">
        <v>1247</v>
      </c>
      <c r="E34" s="391"/>
      <c r="F34" s="391"/>
      <c r="G34" s="391"/>
      <c r="H34" s="391"/>
      <c r="I34" s="391"/>
      <c r="J34" s="391"/>
      <c r="K34" s="262"/>
    </row>
    <row r="35" spans="2:11" s="1" customFormat="1" ht="15" customHeight="1">
      <c r="B35" s="265"/>
      <c r="C35" s="266"/>
      <c r="D35" s="391" t="s">
        <v>1248</v>
      </c>
      <c r="E35" s="391"/>
      <c r="F35" s="391"/>
      <c r="G35" s="391"/>
      <c r="H35" s="391"/>
      <c r="I35" s="391"/>
      <c r="J35" s="391"/>
      <c r="K35" s="262"/>
    </row>
    <row r="36" spans="2:11" s="1" customFormat="1" ht="15" customHeight="1">
      <c r="B36" s="265"/>
      <c r="C36" s="266"/>
      <c r="D36" s="264"/>
      <c r="E36" s="267" t="s">
        <v>106</v>
      </c>
      <c r="F36" s="264"/>
      <c r="G36" s="391" t="s">
        <v>1249</v>
      </c>
      <c r="H36" s="391"/>
      <c r="I36" s="391"/>
      <c r="J36" s="391"/>
      <c r="K36" s="262"/>
    </row>
    <row r="37" spans="2:11" s="1" customFormat="1" ht="30.75" customHeight="1">
      <c r="B37" s="265"/>
      <c r="C37" s="266"/>
      <c r="D37" s="264"/>
      <c r="E37" s="267" t="s">
        <v>1250</v>
      </c>
      <c r="F37" s="264"/>
      <c r="G37" s="391" t="s">
        <v>1251</v>
      </c>
      <c r="H37" s="391"/>
      <c r="I37" s="391"/>
      <c r="J37" s="391"/>
      <c r="K37" s="262"/>
    </row>
    <row r="38" spans="2:11" s="1" customFormat="1" ht="15" customHeight="1">
      <c r="B38" s="265"/>
      <c r="C38" s="266"/>
      <c r="D38" s="264"/>
      <c r="E38" s="267" t="s">
        <v>53</v>
      </c>
      <c r="F38" s="264"/>
      <c r="G38" s="391" t="s">
        <v>1252</v>
      </c>
      <c r="H38" s="391"/>
      <c r="I38" s="391"/>
      <c r="J38" s="391"/>
      <c r="K38" s="262"/>
    </row>
    <row r="39" spans="2:11" s="1" customFormat="1" ht="15" customHeight="1">
      <c r="B39" s="265"/>
      <c r="C39" s="266"/>
      <c r="D39" s="264"/>
      <c r="E39" s="267" t="s">
        <v>54</v>
      </c>
      <c r="F39" s="264"/>
      <c r="G39" s="391" t="s">
        <v>1253</v>
      </c>
      <c r="H39" s="391"/>
      <c r="I39" s="391"/>
      <c r="J39" s="391"/>
      <c r="K39" s="262"/>
    </row>
    <row r="40" spans="2:11" s="1" customFormat="1" ht="15" customHeight="1">
      <c r="B40" s="265"/>
      <c r="C40" s="266"/>
      <c r="D40" s="264"/>
      <c r="E40" s="267" t="s">
        <v>107</v>
      </c>
      <c r="F40" s="264"/>
      <c r="G40" s="391" t="s">
        <v>1254</v>
      </c>
      <c r="H40" s="391"/>
      <c r="I40" s="391"/>
      <c r="J40" s="391"/>
      <c r="K40" s="262"/>
    </row>
    <row r="41" spans="2:11" s="1" customFormat="1" ht="15" customHeight="1">
      <c r="B41" s="265"/>
      <c r="C41" s="266"/>
      <c r="D41" s="264"/>
      <c r="E41" s="267" t="s">
        <v>108</v>
      </c>
      <c r="F41" s="264"/>
      <c r="G41" s="391" t="s">
        <v>1255</v>
      </c>
      <c r="H41" s="391"/>
      <c r="I41" s="391"/>
      <c r="J41" s="391"/>
      <c r="K41" s="262"/>
    </row>
    <row r="42" spans="2:11" s="1" customFormat="1" ht="15" customHeight="1">
      <c r="B42" s="265"/>
      <c r="C42" s="266"/>
      <c r="D42" s="264"/>
      <c r="E42" s="267" t="s">
        <v>1256</v>
      </c>
      <c r="F42" s="264"/>
      <c r="G42" s="391" t="s">
        <v>1257</v>
      </c>
      <c r="H42" s="391"/>
      <c r="I42" s="391"/>
      <c r="J42" s="391"/>
      <c r="K42" s="262"/>
    </row>
    <row r="43" spans="2:11" s="1" customFormat="1" ht="15" customHeight="1">
      <c r="B43" s="265"/>
      <c r="C43" s="266"/>
      <c r="D43" s="264"/>
      <c r="E43" s="267"/>
      <c r="F43" s="264"/>
      <c r="G43" s="391" t="s">
        <v>1258</v>
      </c>
      <c r="H43" s="391"/>
      <c r="I43" s="391"/>
      <c r="J43" s="391"/>
      <c r="K43" s="262"/>
    </row>
    <row r="44" spans="2:11" s="1" customFormat="1" ht="15" customHeight="1">
      <c r="B44" s="265"/>
      <c r="C44" s="266"/>
      <c r="D44" s="264"/>
      <c r="E44" s="267" t="s">
        <v>1259</v>
      </c>
      <c r="F44" s="264"/>
      <c r="G44" s="391" t="s">
        <v>1260</v>
      </c>
      <c r="H44" s="391"/>
      <c r="I44" s="391"/>
      <c r="J44" s="391"/>
      <c r="K44" s="262"/>
    </row>
    <row r="45" spans="2:11" s="1" customFormat="1" ht="15" customHeight="1">
      <c r="B45" s="265"/>
      <c r="C45" s="266"/>
      <c r="D45" s="264"/>
      <c r="E45" s="267" t="s">
        <v>110</v>
      </c>
      <c r="F45" s="264"/>
      <c r="G45" s="391" t="s">
        <v>1261</v>
      </c>
      <c r="H45" s="391"/>
      <c r="I45" s="391"/>
      <c r="J45" s="391"/>
      <c r="K45" s="262"/>
    </row>
    <row r="46" spans="2:11" s="1" customFormat="1" ht="12.75" customHeight="1">
      <c r="B46" s="265"/>
      <c r="C46" s="266"/>
      <c r="D46" s="264"/>
      <c r="E46" s="264"/>
      <c r="F46" s="264"/>
      <c r="G46" s="264"/>
      <c r="H46" s="264"/>
      <c r="I46" s="264"/>
      <c r="J46" s="264"/>
      <c r="K46" s="262"/>
    </row>
    <row r="47" spans="2:11" s="1" customFormat="1" ht="15" customHeight="1">
      <c r="B47" s="265"/>
      <c r="C47" s="266"/>
      <c r="D47" s="391" t="s">
        <v>1262</v>
      </c>
      <c r="E47" s="391"/>
      <c r="F47" s="391"/>
      <c r="G47" s="391"/>
      <c r="H47" s="391"/>
      <c r="I47" s="391"/>
      <c r="J47" s="391"/>
      <c r="K47" s="262"/>
    </row>
    <row r="48" spans="2:11" s="1" customFormat="1" ht="15" customHeight="1">
      <c r="B48" s="265"/>
      <c r="C48" s="266"/>
      <c r="D48" s="266"/>
      <c r="E48" s="391" t="s">
        <v>1263</v>
      </c>
      <c r="F48" s="391"/>
      <c r="G48" s="391"/>
      <c r="H48" s="391"/>
      <c r="I48" s="391"/>
      <c r="J48" s="391"/>
      <c r="K48" s="262"/>
    </row>
    <row r="49" spans="2:11" s="1" customFormat="1" ht="15" customHeight="1">
      <c r="B49" s="265"/>
      <c r="C49" s="266"/>
      <c r="D49" s="266"/>
      <c r="E49" s="391" t="s">
        <v>1264</v>
      </c>
      <c r="F49" s="391"/>
      <c r="G49" s="391"/>
      <c r="H49" s="391"/>
      <c r="I49" s="391"/>
      <c r="J49" s="391"/>
      <c r="K49" s="262"/>
    </row>
    <row r="50" spans="2:11" s="1" customFormat="1" ht="15" customHeight="1">
      <c r="B50" s="265"/>
      <c r="C50" s="266"/>
      <c r="D50" s="266"/>
      <c r="E50" s="391" t="s">
        <v>1265</v>
      </c>
      <c r="F50" s="391"/>
      <c r="G50" s="391"/>
      <c r="H50" s="391"/>
      <c r="I50" s="391"/>
      <c r="J50" s="391"/>
      <c r="K50" s="262"/>
    </row>
    <row r="51" spans="2:11" s="1" customFormat="1" ht="15" customHeight="1">
      <c r="B51" s="265"/>
      <c r="C51" s="266"/>
      <c r="D51" s="391" t="s">
        <v>1266</v>
      </c>
      <c r="E51" s="391"/>
      <c r="F51" s="391"/>
      <c r="G51" s="391"/>
      <c r="H51" s="391"/>
      <c r="I51" s="391"/>
      <c r="J51" s="391"/>
      <c r="K51" s="262"/>
    </row>
    <row r="52" spans="2:11" s="1" customFormat="1" ht="25.5" customHeight="1">
      <c r="B52" s="261"/>
      <c r="C52" s="392" t="s">
        <v>1267</v>
      </c>
      <c r="D52" s="392"/>
      <c r="E52" s="392"/>
      <c r="F52" s="392"/>
      <c r="G52" s="392"/>
      <c r="H52" s="392"/>
      <c r="I52" s="392"/>
      <c r="J52" s="392"/>
      <c r="K52" s="262"/>
    </row>
    <row r="53" spans="2:11" s="1" customFormat="1" ht="5.25" customHeight="1">
      <c r="B53" s="261"/>
      <c r="C53" s="263"/>
      <c r="D53" s="263"/>
      <c r="E53" s="263"/>
      <c r="F53" s="263"/>
      <c r="G53" s="263"/>
      <c r="H53" s="263"/>
      <c r="I53" s="263"/>
      <c r="J53" s="263"/>
      <c r="K53" s="262"/>
    </row>
    <row r="54" spans="2:11" s="1" customFormat="1" ht="15" customHeight="1">
      <c r="B54" s="261"/>
      <c r="C54" s="391" t="s">
        <v>1268</v>
      </c>
      <c r="D54" s="391"/>
      <c r="E54" s="391"/>
      <c r="F54" s="391"/>
      <c r="G54" s="391"/>
      <c r="H54" s="391"/>
      <c r="I54" s="391"/>
      <c r="J54" s="391"/>
      <c r="K54" s="262"/>
    </row>
    <row r="55" spans="2:11" s="1" customFormat="1" ht="15" customHeight="1">
      <c r="B55" s="261"/>
      <c r="C55" s="391" t="s">
        <v>1269</v>
      </c>
      <c r="D55" s="391"/>
      <c r="E55" s="391"/>
      <c r="F55" s="391"/>
      <c r="G55" s="391"/>
      <c r="H55" s="391"/>
      <c r="I55" s="391"/>
      <c r="J55" s="391"/>
      <c r="K55" s="262"/>
    </row>
    <row r="56" spans="2:11" s="1" customFormat="1" ht="12.75" customHeight="1">
      <c r="B56" s="261"/>
      <c r="C56" s="264"/>
      <c r="D56" s="264"/>
      <c r="E56" s="264"/>
      <c r="F56" s="264"/>
      <c r="G56" s="264"/>
      <c r="H56" s="264"/>
      <c r="I56" s="264"/>
      <c r="J56" s="264"/>
      <c r="K56" s="262"/>
    </row>
    <row r="57" spans="2:11" s="1" customFormat="1" ht="15" customHeight="1">
      <c r="B57" s="261"/>
      <c r="C57" s="391" t="s">
        <v>1270</v>
      </c>
      <c r="D57" s="391"/>
      <c r="E57" s="391"/>
      <c r="F57" s="391"/>
      <c r="G57" s="391"/>
      <c r="H57" s="391"/>
      <c r="I57" s="391"/>
      <c r="J57" s="391"/>
      <c r="K57" s="262"/>
    </row>
    <row r="58" spans="2:11" s="1" customFormat="1" ht="15" customHeight="1">
      <c r="B58" s="261"/>
      <c r="C58" s="266"/>
      <c r="D58" s="391" t="s">
        <v>1271</v>
      </c>
      <c r="E58" s="391"/>
      <c r="F58" s="391"/>
      <c r="G58" s="391"/>
      <c r="H58" s="391"/>
      <c r="I58" s="391"/>
      <c r="J58" s="391"/>
      <c r="K58" s="262"/>
    </row>
    <row r="59" spans="2:11" s="1" customFormat="1" ht="15" customHeight="1">
      <c r="B59" s="261"/>
      <c r="C59" s="266"/>
      <c r="D59" s="391" t="s">
        <v>1272</v>
      </c>
      <c r="E59" s="391"/>
      <c r="F59" s="391"/>
      <c r="G59" s="391"/>
      <c r="H59" s="391"/>
      <c r="I59" s="391"/>
      <c r="J59" s="391"/>
      <c r="K59" s="262"/>
    </row>
    <row r="60" spans="2:11" s="1" customFormat="1" ht="15" customHeight="1">
      <c r="B60" s="261"/>
      <c r="C60" s="266"/>
      <c r="D60" s="391" t="s">
        <v>1273</v>
      </c>
      <c r="E60" s="391"/>
      <c r="F60" s="391"/>
      <c r="G60" s="391"/>
      <c r="H60" s="391"/>
      <c r="I60" s="391"/>
      <c r="J60" s="391"/>
      <c r="K60" s="262"/>
    </row>
    <row r="61" spans="2:11" s="1" customFormat="1" ht="15" customHeight="1">
      <c r="B61" s="261"/>
      <c r="C61" s="266"/>
      <c r="D61" s="391" t="s">
        <v>1274</v>
      </c>
      <c r="E61" s="391"/>
      <c r="F61" s="391"/>
      <c r="G61" s="391"/>
      <c r="H61" s="391"/>
      <c r="I61" s="391"/>
      <c r="J61" s="391"/>
      <c r="K61" s="262"/>
    </row>
    <row r="62" spans="2:11" s="1" customFormat="1" ht="15" customHeight="1">
      <c r="B62" s="261"/>
      <c r="C62" s="266"/>
      <c r="D62" s="393" t="s">
        <v>1275</v>
      </c>
      <c r="E62" s="393"/>
      <c r="F62" s="393"/>
      <c r="G62" s="393"/>
      <c r="H62" s="393"/>
      <c r="I62" s="393"/>
      <c r="J62" s="393"/>
      <c r="K62" s="262"/>
    </row>
    <row r="63" spans="2:11" s="1" customFormat="1" ht="15" customHeight="1">
      <c r="B63" s="261"/>
      <c r="C63" s="266"/>
      <c r="D63" s="391" t="s">
        <v>1276</v>
      </c>
      <c r="E63" s="391"/>
      <c r="F63" s="391"/>
      <c r="G63" s="391"/>
      <c r="H63" s="391"/>
      <c r="I63" s="391"/>
      <c r="J63" s="391"/>
      <c r="K63" s="262"/>
    </row>
    <row r="64" spans="2:11" s="1" customFormat="1" ht="12.75" customHeight="1">
      <c r="B64" s="261"/>
      <c r="C64" s="266"/>
      <c r="D64" s="266"/>
      <c r="E64" s="269"/>
      <c r="F64" s="266"/>
      <c r="G64" s="266"/>
      <c r="H64" s="266"/>
      <c r="I64" s="266"/>
      <c r="J64" s="266"/>
      <c r="K64" s="262"/>
    </row>
    <row r="65" spans="2:11" s="1" customFormat="1" ht="15" customHeight="1">
      <c r="B65" s="261"/>
      <c r="C65" s="266"/>
      <c r="D65" s="391" t="s">
        <v>1277</v>
      </c>
      <c r="E65" s="391"/>
      <c r="F65" s="391"/>
      <c r="G65" s="391"/>
      <c r="H65" s="391"/>
      <c r="I65" s="391"/>
      <c r="J65" s="391"/>
      <c r="K65" s="262"/>
    </row>
    <row r="66" spans="2:11" s="1" customFormat="1" ht="15" customHeight="1">
      <c r="B66" s="261"/>
      <c r="C66" s="266"/>
      <c r="D66" s="393" t="s">
        <v>1278</v>
      </c>
      <c r="E66" s="393"/>
      <c r="F66" s="393"/>
      <c r="G66" s="393"/>
      <c r="H66" s="393"/>
      <c r="I66" s="393"/>
      <c r="J66" s="393"/>
      <c r="K66" s="262"/>
    </row>
    <row r="67" spans="2:11" s="1" customFormat="1" ht="15" customHeight="1">
      <c r="B67" s="261"/>
      <c r="C67" s="266"/>
      <c r="D67" s="391" t="s">
        <v>1279</v>
      </c>
      <c r="E67" s="391"/>
      <c r="F67" s="391"/>
      <c r="G67" s="391"/>
      <c r="H67" s="391"/>
      <c r="I67" s="391"/>
      <c r="J67" s="391"/>
      <c r="K67" s="262"/>
    </row>
    <row r="68" spans="2:11" s="1" customFormat="1" ht="15" customHeight="1">
      <c r="B68" s="261"/>
      <c r="C68" s="266"/>
      <c r="D68" s="391" t="s">
        <v>1280</v>
      </c>
      <c r="E68" s="391"/>
      <c r="F68" s="391"/>
      <c r="G68" s="391"/>
      <c r="H68" s="391"/>
      <c r="I68" s="391"/>
      <c r="J68" s="391"/>
      <c r="K68" s="262"/>
    </row>
    <row r="69" spans="2:11" s="1" customFormat="1" ht="15" customHeight="1">
      <c r="B69" s="261"/>
      <c r="C69" s="266"/>
      <c r="D69" s="391" t="s">
        <v>1281</v>
      </c>
      <c r="E69" s="391"/>
      <c r="F69" s="391"/>
      <c r="G69" s="391"/>
      <c r="H69" s="391"/>
      <c r="I69" s="391"/>
      <c r="J69" s="391"/>
      <c r="K69" s="262"/>
    </row>
    <row r="70" spans="2:11" s="1" customFormat="1" ht="15" customHeight="1">
      <c r="B70" s="261"/>
      <c r="C70" s="266"/>
      <c r="D70" s="391" t="s">
        <v>1282</v>
      </c>
      <c r="E70" s="391"/>
      <c r="F70" s="391"/>
      <c r="G70" s="391"/>
      <c r="H70" s="391"/>
      <c r="I70" s="391"/>
      <c r="J70" s="391"/>
      <c r="K70" s="262"/>
    </row>
    <row r="71" spans="2:11" s="1" customFormat="1" ht="12.75" customHeight="1">
      <c r="B71" s="270"/>
      <c r="C71" s="271"/>
      <c r="D71" s="271"/>
      <c r="E71" s="271"/>
      <c r="F71" s="271"/>
      <c r="G71" s="271"/>
      <c r="H71" s="271"/>
      <c r="I71" s="271"/>
      <c r="J71" s="271"/>
      <c r="K71" s="272"/>
    </row>
    <row r="72" spans="2:11" s="1" customFormat="1" ht="18.75" customHeight="1">
      <c r="B72" s="273"/>
      <c r="C72" s="273"/>
      <c r="D72" s="273"/>
      <c r="E72" s="273"/>
      <c r="F72" s="273"/>
      <c r="G72" s="273"/>
      <c r="H72" s="273"/>
      <c r="I72" s="273"/>
      <c r="J72" s="273"/>
      <c r="K72" s="274"/>
    </row>
    <row r="73" spans="2:11" s="1" customFormat="1" ht="18.75" customHeight="1">
      <c r="B73" s="274"/>
      <c r="C73" s="274"/>
      <c r="D73" s="274"/>
      <c r="E73" s="274"/>
      <c r="F73" s="274"/>
      <c r="G73" s="274"/>
      <c r="H73" s="274"/>
      <c r="I73" s="274"/>
      <c r="J73" s="274"/>
      <c r="K73" s="274"/>
    </row>
    <row r="74" spans="2:11" s="1" customFormat="1" ht="7.5" customHeight="1">
      <c r="B74" s="275"/>
      <c r="C74" s="276"/>
      <c r="D74" s="276"/>
      <c r="E74" s="276"/>
      <c r="F74" s="276"/>
      <c r="G74" s="276"/>
      <c r="H74" s="276"/>
      <c r="I74" s="276"/>
      <c r="J74" s="276"/>
      <c r="K74" s="277"/>
    </row>
    <row r="75" spans="2:11" s="1" customFormat="1" ht="45" customHeight="1">
      <c r="B75" s="278"/>
      <c r="C75" s="386" t="s">
        <v>1283</v>
      </c>
      <c r="D75" s="386"/>
      <c r="E75" s="386"/>
      <c r="F75" s="386"/>
      <c r="G75" s="386"/>
      <c r="H75" s="386"/>
      <c r="I75" s="386"/>
      <c r="J75" s="386"/>
      <c r="K75" s="279"/>
    </row>
    <row r="76" spans="2:11" s="1" customFormat="1" ht="17.25" customHeight="1">
      <c r="B76" s="278"/>
      <c r="C76" s="280" t="s">
        <v>1284</v>
      </c>
      <c r="D76" s="280"/>
      <c r="E76" s="280"/>
      <c r="F76" s="280" t="s">
        <v>1285</v>
      </c>
      <c r="G76" s="281"/>
      <c r="H76" s="280" t="s">
        <v>54</v>
      </c>
      <c r="I76" s="280" t="s">
        <v>57</v>
      </c>
      <c r="J76" s="280" t="s">
        <v>1286</v>
      </c>
      <c r="K76" s="279"/>
    </row>
    <row r="77" spans="2:11" s="1" customFormat="1" ht="17.25" customHeight="1">
      <c r="B77" s="278"/>
      <c r="C77" s="282" t="s">
        <v>1287</v>
      </c>
      <c r="D77" s="282"/>
      <c r="E77" s="282"/>
      <c r="F77" s="283" t="s">
        <v>1288</v>
      </c>
      <c r="G77" s="284"/>
      <c r="H77" s="282"/>
      <c r="I77" s="282"/>
      <c r="J77" s="282" t="s">
        <v>1289</v>
      </c>
      <c r="K77" s="279"/>
    </row>
    <row r="78" spans="2:11" s="1" customFormat="1" ht="5.25" customHeight="1">
      <c r="B78" s="278"/>
      <c r="C78" s="285"/>
      <c r="D78" s="285"/>
      <c r="E78" s="285"/>
      <c r="F78" s="285"/>
      <c r="G78" s="286"/>
      <c r="H78" s="285"/>
      <c r="I78" s="285"/>
      <c r="J78" s="285"/>
      <c r="K78" s="279"/>
    </row>
    <row r="79" spans="2:11" s="1" customFormat="1" ht="15" customHeight="1">
      <c r="B79" s="278"/>
      <c r="C79" s="267" t="s">
        <v>53</v>
      </c>
      <c r="D79" s="287"/>
      <c r="E79" s="287"/>
      <c r="F79" s="288" t="s">
        <v>1290</v>
      </c>
      <c r="G79" s="289"/>
      <c r="H79" s="267" t="s">
        <v>1291</v>
      </c>
      <c r="I79" s="267" t="s">
        <v>1292</v>
      </c>
      <c r="J79" s="267">
        <v>20</v>
      </c>
      <c r="K79" s="279"/>
    </row>
    <row r="80" spans="2:11" s="1" customFormat="1" ht="15" customHeight="1">
      <c r="B80" s="278"/>
      <c r="C80" s="267" t="s">
        <v>1293</v>
      </c>
      <c r="D80" s="267"/>
      <c r="E80" s="267"/>
      <c r="F80" s="288" t="s">
        <v>1290</v>
      </c>
      <c r="G80" s="289"/>
      <c r="H80" s="267" t="s">
        <v>1294</v>
      </c>
      <c r="I80" s="267" t="s">
        <v>1292</v>
      </c>
      <c r="J80" s="267">
        <v>120</v>
      </c>
      <c r="K80" s="279"/>
    </row>
    <row r="81" spans="2:11" s="1" customFormat="1" ht="15" customHeight="1">
      <c r="B81" s="290"/>
      <c r="C81" s="267" t="s">
        <v>1295</v>
      </c>
      <c r="D81" s="267"/>
      <c r="E81" s="267"/>
      <c r="F81" s="288" t="s">
        <v>1296</v>
      </c>
      <c r="G81" s="289"/>
      <c r="H81" s="267" t="s">
        <v>1297</v>
      </c>
      <c r="I81" s="267" t="s">
        <v>1292</v>
      </c>
      <c r="J81" s="267">
        <v>50</v>
      </c>
      <c r="K81" s="279"/>
    </row>
    <row r="82" spans="2:11" s="1" customFormat="1" ht="15" customHeight="1">
      <c r="B82" s="290"/>
      <c r="C82" s="267" t="s">
        <v>1298</v>
      </c>
      <c r="D82" s="267"/>
      <c r="E82" s="267"/>
      <c r="F82" s="288" t="s">
        <v>1290</v>
      </c>
      <c r="G82" s="289"/>
      <c r="H82" s="267" t="s">
        <v>1299</v>
      </c>
      <c r="I82" s="267" t="s">
        <v>1300</v>
      </c>
      <c r="J82" s="267"/>
      <c r="K82" s="279"/>
    </row>
    <row r="83" spans="2:11" s="1" customFormat="1" ht="15" customHeight="1">
      <c r="B83" s="290"/>
      <c r="C83" s="291" t="s">
        <v>1301</v>
      </c>
      <c r="D83" s="291"/>
      <c r="E83" s="291"/>
      <c r="F83" s="292" t="s">
        <v>1296</v>
      </c>
      <c r="G83" s="291"/>
      <c r="H83" s="291" t="s">
        <v>1302</v>
      </c>
      <c r="I83" s="291" t="s">
        <v>1292</v>
      </c>
      <c r="J83" s="291">
        <v>15</v>
      </c>
      <c r="K83" s="279"/>
    </row>
    <row r="84" spans="2:11" s="1" customFormat="1" ht="15" customHeight="1">
      <c r="B84" s="290"/>
      <c r="C84" s="291" t="s">
        <v>1303</v>
      </c>
      <c r="D84" s="291"/>
      <c r="E84" s="291"/>
      <c r="F84" s="292" t="s">
        <v>1296</v>
      </c>
      <c r="G84" s="291"/>
      <c r="H84" s="291" t="s">
        <v>1304</v>
      </c>
      <c r="I84" s="291" t="s">
        <v>1292</v>
      </c>
      <c r="J84" s="291">
        <v>15</v>
      </c>
      <c r="K84" s="279"/>
    </row>
    <row r="85" spans="2:11" s="1" customFormat="1" ht="15" customHeight="1">
      <c r="B85" s="290"/>
      <c r="C85" s="291" t="s">
        <v>1305</v>
      </c>
      <c r="D85" s="291"/>
      <c r="E85" s="291"/>
      <c r="F85" s="292" t="s">
        <v>1296</v>
      </c>
      <c r="G85" s="291"/>
      <c r="H85" s="291" t="s">
        <v>1306</v>
      </c>
      <c r="I85" s="291" t="s">
        <v>1292</v>
      </c>
      <c r="J85" s="291">
        <v>20</v>
      </c>
      <c r="K85" s="279"/>
    </row>
    <row r="86" spans="2:11" s="1" customFormat="1" ht="15" customHeight="1">
      <c r="B86" s="290"/>
      <c r="C86" s="291" t="s">
        <v>1307</v>
      </c>
      <c r="D86" s="291"/>
      <c r="E86" s="291"/>
      <c r="F86" s="292" t="s">
        <v>1296</v>
      </c>
      <c r="G86" s="291"/>
      <c r="H86" s="291" t="s">
        <v>1308</v>
      </c>
      <c r="I86" s="291" t="s">
        <v>1292</v>
      </c>
      <c r="J86" s="291">
        <v>20</v>
      </c>
      <c r="K86" s="279"/>
    </row>
    <row r="87" spans="2:11" s="1" customFormat="1" ht="15" customHeight="1">
      <c r="B87" s="290"/>
      <c r="C87" s="267" t="s">
        <v>1309</v>
      </c>
      <c r="D87" s="267"/>
      <c r="E87" s="267"/>
      <c r="F87" s="288" t="s">
        <v>1296</v>
      </c>
      <c r="G87" s="289"/>
      <c r="H87" s="267" t="s">
        <v>1310</v>
      </c>
      <c r="I87" s="267" t="s">
        <v>1292</v>
      </c>
      <c r="J87" s="267">
        <v>50</v>
      </c>
      <c r="K87" s="279"/>
    </row>
    <row r="88" spans="2:11" s="1" customFormat="1" ht="15" customHeight="1">
      <c r="B88" s="290"/>
      <c r="C88" s="267" t="s">
        <v>1311</v>
      </c>
      <c r="D88" s="267"/>
      <c r="E88" s="267"/>
      <c r="F88" s="288" t="s">
        <v>1296</v>
      </c>
      <c r="G88" s="289"/>
      <c r="H88" s="267" t="s">
        <v>1312</v>
      </c>
      <c r="I88" s="267" t="s">
        <v>1292</v>
      </c>
      <c r="J88" s="267">
        <v>20</v>
      </c>
      <c r="K88" s="279"/>
    </row>
    <row r="89" spans="2:11" s="1" customFormat="1" ht="15" customHeight="1">
      <c r="B89" s="290"/>
      <c r="C89" s="267" t="s">
        <v>1313</v>
      </c>
      <c r="D89" s="267"/>
      <c r="E89" s="267"/>
      <c r="F89" s="288" t="s">
        <v>1296</v>
      </c>
      <c r="G89" s="289"/>
      <c r="H89" s="267" t="s">
        <v>1314</v>
      </c>
      <c r="I89" s="267" t="s">
        <v>1292</v>
      </c>
      <c r="J89" s="267">
        <v>20</v>
      </c>
      <c r="K89" s="279"/>
    </row>
    <row r="90" spans="2:11" s="1" customFormat="1" ht="15" customHeight="1">
      <c r="B90" s="290"/>
      <c r="C90" s="267" t="s">
        <v>1315</v>
      </c>
      <c r="D90" s="267"/>
      <c r="E90" s="267"/>
      <c r="F90" s="288" t="s">
        <v>1296</v>
      </c>
      <c r="G90" s="289"/>
      <c r="H90" s="267" t="s">
        <v>1316</v>
      </c>
      <c r="I90" s="267" t="s">
        <v>1292</v>
      </c>
      <c r="J90" s="267">
        <v>50</v>
      </c>
      <c r="K90" s="279"/>
    </row>
    <row r="91" spans="2:11" s="1" customFormat="1" ht="15" customHeight="1">
      <c r="B91" s="290"/>
      <c r="C91" s="267" t="s">
        <v>1317</v>
      </c>
      <c r="D91" s="267"/>
      <c r="E91" s="267"/>
      <c r="F91" s="288" t="s">
        <v>1296</v>
      </c>
      <c r="G91" s="289"/>
      <c r="H91" s="267" t="s">
        <v>1317</v>
      </c>
      <c r="I91" s="267" t="s">
        <v>1292</v>
      </c>
      <c r="J91" s="267">
        <v>50</v>
      </c>
      <c r="K91" s="279"/>
    </row>
    <row r="92" spans="2:11" s="1" customFormat="1" ht="15" customHeight="1">
      <c r="B92" s="290"/>
      <c r="C92" s="267" t="s">
        <v>1318</v>
      </c>
      <c r="D92" s="267"/>
      <c r="E92" s="267"/>
      <c r="F92" s="288" t="s">
        <v>1296</v>
      </c>
      <c r="G92" s="289"/>
      <c r="H92" s="267" t="s">
        <v>1319</v>
      </c>
      <c r="I92" s="267" t="s">
        <v>1292</v>
      </c>
      <c r="J92" s="267">
        <v>255</v>
      </c>
      <c r="K92" s="279"/>
    </row>
    <row r="93" spans="2:11" s="1" customFormat="1" ht="15" customHeight="1">
      <c r="B93" s="290"/>
      <c r="C93" s="267" t="s">
        <v>1320</v>
      </c>
      <c r="D93" s="267"/>
      <c r="E93" s="267"/>
      <c r="F93" s="288" t="s">
        <v>1290</v>
      </c>
      <c r="G93" s="289"/>
      <c r="H93" s="267" t="s">
        <v>1321</v>
      </c>
      <c r="I93" s="267" t="s">
        <v>1322</v>
      </c>
      <c r="J93" s="267"/>
      <c r="K93" s="279"/>
    </row>
    <row r="94" spans="2:11" s="1" customFormat="1" ht="15" customHeight="1">
      <c r="B94" s="290"/>
      <c r="C94" s="267" t="s">
        <v>1323</v>
      </c>
      <c r="D94" s="267"/>
      <c r="E94" s="267"/>
      <c r="F94" s="288" t="s">
        <v>1290</v>
      </c>
      <c r="G94" s="289"/>
      <c r="H94" s="267" t="s">
        <v>1324</v>
      </c>
      <c r="I94" s="267" t="s">
        <v>1325</v>
      </c>
      <c r="J94" s="267"/>
      <c r="K94" s="279"/>
    </row>
    <row r="95" spans="2:11" s="1" customFormat="1" ht="15" customHeight="1">
      <c r="B95" s="290"/>
      <c r="C95" s="267" t="s">
        <v>1326</v>
      </c>
      <c r="D95" s="267"/>
      <c r="E95" s="267"/>
      <c r="F95" s="288" t="s">
        <v>1290</v>
      </c>
      <c r="G95" s="289"/>
      <c r="H95" s="267" t="s">
        <v>1326</v>
      </c>
      <c r="I95" s="267" t="s">
        <v>1325</v>
      </c>
      <c r="J95" s="267"/>
      <c r="K95" s="279"/>
    </row>
    <row r="96" spans="2:11" s="1" customFormat="1" ht="15" customHeight="1">
      <c r="B96" s="290"/>
      <c r="C96" s="267" t="s">
        <v>38</v>
      </c>
      <c r="D96" s="267"/>
      <c r="E96" s="267"/>
      <c r="F96" s="288" t="s">
        <v>1290</v>
      </c>
      <c r="G96" s="289"/>
      <c r="H96" s="267" t="s">
        <v>1327</v>
      </c>
      <c r="I96" s="267" t="s">
        <v>1325</v>
      </c>
      <c r="J96" s="267"/>
      <c r="K96" s="279"/>
    </row>
    <row r="97" spans="2:11" s="1" customFormat="1" ht="15" customHeight="1">
      <c r="B97" s="290"/>
      <c r="C97" s="267" t="s">
        <v>48</v>
      </c>
      <c r="D97" s="267"/>
      <c r="E97" s="267"/>
      <c r="F97" s="288" t="s">
        <v>1290</v>
      </c>
      <c r="G97" s="289"/>
      <c r="H97" s="267" t="s">
        <v>1328</v>
      </c>
      <c r="I97" s="267" t="s">
        <v>1325</v>
      </c>
      <c r="J97" s="267"/>
      <c r="K97" s="279"/>
    </row>
    <row r="98" spans="2:11" s="1" customFormat="1" ht="15" customHeight="1">
      <c r="B98" s="293"/>
      <c r="C98" s="294"/>
      <c r="D98" s="294"/>
      <c r="E98" s="294"/>
      <c r="F98" s="294"/>
      <c r="G98" s="294"/>
      <c r="H98" s="294"/>
      <c r="I98" s="294"/>
      <c r="J98" s="294"/>
      <c r="K98" s="295"/>
    </row>
    <row r="99" spans="2:11" s="1" customFormat="1" ht="18.75" customHeight="1">
      <c r="B99" s="296"/>
      <c r="C99" s="297"/>
      <c r="D99" s="297"/>
      <c r="E99" s="297"/>
      <c r="F99" s="297"/>
      <c r="G99" s="297"/>
      <c r="H99" s="297"/>
      <c r="I99" s="297"/>
      <c r="J99" s="297"/>
      <c r="K99" s="296"/>
    </row>
    <row r="100" spans="2:11" s="1" customFormat="1" ht="18.75" customHeight="1">
      <c r="B100" s="274"/>
      <c r="C100" s="274"/>
      <c r="D100" s="274"/>
      <c r="E100" s="274"/>
      <c r="F100" s="274"/>
      <c r="G100" s="274"/>
      <c r="H100" s="274"/>
      <c r="I100" s="274"/>
      <c r="J100" s="274"/>
      <c r="K100" s="274"/>
    </row>
    <row r="101" spans="2:11" s="1" customFormat="1" ht="7.5" customHeight="1">
      <c r="B101" s="275"/>
      <c r="C101" s="276"/>
      <c r="D101" s="276"/>
      <c r="E101" s="276"/>
      <c r="F101" s="276"/>
      <c r="G101" s="276"/>
      <c r="H101" s="276"/>
      <c r="I101" s="276"/>
      <c r="J101" s="276"/>
      <c r="K101" s="277"/>
    </row>
    <row r="102" spans="2:11" s="1" customFormat="1" ht="45" customHeight="1">
      <c r="B102" s="278"/>
      <c r="C102" s="386" t="s">
        <v>1329</v>
      </c>
      <c r="D102" s="386"/>
      <c r="E102" s="386"/>
      <c r="F102" s="386"/>
      <c r="G102" s="386"/>
      <c r="H102" s="386"/>
      <c r="I102" s="386"/>
      <c r="J102" s="386"/>
      <c r="K102" s="279"/>
    </row>
    <row r="103" spans="2:11" s="1" customFormat="1" ht="17.25" customHeight="1">
      <c r="B103" s="278"/>
      <c r="C103" s="280" t="s">
        <v>1284</v>
      </c>
      <c r="D103" s="280"/>
      <c r="E103" s="280"/>
      <c r="F103" s="280" t="s">
        <v>1285</v>
      </c>
      <c r="G103" s="281"/>
      <c r="H103" s="280" t="s">
        <v>54</v>
      </c>
      <c r="I103" s="280" t="s">
        <v>57</v>
      </c>
      <c r="J103" s="280" t="s">
        <v>1286</v>
      </c>
      <c r="K103" s="279"/>
    </row>
    <row r="104" spans="2:11" s="1" customFormat="1" ht="17.25" customHeight="1">
      <c r="B104" s="278"/>
      <c r="C104" s="282" t="s">
        <v>1287</v>
      </c>
      <c r="D104" s="282"/>
      <c r="E104" s="282"/>
      <c r="F104" s="283" t="s">
        <v>1288</v>
      </c>
      <c r="G104" s="284"/>
      <c r="H104" s="282"/>
      <c r="I104" s="282"/>
      <c r="J104" s="282" t="s">
        <v>1289</v>
      </c>
      <c r="K104" s="279"/>
    </row>
    <row r="105" spans="2:11" s="1" customFormat="1" ht="5.25" customHeight="1">
      <c r="B105" s="278"/>
      <c r="C105" s="280"/>
      <c r="D105" s="280"/>
      <c r="E105" s="280"/>
      <c r="F105" s="280"/>
      <c r="G105" s="298"/>
      <c r="H105" s="280"/>
      <c r="I105" s="280"/>
      <c r="J105" s="280"/>
      <c r="K105" s="279"/>
    </row>
    <row r="106" spans="2:11" s="1" customFormat="1" ht="15" customHeight="1">
      <c r="B106" s="278"/>
      <c r="C106" s="267" t="s">
        <v>53</v>
      </c>
      <c r="D106" s="287"/>
      <c r="E106" s="287"/>
      <c r="F106" s="288" t="s">
        <v>1290</v>
      </c>
      <c r="G106" s="267"/>
      <c r="H106" s="267" t="s">
        <v>1330</v>
      </c>
      <c r="I106" s="267" t="s">
        <v>1292</v>
      </c>
      <c r="J106" s="267">
        <v>20</v>
      </c>
      <c r="K106" s="279"/>
    </row>
    <row r="107" spans="2:11" s="1" customFormat="1" ht="15" customHeight="1">
      <c r="B107" s="278"/>
      <c r="C107" s="267" t="s">
        <v>1293</v>
      </c>
      <c r="D107" s="267"/>
      <c r="E107" s="267"/>
      <c r="F107" s="288" t="s">
        <v>1290</v>
      </c>
      <c r="G107" s="267"/>
      <c r="H107" s="267" t="s">
        <v>1330</v>
      </c>
      <c r="I107" s="267" t="s">
        <v>1292</v>
      </c>
      <c r="J107" s="267">
        <v>120</v>
      </c>
      <c r="K107" s="279"/>
    </row>
    <row r="108" spans="2:11" s="1" customFormat="1" ht="15" customHeight="1">
      <c r="B108" s="290"/>
      <c r="C108" s="267" t="s">
        <v>1295</v>
      </c>
      <c r="D108" s="267"/>
      <c r="E108" s="267"/>
      <c r="F108" s="288" t="s">
        <v>1296</v>
      </c>
      <c r="G108" s="267"/>
      <c r="H108" s="267" t="s">
        <v>1330</v>
      </c>
      <c r="I108" s="267" t="s">
        <v>1292</v>
      </c>
      <c r="J108" s="267">
        <v>50</v>
      </c>
      <c r="K108" s="279"/>
    </row>
    <row r="109" spans="2:11" s="1" customFormat="1" ht="15" customHeight="1">
      <c r="B109" s="290"/>
      <c r="C109" s="267" t="s">
        <v>1298</v>
      </c>
      <c r="D109" s="267"/>
      <c r="E109" s="267"/>
      <c r="F109" s="288" t="s">
        <v>1290</v>
      </c>
      <c r="G109" s="267"/>
      <c r="H109" s="267" t="s">
        <v>1330</v>
      </c>
      <c r="I109" s="267" t="s">
        <v>1300</v>
      </c>
      <c r="J109" s="267"/>
      <c r="K109" s="279"/>
    </row>
    <row r="110" spans="2:11" s="1" customFormat="1" ht="15" customHeight="1">
      <c r="B110" s="290"/>
      <c r="C110" s="267" t="s">
        <v>1309</v>
      </c>
      <c r="D110" s="267"/>
      <c r="E110" s="267"/>
      <c r="F110" s="288" t="s">
        <v>1296</v>
      </c>
      <c r="G110" s="267"/>
      <c r="H110" s="267" t="s">
        <v>1330</v>
      </c>
      <c r="I110" s="267" t="s">
        <v>1292</v>
      </c>
      <c r="J110" s="267">
        <v>50</v>
      </c>
      <c r="K110" s="279"/>
    </row>
    <row r="111" spans="2:11" s="1" customFormat="1" ht="15" customHeight="1">
      <c r="B111" s="290"/>
      <c r="C111" s="267" t="s">
        <v>1317</v>
      </c>
      <c r="D111" s="267"/>
      <c r="E111" s="267"/>
      <c r="F111" s="288" t="s">
        <v>1296</v>
      </c>
      <c r="G111" s="267"/>
      <c r="H111" s="267" t="s">
        <v>1330</v>
      </c>
      <c r="I111" s="267" t="s">
        <v>1292</v>
      </c>
      <c r="J111" s="267">
        <v>50</v>
      </c>
      <c r="K111" s="279"/>
    </row>
    <row r="112" spans="2:11" s="1" customFormat="1" ht="15" customHeight="1">
      <c r="B112" s="290"/>
      <c r="C112" s="267" t="s">
        <v>1315</v>
      </c>
      <c r="D112" s="267"/>
      <c r="E112" s="267"/>
      <c r="F112" s="288" t="s">
        <v>1296</v>
      </c>
      <c r="G112" s="267"/>
      <c r="H112" s="267" t="s">
        <v>1330</v>
      </c>
      <c r="I112" s="267" t="s">
        <v>1292</v>
      </c>
      <c r="J112" s="267">
        <v>50</v>
      </c>
      <c r="K112" s="279"/>
    </row>
    <row r="113" spans="2:11" s="1" customFormat="1" ht="15" customHeight="1">
      <c r="B113" s="290"/>
      <c r="C113" s="267" t="s">
        <v>53</v>
      </c>
      <c r="D113" s="267"/>
      <c r="E113" s="267"/>
      <c r="F113" s="288" t="s">
        <v>1290</v>
      </c>
      <c r="G113" s="267"/>
      <c r="H113" s="267" t="s">
        <v>1331</v>
      </c>
      <c r="I113" s="267" t="s">
        <v>1292</v>
      </c>
      <c r="J113" s="267">
        <v>20</v>
      </c>
      <c r="K113" s="279"/>
    </row>
    <row r="114" spans="2:11" s="1" customFormat="1" ht="15" customHeight="1">
      <c r="B114" s="290"/>
      <c r="C114" s="267" t="s">
        <v>1332</v>
      </c>
      <c r="D114" s="267"/>
      <c r="E114" s="267"/>
      <c r="F114" s="288" t="s">
        <v>1290</v>
      </c>
      <c r="G114" s="267"/>
      <c r="H114" s="267" t="s">
        <v>1333</v>
      </c>
      <c r="I114" s="267" t="s">
        <v>1292</v>
      </c>
      <c r="J114" s="267">
        <v>120</v>
      </c>
      <c r="K114" s="279"/>
    </row>
    <row r="115" spans="2:11" s="1" customFormat="1" ht="15" customHeight="1">
      <c r="B115" s="290"/>
      <c r="C115" s="267" t="s">
        <v>38</v>
      </c>
      <c r="D115" s="267"/>
      <c r="E115" s="267"/>
      <c r="F115" s="288" t="s">
        <v>1290</v>
      </c>
      <c r="G115" s="267"/>
      <c r="H115" s="267" t="s">
        <v>1334</v>
      </c>
      <c r="I115" s="267" t="s">
        <v>1325</v>
      </c>
      <c r="J115" s="267"/>
      <c r="K115" s="279"/>
    </row>
    <row r="116" spans="2:11" s="1" customFormat="1" ht="15" customHeight="1">
      <c r="B116" s="290"/>
      <c r="C116" s="267" t="s">
        <v>48</v>
      </c>
      <c r="D116" s="267"/>
      <c r="E116" s="267"/>
      <c r="F116" s="288" t="s">
        <v>1290</v>
      </c>
      <c r="G116" s="267"/>
      <c r="H116" s="267" t="s">
        <v>1335</v>
      </c>
      <c r="I116" s="267" t="s">
        <v>1325</v>
      </c>
      <c r="J116" s="267"/>
      <c r="K116" s="279"/>
    </row>
    <row r="117" spans="2:11" s="1" customFormat="1" ht="15" customHeight="1">
      <c r="B117" s="290"/>
      <c r="C117" s="267" t="s">
        <v>57</v>
      </c>
      <c r="D117" s="267"/>
      <c r="E117" s="267"/>
      <c r="F117" s="288" t="s">
        <v>1290</v>
      </c>
      <c r="G117" s="267"/>
      <c r="H117" s="267" t="s">
        <v>1336</v>
      </c>
      <c r="I117" s="267" t="s">
        <v>1337</v>
      </c>
      <c r="J117" s="267"/>
      <c r="K117" s="279"/>
    </row>
    <row r="118" spans="2:11" s="1" customFormat="1" ht="15" customHeight="1">
      <c r="B118" s="293"/>
      <c r="C118" s="299"/>
      <c r="D118" s="299"/>
      <c r="E118" s="299"/>
      <c r="F118" s="299"/>
      <c r="G118" s="299"/>
      <c r="H118" s="299"/>
      <c r="I118" s="299"/>
      <c r="J118" s="299"/>
      <c r="K118" s="295"/>
    </row>
    <row r="119" spans="2:11" s="1" customFormat="1" ht="18.75" customHeight="1">
      <c r="B119" s="300"/>
      <c r="C119" s="301"/>
      <c r="D119" s="301"/>
      <c r="E119" s="301"/>
      <c r="F119" s="302"/>
      <c r="G119" s="301"/>
      <c r="H119" s="301"/>
      <c r="I119" s="301"/>
      <c r="J119" s="301"/>
      <c r="K119" s="300"/>
    </row>
    <row r="120" spans="2:11" s="1" customFormat="1" ht="18.75" customHeight="1">
      <c r="B120" s="274"/>
      <c r="C120" s="274"/>
      <c r="D120" s="274"/>
      <c r="E120" s="274"/>
      <c r="F120" s="274"/>
      <c r="G120" s="274"/>
      <c r="H120" s="274"/>
      <c r="I120" s="274"/>
      <c r="J120" s="274"/>
      <c r="K120" s="274"/>
    </row>
    <row r="121" spans="2:11" s="1" customFormat="1" ht="7.5" customHeight="1">
      <c r="B121" s="303"/>
      <c r="C121" s="304"/>
      <c r="D121" s="304"/>
      <c r="E121" s="304"/>
      <c r="F121" s="304"/>
      <c r="G121" s="304"/>
      <c r="H121" s="304"/>
      <c r="I121" s="304"/>
      <c r="J121" s="304"/>
      <c r="K121" s="305"/>
    </row>
    <row r="122" spans="2:11" s="1" customFormat="1" ht="45" customHeight="1">
      <c r="B122" s="306"/>
      <c r="C122" s="387" t="s">
        <v>1338</v>
      </c>
      <c r="D122" s="387"/>
      <c r="E122" s="387"/>
      <c r="F122" s="387"/>
      <c r="G122" s="387"/>
      <c r="H122" s="387"/>
      <c r="I122" s="387"/>
      <c r="J122" s="387"/>
      <c r="K122" s="307"/>
    </row>
    <row r="123" spans="2:11" s="1" customFormat="1" ht="17.25" customHeight="1">
      <c r="B123" s="308"/>
      <c r="C123" s="280" t="s">
        <v>1284</v>
      </c>
      <c r="D123" s="280"/>
      <c r="E123" s="280"/>
      <c r="F123" s="280" t="s">
        <v>1285</v>
      </c>
      <c r="G123" s="281"/>
      <c r="H123" s="280" t="s">
        <v>54</v>
      </c>
      <c r="I123" s="280" t="s">
        <v>57</v>
      </c>
      <c r="J123" s="280" t="s">
        <v>1286</v>
      </c>
      <c r="K123" s="309"/>
    </row>
    <row r="124" spans="2:11" s="1" customFormat="1" ht="17.25" customHeight="1">
      <c r="B124" s="308"/>
      <c r="C124" s="282" t="s">
        <v>1287</v>
      </c>
      <c r="D124" s="282"/>
      <c r="E124" s="282"/>
      <c r="F124" s="283" t="s">
        <v>1288</v>
      </c>
      <c r="G124" s="284"/>
      <c r="H124" s="282"/>
      <c r="I124" s="282"/>
      <c r="J124" s="282" t="s">
        <v>1289</v>
      </c>
      <c r="K124" s="309"/>
    </row>
    <row r="125" spans="2:11" s="1" customFormat="1" ht="5.25" customHeight="1">
      <c r="B125" s="310"/>
      <c r="C125" s="285"/>
      <c r="D125" s="285"/>
      <c r="E125" s="285"/>
      <c r="F125" s="285"/>
      <c r="G125" s="311"/>
      <c r="H125" s="285"/>
      <c r="I125" s="285"/>
      <c r="J125" s="285"/>
      <c r="K125" s="312"/>
    </row>
    <row r="126" spans="2:11" s="1" customFormat="1" ht="15" customHeight="1">
      <c r="B126" s="310"/>
      <c r="C126" s="267" t="s">
        <v>1293</v>
      </c>
      <c r="D126" s="287"/>
      <c r="E126" s="287"/>
      <c r="F126" s="288" t="s">
        <v>1290</v>
      </c>
      <c r="G126" s="267"/>
      <c r="H126" s="267" t="s">
        <v>1330</v>
      </c>
      <c r="I126" s="267" t="s">
        <v>1292</v>
      </c>
      <c r="J126" s="267">
        <v>120</v>
      </c>
      <c r="K126" s="313"/>
    </row>
    <row r="127" spans="2:11" s="1" customFormat="1" ht="15" customHeight="1">
      <c r="B127" s="310"/>
      <c r="C127" s="267" t="s">
        <v>1339</v>
      </c>
      <c r="D127" s="267"/>
      <c r="E127" s="267"/>
      <c r="F127" s="288" t="s">
        <v>1290</v>
      </c>
      <c r="G127" s="267"/>
      <c r="H127" s="267" t="s">
        <v>1340</v>
      </c>
      <c r="I127" s="267" t="s">
        <v>1292</v>
      </c>
      <c r="J127" s="267" t="s">
        <v>1341</v>
      </c>
      <c r="K127" s="313"/>
    </row>
    <row r="128" spans="2:11" s="1" customFormat="1" ht="15" customHeight="1">
      <c r="B128" s="310"/>
      <c r="C128" s="267" t="s">
        <v>1238</v>
      </c>
      <c r="D128" s="267"/>
      <c r="E128" s="267"/>
      <c r="F128" s="288" t="s">
        <v>1290</v>
      </c>
      <c r="G128" s="267"/>
      <c r="H128" s="267" t="s">
        <v>1342</v>
      </c>
      <c r="I128" s="267" t="s">
        <v>1292</v>
      </c>
      <c r="J128" s="267" t="s">
        <v>1341</v>
      </c>
      <c r="K128" s="313"/>
    </row>
    <row r="129" spans="2:11" s="1" customFormat="1" ht="15" customHeight="1">
      <c r="B129" s="310"/>
      <c r="C129" s="267" t="s">
        <v>1301</v>
      </c>
      <c r="D129" s="267"/>
      <c r="E129" s="267"/>
      <c r="F129" s="288" t="s">
        <v>1296</v>
      </c>
      <c r="G129" s="267"/>
      <c r="H129" s="267" t="s">
        <v>1302</v>
      </c>
      <c r="I129" s="267" t="s">
        <v>1292</v>
      </c>
      <c r="J129" s="267">
        <v>15</v>
      </c>
      <c r="K129" s="313"/>
    </row>
    <row r="130" spans="2:11" s="1" customFormat="1" ht="15" customHeight="1">
      <c r="B130" s="310"/>
      <c r="C130" s="291" t="s">
        <v>1303</v>
      </c>
      <c r="D130" s="291"/>
      <c r="E130" s="291"/>
      <c r="F130" s="292" t="s">
        <v>1296</v>
      </c>
      <c r="G130" s="291"/>
      <c r="H130" s="291" t="s">
        <v>1304</v>
      </c>
      <c r="I130" s="291" t="s">
        <v>1292</v>
      </c>
      <c r="J130" s="291">
        <v>15</v>
      </c>
      <c r="K130" s="313"/>
    </row>
    <row r="131" spans="2:11" s="1" customFormat="1" ht="15" customHeight="1">
      <c r="B131" s="310"/>
      <c r="C131" s="291" t="s">
        <v>1305</v>
      </c>
      <c r="D131" s="291"/>
      <c r="E131" s="291"/>
      <c r="F131" s="292" t="s">
        <v>1296</v>
      </c>
      <c r="G131" s="291"/>
      <c r="H131" s="291" t="s">
        <v>1306</v>
      </c>
      <c r="I131" s="291" t="s">
        <v>1292</v>
      </c>
      <c r="J131" s="291">
        <v>20</v>
      </c>
      <c r="K131" s="313"/>
    </row>
    <row r="132" spans="2:11" s="1" customFormat="1" ht="15" customHeight="1">
      <c r="B132" s="310"/>
      <c r="C132" s="291" t="s">
        <v>1307</v>
      </c>
      <c r="D132" s="291"/>
      <c r="E132" s="291"/>
      <c r="F132" s="292" t="s">
        <v>1296</v>
      </c>
      <c r="G132" s="291"/>
      <c r="H132" s="291" t="s">
        <v>1308</v>
      </c>
      <c r="I132" s="291" t="s">
        <v>1292</v>
      </c>
      <c r="J132" s="291">
        <v>20</v>
      </c>
      <c r="K132" s="313"/>
    </row>
    <row r="133" spans="2:11" s="1" customFormat="1" ht="15" customHeight="1">
      <c r="B133" s="310"/>
      <c r="C133" s="267" t="s">
        <v>1295</v>
      </c>
      <c r="D133" s="267"/>
      <c r="E133" s="267"/>
      <c r="F133" s="288" t="s">
        <v>1296</v>
      </c>
      <c r="G133" s="267"/>
      <c r="H133" s="267" t="s">
        <v>1330</v>
      </c>
      <c r="I133" s="267" t="s">
        <v>1292</v>
      </c>
      <c r="J133" s="267">
        <v>50</v>
      </c>
      <c r="K133" s="313"/>
    </row>
    <row r="134" spans="2:11" s="1" customFormat="1" ht="15" customHeight="1">
      <c r="B134" s="310"/>
      <c r="C134" s="267" t="s">
        <v>1309</v>
      </c>
      <c r="D134" s="267"/>
      <c r="E134" s="267"/>
      <c r="F134" s="288" t="s">
        <v>1296</v>
      </c>
      <c r="G134" s="267"/>
      <c r="H134" s="267" t="s">
        <v>1330</v>
      </c>
      <c r="I134" s="267" t="s">
        <v>1292</v>
      </c>
      <c r="J134" s="267">
        <v>50</v>
      </c>
      <c r="K134" s="313"/>
    </row>
    <row r="135" spans="2:11" s="1" customFormat="1" ht="15" customHeight="1">
      <c r="B135" s="310"/>
      <c r="C135" s="267" t="s">
        <v>1315</v>
      </c>
      <c r="D135" s="267"/>
      <c r="E135" s="267"/>
      <c r="F135" s="288" t="s">
        <v>1296</v>
      </c>
      <c r="G135" s="267"/>
      <c r="H135" s="267" t="s">
        <v>1330</v>
      </c>
      <c r="I135" s="267" t="s">
        <v>1292</v>
      </c>
      <c r="J135" s="267">
        <v>50</v>
      </c>
      <c r="K135" s="313"/>
    </row>
    <row r="136" spans="2:11" s="1" customFormat="1" ht="15" customHeight="1">
      <c r="B136" s="310"/>
      <c r="C136" s="267" t="s">
        <v>1317</v>
      </c>
      <c r="D136" s="267"/>
      <c r="E136" s="267"/>
      <c r="F136" s="288" t="s">
        <v>1296</v>
      </c>
      <c r="G136" s="267"/>
      <c r="H136" s="267" t="s">
        <v>1330</v>
      </c>
      <c r="I136" s="267" t="s">
        <v>1292</v>
      </c>
      <c r="J136" s="267">
        <v>50</v>
      </c>
      <c r="K136" s="313"/>
    </row>
    <row r="137" spans="2:11" s="1" customFormat="1" ht="15" customHeight="1">
      <c r="B137" s="310"/>
      <c r="C137" s="267" t="s">
        <v>1318</v>
      </c>
      <c r="D137" s="267"/>
      <c r="E137" s="267"/>
      <c r="F137" s="288" t="s">
        <v>1296</v>
      </c>
      <c r="G137" s="267"/>
      <c r="H137" s="267" t="s">
        <v>1343</v>
      </c>
      <c r="I137" s="267" t="s">
        <v>1292</v>
      </c>
      <c r="J137" s="267">
        <v>255</v>
      </c>
      <c r="K137" s="313"/>
    </row>
    <row r="138" spans="2:11" s="1" customFormat="1" ht="15" customHeight="1">
      <c r="B138" s="310"/>
      <c r="C138" s="267" t="s">
        <v>1320</v>
      </c>
      <c r="D138" s="267"/>
      <c r="E138" s="267"/>
      <c r="F138" s="288" t="s">
        <v>1290</v>
      </c>
      <c r="G138" s="267"/>
      <c r="H138" s="267" t="s">
        <v>1344</v>
      </c>
      <c r="I138" s="267" t="s">
        <v>1322</v>
      </c>
      <c r="J138" s="267"/>
      <c r="K138" s="313"/>
    </row>
    <row r="139" spans="2:11" s="1" customFormat="1" ht="15" customHeight="1">
      <c r="B139" s="310"/>
      <c r="C139" s="267" t="s">
        <v>1323</v>
      </c>
      <c r="D139" s="267"/>
      <c r="E139" s="267"/>
      <c r="F139" s="288" t="s">
        <v>1290</v>
      </c>
      <c r="G139" s="267"/>
      <c r="H139" s="267" t="s">
        <v>1345</v>
      </c>
      <c r="I139" s="267" t="s">
        <v>1325</v>
      </c>
      <c r="J139" s="267"/>
      <c r="K139" s="313"/>
    </row>
    <row r="140" spans="2:11" s="1" customFormat="1" ht="15" customHeight="1">
      <c r="B140" s="310"/>
      <c r="C140" s="267" t="s">
        <v>1326</v>
      </c>
      <c r="D140" s="267"/>
      <c r="E140" s="267"/>
      <c r="F140" s="288" t="s">
        <v>1290</v>
      </c>
      <c r="G140" s="267"/>
      <c r="H140" s="267" t="s">
        <v>1326</v>
      </c>
      <c r="I140" s="267" t="s">
        <v>1325</v>
      </c>
      <c r="J140" s="267"/>
      <c r="K140" s="313"/>
    </row>
    <row r="141" spans="2:11" s="1" customFormat="1" ht="15" customHeight="1">
      <c r="B141" s="310"/>
      <c r="C141" s="267" t="s">
        <v>38</v>
      </c>
      <c r="D141" s="267"/>
      <c r="E141" s="267"/>
      <c r="F141" s="288" t="s">
        <v>1290</v>
      </c>
      <c r="G141" s="267"/>
      <c r="H141" s="267" t="s">
        <v>1346</v>
      </c>
      <c r="I141" s="267" t="s">
        <v>1325</v>
      </c>
      <c r="J141" s="267"/>
      <c r="K141" s="313"/>
    </row>
    <row r="142" spans="2:11" s="1" customFormat="1" ht="15" customHeight="1">
      <c r="B142" s="310"/>
      <c r="C142" s="267" t="s">
        <v>1347</v>
      </c>
      <c r="D142" s="267"/>
      <c r="E142" s="267"/>
      <c r="F142" s="288" t="s">
        <v>1290</v>
      </c>
      <c r="G142" s="267"/>
      <c r="H142" s="267" t="s">
        <v>1348</v>
      </c>
      <c r="I142" s="267" t="s">
        <v>1325</v>
      </c>
      <c r="J142" s="267"/>
      <c r="K142" s="313"/>
    </row>
    <row r="143" spans="2:11" s="1" customFormat="1" ht="15" customHeight="1">
      <c r="B143" s="314"/>
      <c r="C143" s="315"/>
      <c r="D143" s="315"/>
      <c r="E143" s="315"/>
      <c r="F143" s="315"/>
      <c r="G143" s="315"/>
      <c r="H143" s="315"/>
      <c r="I143" s="315"/>
      <c r="J143" s="315"/>
      <c r="K143" s="316"/>
    </row>
    <row r="144" spans="2:11" s="1" customFormat="1" ht="18.75" customHeight="1">
      <c r="B144" s="301"/>
      <c r="C144" s="301"/>
      <c r="D144" s="301"/>
      <c r="E144" s="301"/>
      <c r="F144" s="302"/>
      <c r="G144" s="301"/>
      <c r="H144" s="301"/>
      <c r="I144" s="301"/>
      <c r="J144" s="301"/>
      <c r="K144" s="301"/>
    </row>
    <row r="145" spans="2:11" s="1" customFormat="1" ht="18.75" customHeight="1">
      <c r="B145" s="274"/>
      <c r="C145" s="274"/>
      <c r="D145" s="274"/>
      <c r="E145" s="274"/>
      <c r="F145" s="274"/>
      <c r="G145" s="274"/>
      <c r="H145" s="274"/>
      <c r="I145" s="274"/>
      <c r="J145" s="274"/>
      <c r="K145" s="274"/>
    </row>
    <row r="146" spans="2:11" s="1" customFormat="1" ht="7.5" customHeight="1">
      <c r="B146" s="275"/>
      <c r="C146" s="276"/>
      <c r="D146" s="276"/>
      <c r="E146" s="276"/>
      <c r="F146" s="276"/>
      <c r="G146" s="276"/>
      <c r="H146" s="276"/>
      <c r="I146" s="276"/>
      <c r="J146" s="276"/>
      <c r="K146" s="277"/>
    </row>
    <row r="147" spans="2:11" s="1" customFormat="1" ht="45" customHeight="1">
      <c r="B147" s="278"/>
      <c r="C147" s="386" t="s">
        <v>1349</v>
      </c>
      <c r="D147" s="386"/>
      <c r="E147" s="386"/>
      <c r="F147" s="386"/>
      <c r="G147" s="386"/>
      <c r="H147" s="386"/>
      <c r="I147" s="386"/>
      <c r="J147" s="386"/>
      <c r="K147" s="279"/>
    </row>
    <row r="148" spans="2:11" s="1" customFormat="1" ht="17.25" customHeight="1">
      <c r="B148" s="278"/>
      <c r="C148" s="280" t="s">
        <v>1284</v>
      </c>
      <c r="D148" s="280"/>
      <c r="E148" s="280"/>
      <c r="F148" s="280" t="s">
        <v>1285</v>
      </c>
      <c r="G148" s="281"/>
      <c r="H148" s="280" t="s">
        <v>54</v>
      </c>
      <c r="I148" s="280" t="s">
        <v>57</v>
      </c>
      <c r="J148" s="280" t="s">
        <v>1286</v>
      </c>
      <c r="K148" s="279"/>
    </row>
    <row r="149" spans="2:11" s="1" customFormat="1" ht="17.25" customHeight="1">
      <c r="B149" s="278"/>
      <c r="C149" s="282" t="s">
        <v>1287</v>
      </c>
      <c r="D149" s="282"/>
      <c r="E149" s="282"/>
      <c r="F149" s="283" t="s">
        <v>1288</v>
      </c>
      <c r="G149" s="284"/>
      <c r="H149" s="282"/>
      <c r="I149" s="282"/>
      <c r="J149" s="282" t="s">
        <v>1289</v>
      </c>
      <c r="K149" s="279"/>
    </row>
    <row r="150" spans="2:11" s="1" customFormat="1" ht="5.25" customHeight="1">
      <c r="B150" s="290"/>
      <c r="C150" s="285"/>
      <c r="D150" s="285"/>
      <c r="E150" s="285"/>
      <c r="F150" s="285"/>
      <c r="G150" s="286"/>
      <c r="H150" s="285"/>
      <c r="I150" s="285"/>
      <c r="J150" s="285"/>
      <c r="K150" s="313"/>
    </row>
    <row r="151" spans="2:11" s="1" customFormat="1" ht="15" customHeight="1">
      <c r="B151" s="290"/>
      <c r="C151" s="317" t="s">
        <v>1293</v>
      </c>
      <c r="D151" s="267"/>
      <c r="E151" s="267"/>
      <c r="F151" s="318" t="s">
        <v>1290</v>
      </c>
      <c r="G151" s="267"/>
      <c r="H151" s="317" t="s">
        <v>1330</v>
      </c>
      <c r="I151" s="317" t="s">
        <v>1292</v>
      </c>
      <c r="J151" s="317">
        <v>120</v>
      </c>
      <c r="K151" s="313"/>
    </row>
    <row r="152" spans="2:11" s="1" customFormat="1" ht="15" customHeight="1">
      <c r="B152" s="290"/>
      <c r="C152" s="317" t="s">
        <v>1339</v>
      </c>
      <c r="D152" s="267"/>
      <c r="E152" s="267"/>
      <c r="F152" s="318" t="s">
        <v>1290</v>
      </c>
      <c r="G152" s="267"/>
      <c r="H152" s="317" t="s">
        <v>1350</v>
      </c>
      <c r="I152" s="317" t="s">
        <v>1292</v>
      </c>
      <c r="J152" s="317" t="s">
        <v>1341</v>
      </c>
      <c r="K152" s="313"/>
    </row>
    <row r="153" spans="2:11" s="1" customFormat="1" ht="15" customHeight="1">
      <c r="B153" s="290"/>
      <c r="C153" s="317" t="s">
        <v>1238</v>
      </c>
      <c r="D153" s="267"/>
      <c r="E153" s="267"/>
      <c r="F153" s="318" t="s">
        <v>1290</v>
      </c>
      <c r="G153" s="267"/>
      <c r="H153" s="317" t="s">
        <v>1351</v>
      </c>
      <c r="I153" s="317" t="s">
        <v>1292</v>
      </c>
      <c r="J153" s="317" t="s">
        <v>1341</v>
      </c>
      <c r="K153" s="313"/>
    </row>
    <row r="154" spans="2:11" s="1" customFormat="1" ht="15" customHeight="1">
      <c r="B154" s="290"/>
      <c r="C154" s="317" t="s">
        <v>1295</v>
      </c>
      <c r="D154" s="267"/>
      <c r="E154" s="267"/>
      <c r="F154" s="318" t="s">
        <v>1296</v>
      </c>
      <c r="G154" s="267"/>
      <c r="H154" s="317" t="s">
        <v>1330</v>
      </c>
      <c r="I154" s="317" t="s">
        <v>1292</v>
      </c>
      <c r="J154" s="317">
        <v>50</v>
      </c>
      <c r="K154" s="313"/>
    </row>
    <row r="155" spans="2:11" s="1" customFormat="1" ht="15" customHeight="1">
      <c r="B155" s="290"/>
      <c r="C155" s="317" t="s">
        <v>1298</v>
      </c>
      <c r="D155" s="267"/>
      <c r="E155" s="267"/>
      <c r="F155" s="318" t="s">
        <v>1290</v>
      </c>
      <c r="G155" s="267"/>
      <c r="H155" s="317" t="s">
        <v>1330</v>
      </c>
      <c r="I155" s="317" t="s">
        <v>1300</v>
      </c>
      <c r="J155" s="317"/>
      <c r="K155" s="313"/>
    </row>
    <row r="156" spans="2:11" s="1" customFormat="1" ht="15" customHeight="1">
      <c r="B156" s="290"/>
      <c r="C156" s="317" t="s">
        <v>1309</v>
      </c>
      <c r="D156" s="267"/>
      <c r="E156" s="267"/>
      <c r="F156" s="318" t="s">
        <v>1296</v>
      </c>
      <c r="G156" s="267"/>
      <c r="H156" s="317" t="s">
        <v>1330</v>
      </c>
      <c r="I156" s="317" t="s">
        <v>1292</v>
      </c>
      <c r="J156" s="317">
        <v>50</v>
      </c>
      <c r="K156" s="313"/>
    </row>
    <row r="157" spans="2:11" s="1" customFormat="1" ht="15" customHeight="1">
      <c r="B157" s="290"/>
      <c r="C157" s="317" t="s">
        <v>1317</v>
      </c>
      <c r="D157" s="267"/>
      <c r="E157" s="267"/>
      <c r="F157" s="318" t="s">
        <v>1296</v>
      </c>
      <c r="G157" s="267"/>
      <c r="H157" s="317" t="s">
        <v>1330</v>
      </c>
      <c r="I157" s="317" t="s">
        <v>1292</v>
      </c>
      <c r="J157" s="317">
        <v>50</v>
      </c>
      <c r="K157" s="313"/>
    </row>
    <row r="158" spans="2:11" s="1" customFormat="1" ht="15" customHeight="1">
      <c r="B158" s="290"/>
      <c r="C158" s="317" t="s">
        <v>1315</v>
      </c>
      <c r="D158" s="267"/>
      <c r="E158" s="267"/>
      <c r="F158" s="318" t="s">
        <v>1296</v>
      </c>
      <c r="G158" s="267"/>
      <c r="H158" s="317" t="s">
        <v>1330</v>
      </c>
      <c r="I158" s="317" t="s">
        <v>1292</v>
      </c>
      <c r="J158" s="317">
        <v>50</v>
      </c>
      <c r="K158" s="313"/>
    </row>
    <row r="159" spans="2:11" s="1" customFormat="1" ht="15" customHeight="1">
      <c r="B159" s="290"/>
      <c r="C159" s="317" t="s">
        <v>98</v>
      </c>
      <c r="D159" s="267"/>
      <c r="E159" s="267"/>
      <c r="F159" s="318" t="s">
        <v>1290</v>
      </c>
      <c r="G159" s="267"/>
      <c r="H159" s="317" t="s">
        <v>1352</v>
      </c>
      <c r="I159" s="317" t="s">
        <v>1292</v>
      </c>
      <c r="J159" s="317" t="s">
        <v>1353</v>
      </c>
      <c r="K159" s="313"/>
    </row>
    <row r="160" spans="2:11" s="1" customFormat="1" ht="15" customHeight="1">
      <c r="B160" s="290"/>
      <c r="C160" s="317" t="s">
        <v>1354</v>
      </c>
      <c r="D160" s="267"/>
      <c r="E160" s="267"/>
      <c r="F160" s="318" t="s">
        <v>1290</v>
      </c>
      <c r="G160" s="267"/>
      <c r="H160" s="317" t="s">
        <v>1355</v>
      </c>
      <c r="I160" s="317" t="s">
        <v>1325</v>
      </c>
      <c r="J160" s="317"/>
      <c r="K160" s="313"/>
    </row>
    <row r="161" spans="2:11" s="1" customFormat="1" ht="15" customHeight="1">
      <c r="B161" s="319"/>
      <c r="C161" s="299"/>
      <c r="D161" s="299"/>
      <c r="E161" s="299"/>
      <c r="F161" s="299"/>
      <c r="G161" s="299"/>
      <c r="H161" s="299"/>
      <c r="I161" s="299"/>
      <c r="J161" s="299"/>
      <c r="K161" s="320"/>
    </row>
    <row r="162" spans="2:11" s="1" customFormat="1" ht="18.75" customHeight="1">
      <c r="B162" s="301"/>
      <c r="C162" s="311"/>
      <c r="D162" s="311"/>
      <c r="E162" s="311"/>
      <c r="F162" s="321"/>
      <c r="G162" s="311"/>
      <c r="H162" s="311"/>
      <c r="I162" s="311"/>
      <c r="J162" s="311"/>
      <c r="K162" s="301"/>
    </row>
    <row r="163" spans="2:11" s="1" customFormat="1" ht="18.75" customHeight="1">
      <c r="B163" s="274"/>
      <c r="C163" s="274"/>
      <c r="D163" s="274"/>
      <c r="E163" s="274"/>
      <c r="F163" s="274"/>
      <c r="G163" s="274"/>
      <c r="H163" s="274"/>
      <c r="I163" s="274"/>
      <c r="J163" s="274"/>
      <c r="K163" s="274"/>
    </row>
    <row r="164" spans="2:11" s="1" customFormat="1" ht="7.5" customHeight="1">
      <c r="B164" s="256"/>
      <c r="C164" s="257"/>
      <c r="D164" s="257"/>
      <c r="E164" s="257"/>
      <c r="F164" s="257"/>
      <c r="G164" s="257"/>
      <c r="H164" s="257"/>
      <c r="I164" s="257"/>
      <c r="J164" s="257"/>
      <c r="K164" s="258"/>
    </row>
    <row r="165" spans="2:11" s="1" customFormat="1" ht="45" customHeight="1">
      <c r="B165" s="259"/>
      <c r="C165" s="387" t="s">
        <v>1356</v>
      </c>
      <c r="D165" s="387"/>
      <c r="E165" s="387"/>
      <c r="F165" s="387"/>
      <c r="G165" s="387"/>
      <c r="H165" s="387"/>
      <c r="I165" s="387"/>
      <c r="J165" s="387"/>
      <c r="K165" s="260"/>
    </row>
    <row r="166" spans="2:11" s="1" customFormat="1" ht="17.25" customHeight="1">
      <c r="B166" s="259"/>
      <c r="C166" s="280" t="s">
        <v>1284</v>
      </c>
      <c r="D166" s="280"/>
      <c r="E166" s="280"/>
      <c r="F166" s="280" t="s">
        <v>1285</v>
      </c>
      <c r="G166" s="322"/>
      <c r="H166" s="323" t="s">
        <v>54</v>
      </c>
      <c r="I166" s="323" t="s">
        <v>57</v>
      </c>
      <c r="J166" s="280" t="s">
        <v>1286</v>
      </c>
      <c r="K166" s="260"/>
    </row>
    <row r="167" spans="2:11" s="1" customFormat="1" ht="17.25" customHeight="1">
      <c r="B167" s="261"/>
      <c r="C167" s="282" t="s">
        <v>1287</v>
      </c>
      <c r="D167" s="282"/>
      <c r="E167" s="282"/>
      <c r="F167" s="283" t="s">
        <v>1288</v>
      </c>
      <c r="G167" s="324"/>
      <c r="H167" s="325"/>
      <c r="I167" s="325"/>
      <c r="J167" s="282" t="s">
        <v>1289</v>
      </c>
      <c r="K167" s="262"/>
    </row>
    <row r="168" spans="2:11" s="1" customFormat="1" ht="5.25" customHeight="1">
      <c r="B168" s="290"/>
      <c r="C168" s="285"/>
      <c r="D168" s="285"/>
      <c r="E168" s="285"/>
      <c r="F168" s="285"/>
      <c r="G168" s="286"/>
      <c r="H168" s="285"/>
      <c r="I168" s="285"/>
      <c r="J168" s="285"/>
      <c r="K168" s="313"/>
    </row>
    <row r="169" spans="2:11" s="1" customFormat="1" ht="15" customHeight="1">
      <c r="B169" s="290"/>
      <c r="C169" s="267" t="s">
        <v>1293</v>
      </c>
      <c r="D169" s="267"/>
      <c r="E169" s="267"/>
      <c r="F169" s="288" t="s">
        <v>1290</v>
      </c>
      <c r="G169" s="267"/>
      <c r="H169" s="267" t="s">
        <v>1330</v>
      </c>
      <c r="I169" s="267" t="s">
        <v>1292</v>
      </c>
      <c r="J169" s="267">
        <v>120</v>
      </c>
      <c r="K169" s="313"/>
    </row>
    <row r="170" spans="2:11" s="1" customFormat="1" ht="15" customHeight="1">
      <c r="B170" s="290"/>
      <c r="C170" s="267" t="s">
        <v>1339</v>
      </c>
      <c r="D170" s="267"/>
      <c r="E170" s="267"/>
      <c r="F170" s="288" t="s">
        <v>1290</v>
      </c>
      <c r="G170" s="267"/>
      <c r="H170" s="267" t="s">
        <v>1340</v>
      </c>
      <c r="I170" s="267" t="s">
        <v>1292</v>
      </c>
      <c r="J170" s="267" t="s">
        <v>1341</v>
      </c>
      <c r="K170" s="313"/>
    </row>
    <row r="171" spans="2:11" s="1" customFormat="1" ht="15" customHeight="1">
      <c r="B171" s="290"/>
      <c r="C171" s="267" t="s">
        <v>1238</v>
      </c>
      <c r="D171" s="267"/>
      <c r="E171" s="267"/>
      <c r="F171" s="288" t="s">
        <v>1290</v>
      </c>
      <c r="G171" s="267"/>
      <c r="H171" s="267" t="s">
        <v>1357</v>
      </c>
      <c r="I171" s="267" t="s">
        <v>1292</v>
      </c>
      <c r="J171" s="267" t="s">
        <v>1341</v>
      </c>
      <c r="K171" s="313"/>
    </row>
    <row r="172" spans="2:11" s="1" customFormat="1" ht="15" customHeight="1">
      <c r="B172" s="290"/>
      <c r="C172" s="267" t="s">
        <v>1295</v>
      </c>
      <c r="D172" s="267"/>
      <c r="E172" s="267"/>
      <c r="F172" s="288" t="s">
        <v>1296</v>
      </c>
      <c r="G172" s="267"/>
      <c r="H172" s="267" t="s">
        <v>1357</v>
      </c>
      <c r="I172" s="267" t="s">
        <v>1292</v>
      </c>
      <c r="J172" s="267">
        <v>50</v>
      </c>
      <c r="K172" s="313"/>
    </row>
    <row r="173" spans="2:11" s="1" customFormat="1" ht="15" customHeight="1">
      <c r="B173" s="290"/>
      <c r="C173" s="267" t="s">
        <v>1298</v>
      </c>
      <c r="D173" s="267"/>
      <c r="E173" s="267"/>
      <c r="F173" s="288" t="s">
        <v>1290</v>
      </c>
      <c r="G173" s="267"/>
      <c r="H173" s="267" t="s">
        <v>1357</v>
      </c>
      <c r="I173" s="267" t="s">
        <v>1300</v>
      </c>
      <c r="J173" s="267"/>
      <c r="K173" s="313"/>
    </row>
    <row r="174" spans="2:11" s="1" customFormat="1" ht="15" customHeight="1">
      <c r="B174" s="290"/>
      <c r="C174" s="267" t="s">
        <v>1309</v>
      </c>
      <c r="D174" s="267"/>
      <c r="E174" s="267"/>
      <c r="F174" s="288" t="s">
        <v>1296</v>
      </c>
      <c r="G174" s="267"/>
      <c r="H174" s="267" t="s">
        <v>1357</v>
      </c>
      <c r="I174" s="267" t="s">
        <v>1292</v>
      </c>
      <c r="J174" s="267">
        <v>50</v>
      </c>
      <c r="K174" s="313"/>
    </row>
    <row r="175" spans="2:11" s="1" customFormat="1" ht="15" customHeight="1">
      <c r="B175" s="290"/>
      <c r="C175" s="267" t="s">
        <v>1317</v>
      </c>
      <c r="D175" s="267"/>
      <c r="E175" s="267"/>
      <c r="F175" s="288" t="s">
        <v>1296</v>
      </c>
      <c r="G175" s="267"/>
      <c r="H175" s="267" t="s">
        <v>1357</v>
      </c>
      <c r="I175" s="267" t="s">
        <v>1292</v>
      </c>
      <c r="J175" s="267">
        <v>50</v>
      </c>
      <c r="K175" s="313"/>
    </row>
    <row r="176" spans="2:11" s="1" customFormat="1" ht="15" customHeight="1">
      <c r="B176" s="290"/>
      <c r="C176" s="267" t="s">
        <v>1315</v>
      </c>
      <c r="D176" s="267"/>
      <c r="E176" s="267"/>
      <c r="F176" s="288" t="s">
        <v>1296</v>
      </c>
      <c r="G176" s="267"/>
      <c r="H176" s="267" t="s">
        <v>1357</v>
      </c>
      <c r="I176" s="267" t="s">
        <v>1292</v>
      </c>
      <c r="J176" s="267">
        <v>50</v>
      </c>
      <c r="K176" s="313"/>
    </row>
    <row r="177" spans="2:11" s="1" customFormat="1" ht="15" customHeight="1">
      <c r="B177" s="290"/>
      <c r="C177" s="267" t="s">
        <v>106</v>
      </c>
      <c r="D177" s="267"/>
      <c r="E177" s="267"/>
      <c r="F177" s="288" t="s">
        <v>1290</v>
      </c>
      <c r="G177" s="267"/>
      <c r="H177" s="267" t="s">
        <v>1358</v>
      </c>
      <c r="I177" s="267" t="s">
        <v>1359</v>
      </c>
      <c r="J177" s="267"/>
      <c r="K177" s="313"/>
    </row>
    <row r="178" spans="2:11" s="1" customFormat="1" ht="15" customHeight="1">
      <c r="B178" s="290"/>
      <c r="C178" s="267" t="s">
        <v>57</v>
      </c>
      <c r="D178" s="267"/>
      <c r="E178" s="267"/>
      <c r="F178" s="288" t="s">
        <v>1290</v>
      </c>
      <c r="G178" s="267"/>
      <c r="H178" s="267" t="s">
        <v>1360</v>
      </c>
      <c r="I178" s="267" t="s">
        <v>1361</v>
      </c>
      <c r="J178" s="267">
        <v>1</v>
      </c>
      <c r="K178" s="313"/>
    </row>
    <row r="179" spans="2:11" s="1" customFormat="1" ht="15" customHeight="1">
      <c r="B179" s="290"/>
      <c r="C179" s="267" t="s">
        <v>53</v>
      </c>
      <c r="D179" s="267"/>
      <c r="E179" s="267"/>
      <c r="F179" s="288" t="s">
        <v>1290</v>
      </c>
      <c r="G179" s="267"/>
      <c r="H179" s="267" t="s">
        <v>1362</v>
      </c>
      <c r="I179" s="267" t="s">
        <v>1292</v>
      </c>
      <c r="J179" s="267">
        <v>20</v>
      </c>
      <c r="K179" s="313"/>
    </row>
    <row r="180" spans="2:11" s="1" customFormat="1" ht="15" customHeight="1">
      <c r="B180" s="290"/>
      <c r="C180" s="267" t="s">
        <v>54</v>
      </c>
      <c r="D180" s="267"/>
      <c r="E180" s="267"/>
      <c r="F180" s="288" t="s">
        <v>1290</v>
      </c>
      <c r="G180" s="267"/>
      <c r="H180" s="267" t="s">
        <v>1363</v>
      </c>
      <c r="I180" s="267" t="s">
        <v>1292</v>
      </c>
      <c r="J180" s="267">
        <v>255</v>
      </c>
      <c r="K180" s="313"/>
    </row>
    <row r="181" spans="2:11" s="1" customFormat="1" ht="15" customHeight="1">
      <c r="B181" s="290"/>
      <c r="C181" s="267" t="s">
        <v>107</v>
      </c>
      <c r="D181" s="267"/>
      <c r="E181" s="267"/>
      <c r="F181" s="288" t="s">
        <v>1290</v>
      </c>
      <c r="G181" s="267"/>
      <c r="H181" s="267" t="s">
        <v>1254</v>
      </c>
      <c r="I181" s="267" t="s">
        <v>1292</v>
      </c>
      <c r="J181" s="267">
        <v>10</v>
      </c>
      <c r="K181" s="313"/>
    </row>
    <row r="182" spans="2:11" s="1" customFormat="1" ht="15" customHeight="1">
      <c r="B182" s="290"/>
      <c r="C182" s="267" t="s">
        <v>108</v>
      </c>
      <c r="D182" s="267"/>
      <c r="E182" s="267"/>
      <c r="F182" s="288" t="s">
        <v>1290</v>
      </c>
      <c r="G182" s="267"/>
      <c r="H182" s="267" t="s">
        <v>1364</v>
      </c>
      <c r="I182" s="267" t="s">
        <v>1325</v>
      </c>
      <c r="J182" s="267"/>
      <c r="K182" s="313"/>
    </row>
    <row r="183" spans="2:11" s="1" customFormat="1" ht="15" customHeight="1">
      <c r="B183" s="290"/>
      <c r="C183" s="267" t="s">
        <v>1365</v>
      </c>
      <c r="D183" s="267"/>
      <c r="E183" s="267"/>
      <c r="F183" s="288" t="s">
        <v>1290</v>
      </c>
      <c r="G183" s="267"/>
      <c r="H183" s="267" t="s">
        <v>1366</v>
      </c>
      <c r="I183" s="267" t="s">
        <v>1325</v>
      </c>
      <c r="J183" s="267"/>
      <c r="K183" s="313"/>
    </row>
    <row r="184" spans="2:11" s="1" customFormat="1" ht="15" customHeight="1">
      <c r="B184" s="290"/>
      <c r="C184" s="267" t="s">
        <v>1354</v>
      </c>
      <c r="D184" s="267"/>
      <c r="E184" s="267"/>
      <c r="F184" s="288" t="s">
        <v>1290</v>
      </c>
      <c r="G184" s="267"/>
      <c r="H184" s="267" t="s">
        <v>1367</v>
      </c>
      <c r="I184" s="267" t="s">
        <v>1325</v>
      </c>
      <c r="J184" s="267"/>
      <c r="K184" s="313"/>
    </row>
    <row r="185" spans="2:11" s="1" customFormat="1" ht="15" customHeight="1">
      <c r="B185" s="290"/>
      <c r="C185" s="267" t="s">
        <v>110</v>
      </c>
      <c r="D185" s="267"/>
      <c r="E185" s="267"/>
      <c r="F185" s="288" t="s">
        <v>1296</v>
      </c>
      <c r="G185" s="267"/>
      <c r="H185" s="267" t="s">
        <v>1368</v>
      </c>
      <c r="I185" s="267" t="s">
        <v>1292</v>
      </c>
      <c r="J185" s="267">
        <v>50</v>
      </c>
      <c r="K185" s="313"/>
    </row>
    <row r="186" spans="2:11" s="1" customFormat="1" ht="15" customHeight="1">
      <c r="B186" s="290"/>
      <c r="C186" s="267" t="s">
        <v>1369</v>
      </c>
      <c r="D186" s="267"/>
      <c r="E186" s="267"/>
      <c r="F186" s="288" t="s">
        <v>1296</v>
      </c>
      <c r="G186" s="267"/>
      <c r="H186" s="267" t="s">
        <v>1370</v>
      </c>
      <c r="I186" s="267" t="s">
        <v>1371</v>
      </c>
      <c r="J186" s="267"/>
      <c r="K186" s="313"/>
    </row>
    <row r="187" spans="2:11" s="1" customFormat="1" ht="15" customHeight="1">
      <c r="B187" s="290"/>
      <c r="C187" s="267" t="s">
        <v>1372</v>
      </c>
      <c r="D187" s="267"/>
      <c r="E187" s="267"/>
      <c r="F187" s="288" t="s">
        <v>1296</v>
      </c>
      <c r="G187" s="267"/>
      <c r="H187" s="267" t="s">
        <v>1373</v>
      </c>
      <c r="I187" s="267" t="s">
        <v>1371</v>
      </c>
      <c r="J187" s="267"/>
      <c r="K187" s="313"/>
    </row>
    <row r="188" spans="2:11" s="1" customFormat="1" ht="15" customHeight="1">
      <c r="B188" s="290"/>
      <c r="C188" s="267" t="s">
        <v>1374</v>
      </c>
      <c r="D188" s="267"/>
      <c r="E188" s="267"/>
      <c r="F188" s="288" t="s">
        <v>1296</v>
      </c>
      <c r="G188" s="267"/>
      <c r="H188" s="267" t="s">
        <v>1375</v>
      </c>
      <c r="I188" s="267" t="s">
        <v>1371</v>
      </c>
      <c r="J188" s="267"/>
      <c r="K188" s="313"/>
    </row>
    <row r="189" spans="2:11" s="1" customFormat="1" ht="15" customHeight="1">
      <c r="B189" s="290"/>
      <c r="C189" s="326" t="s">
        <v>1376</v>
      </c>
      <c r="D189" s="267"/>
      <c r="E189" s="267"/>
      <c r="F189" s="288" t="s">
        <v>1296</v>
      </c>
      <c r="G189" s="267"/>
      <c r="H189" s="267" t="s">
        <v>1377</v>
      </c>
      <c r="I189" s="267" t="s">
        <v>1378</v>
      </c>
      <c r="J189" s="327" t="s">
        <v>1379</v>
      </c>
      <c r="K189" s="313"/>
    </row>
    <row r="190" spans="2:11" s="1" customFormat="1" ht="15" customHeight="1">
      <c r="B190" s="290"/>
      <c r="C190" s="326" t="s">
        <v>42</v>
      </c>
      <c r="D190" s="267"/>
      <c r="E190" s="267"/>
      <c r="F190" s="288" t="s">
        <v>1290</v>
      </c>
      <c r="G190" s="267"/>
      <c r="H190" s="264" t="s">
        <v>1380</v>
      </c>
      <c r="I190" s="267" t="s">
        <v>1381</v>
      </c>
      <c r="J190" s="267"/>
      <c r="K190" s="313"/>
    </row>
    <row r="191" spans="2:11" s="1" customFormat="1" ht="15" customHeight="1">
      <c r="B191" s="290"/>
      <c r="C191" s="326" t="s">
        <v>1382</v>
      </c>
      <c r="D191" s="267"/>
      <c r="E191" s="267"/>
      <c r="F191" s="288" t="s">
        <v>1290</v>
      </c>
      <c r="G191" s="267"/>
      <c r="H191" s="267" t="s">
        <v>1383</v>
      </c>
      <c r="I191" s="267" t="s">
        <v>1325</v>
      </c>
      <c r="J191" s="267"/>
      <c r="K191" s="313"/>
    </row>
    <row r="192" spans="2:11" s="1" customFormat="1" ht="15" customHeight="1">
      <c r="B192" s="290"/>
      <c r="C192" s="326" t="s">
        <v>1384</v>
      </c>
      <c r="D192" s="267"/>
      <c r="E192" s="267"/>
      <c r="F192" s="288" t="s">
        <v>1290</v>
      </c>
      <c r="G192" s="267"/>
      <c r="H192" s="267" t="s">
        <v>1385</v>
      </c>
      <c r="I192" s="267" t="s">
        <v>1325</v>
      </c>
      <c r="J192" s="267"/>
      <c r="K192" s="313"/>
    </row>
    <row r="193" spans="2:11" s="1" customFormat="1" ht="15" customHeight="1">
      <c r="B193" s="290"/>
      <c r="C193" s="326" t="s">
        <v>1386</v>
      </c>
      <c r="D193" s="267"/>
      <c r="E193" s="267"/>
      <c r="F193" s="288" t="s">
        <v>1296</v>
      </c>
      <c r="G193" s="267"/>
      <c r="H193" s="267" t="s">
        <v>1387</v>
      </c>
      <c r="I193" s="267" t="s">
        <v>1325</v>
      </c>
      <c r="J193" s="267"/>
      <c r="K193" s="313"/>
    </row>
    <row r="194" spans="2:11" s="1" customFormat="1" ht="15" customHeight="1">
      <c r="B194" s="319"/>
      <c r="C194" s="328"/>
      <c r="D194" s="299"/>
      <c r="E194" s="299"/>
      <c r="F194" s="299"/>
      <c r="G194" s="299"/>
      <c r="H194" s="299"/>
      <c r="I194" s="299"/>
      <c r="J194" s="299"/>
      <c r="K194" s="320"/>
    </row>
    <row r="195" spans="2:11" s="1" customFormat="1" ht="18.75" customHeight="1">
      <c r="B195" s="301"/>
      <c r="C195" s="311"/>
      <c r="D195" s="311"/>
      <c r="E195" s="311"/>
      <c r="F195" s="321"/>
      <c r="G195" s="311"/>
      <c r="H195" s="311"/>
      <c r="I195" s="311"/>
      <c r="J195" s="311"/>
      <c r="K195" s="301"/>
    </row>
    <row r="196" spans="2:11" s="1" customFormat="1" ht="18.75" customHeight="1">
      <c r="B196" s="301"/>
      <c r="C196" s="311"/>
      <c r="D196" s="311"/>
      <c r="E196" s="311"/>
      <c r="F196" s="321"/>
      <c r="G196" s="311"/>
      <c r="H196" s="311"/>
      <c r="I196" s="311"/>
      <c r="J196" s="311"/>
      <c r="K196" s="301"/>
    </row>
    <row r="197" spans="2:11" s="1" customFormat="1" ht="18.75" customHeight="1">
      <c r="B197" s="274"/>
      <c r="C197" s="274"/>
      <c r="D197" s="274"/>
      <c r="E197" s="274"/>
      <c r="F197" s="274"/>
      <c r="G197" s="274"/>
      <c r="H197" s="274"/>
      <c r="I197" s="274"/>
      <c r="J197" s="274"/>
      <c r="K197" s="274"/>
    </row>
    <row r="198" spans="2:11" s="1" customFormat="1" ht="13.5">
      <c r="B198" s="256"/>
      <c r="C198" s="257"/>
      <c r="D198" s="257"/>
      <c r="E198" s="257"/>
      <c r="F198" s="257"/>
      <c r="G198" s="257"/>
      <c r="H198" s="257"/>
      <c r="I198" s="257"/>
      <c r="J198" s="257"/>
      <c r="K198" s="258"/>
    </row>
    <row r="199" spans="2:11" s="1" customFormat="1" ht="21">
      <c r="B199" s="259"/>
      <c r="C199" s="387" t="s">
        <v>1388</v>
      </c>
      <c r="D199" s="387"/>
      <c r="E199" s="387"/>
      <c r="F199" s="387"/>
      <c r="G199" s="387"/>
      <c r="H199" s="387"/>
      <c r="I199" s="387"/>
      <c r="J199" s="387"/>
      <c r="K199" s="260"/>
    </row>
    <row r="200" spans="2:11" s="1" customFormat="1" ht="25.5" customHeight="1">
      <c r="B200" s="259"/>
      <c r="C200" s="329" t="s">
        <v>1389</v>
      </c>
      <c r="D200" s="329"/>
      <c r="E200" s="329"/>
      <c r="F200" s="329" t="s">
        <v>1390</v>
      </c>
      <c r="G200" s="330"/>
      <c r="H200" s="388" t="s">
        <v>1391</v>
      </c>
      <c r="I200" s="388"/>
      <c r="J200" s="388"/>
      <c r="K200" s="260"/>
    </row>
    <row r="201" spans="2:11" s="1" customFormat="1" ht="5.25" customHeight="1">
      <c r="B201" s="290"/>
      <c r="C201" s="285"/>
      <c r="D201" s="285"/>
      <c r="E201" s="285"/>
      <c r="F201" s="285"/>
      <c r="G201" s="311"/>
      <c r="H201" s="285"/>
      <c r="I201" s="285"/>
      <c r="J201" s="285"/>
      <c r="K201" s="313"/>
    </row>
    <row r="202" spans="2:11" s="1" customFormat="1" ht="15" customHeight="1">
      <c r="B202" s="290"/>
      <c r="C202" s="267" t="s">
        <v>1381</v>
      </c>
      <c r="D202" s="267"/>
      <c r="E202" s="267"/>
      <c r="F202" s="288" t="s">
        <v>43</v>
      </c>
      <c r="G202" s="267"/>
      <c r="H202" s="389" t="s">
        <v>1392</v>
      </c>
      <c r="I202" s="389"/>
      <c r="J202" s="389"/>
      <c r="K202" s="313"/>
    </row>
    <row r="203" spans="2:11" s="1" customFormat="1" ht="15" customHeight="1">
      <c r="B203" s="290"/>
      <c r="C203" s="267"/>
      <c r="D203" s="267"/>
      <c r="E203" s="267"/>
      <c r="F203" s="288" t="s">
        <v>44</v>
      </c>
      <c r="G203" s="267"/>
      <c r="H203" s="389" t="s">
        <v>1393</v>
      </c>
      <c r="I203" s="389"/>
      <c r="J203" s="389"/>
      <c r="K203" s="313"/>
    </row>
    <row r="204" spans="2:11" s="1" customFormat="1" ht="15" customHeight="1">
      <c r="B204" s="290"/>
      <c r="C204" s="267"/>
      <c r="D204" s="267"/>
      <c r="E204" s="267"/>
      <c r="F204" s="288" t="s">
        <v>47</v>
      </c>
      <c r="G204" s="267"/>
      <c r="H204" s="389" t="s">
        <v>1394</v>
      </c>
      <c r="I204" s="389"/>
      <c r="J204" s="389"/>
      <c r="K204" s="313"/>
    </row>
    <row r="205" spans="2:11" s="1" customFormat="1" ht="15" customHeight="1">
      <c r="B205" s="290"/>
      <c r="C205" s="267"/>
      <c r="D205" s="267"/>
      <c r="E205" s="267"/>
      <c r="F205" s="288" t="s">
        <v>45</v>
      </c>
      <c r="G205" s="267"/>
      <c r="H205" s="389" t="s">
        <v>1395</v>
      </c>
      <c r="I205" s="389"/>
      <c r="J205" s="389"/>
      <c r="K205" s="313"/>
    </row>
    <row r="206" spans="2:11" s="1" customFormat="1" ht="15" customHeight="1">
      <c r="B206" s="290"/>
      <c r="C206" s="267"/>
      <c r="D206" s="267"/>
      <c r="E206" s="267"/>
      <c r="F206" s="288" t="s">
        <v>46</v>
      </c>
      <c r="G206" s="267"/>
      <c r="H206" s="389" t="s">
        <v>1396</v>
      </c>
      <c r="I206" s="389"/>
      <c r="J206" s="389"/>
      <c r="K206" s="313"/>
    </row>
    <row r="207" spans="2:11" s="1" customFormat="1" ht="15" customHeight="1">
      <c r="B207" s="290"/>
      <c r="C207" s="267"/>
      <c r="D207" s="267"/>
      <c r="E207" s="267"/>
      <c r="F207" s="288"/>
      <c r="G207" s="267"/>
      <c r="H207" s="267"/>
      <c r="I207" s="267"/>
      <c r="J207" s="267"/>
      <c r="K207" s="313"/>
    </row>
    <row r="208" spans="2:11" s="1" customFormat="1" ht="15" customHeight="1">
      <c r="B208" s="290"/>
      <c r="C208" s="267" t="s">
        <v>1337</v>
      </c>
      <c r="D208" s="267"/>
      <c r="E208" s="267"/>
      <c r="F208" s="288" t="s">
        <v>78</v>
      </c>
      <c r="G208" s="267"/>
      <c r="H208" s="389" t="s">
        <v>1397</v>
      </c>
      <c r="I208" s="389"/>
      <c r="J208" s="389"/>
      <c r="K208" s="313"/>
    </row>
    <row r="209" spans="2:11" s="1" customFormat="1" ht="15" customHeight="1">
      <c r="B209" s="290"/>
      <c r="C209" s="267"/>
      <c r="D209" s="267"/>
      <c r="E209" s="267"/>
      <c r="F209" s="288" t="s">
        <v>1232</v>
      </c>
      <c r="G209" s="267"/>
      <c r="H209" s="389" t="s">
        <v>1233</v>
      </c>
      <c r="I209" s="389"/>
      <c r="J209" s="389"/>
      <c r="K209" s="313"/>
    </row>
    <row r="210" spans="2:11" s="1" customFormat="1" ht="15" customHeight="1">
      <c r="B210" s="290"/>
      <c r="C210" s="267"/>
      <c r="D210" s="267"/>
      <c r="E210" s="267"/>
      <c r="F210" s="288" t="s">
        <v>1230</v>
      </c>
      <c r="G210" s="267"/>
      <c r="H210" s="389" t="s">
        <v>1398</v>
      </c>
      <c r="I210" s="389"/>
      <c r="J210" s="389"/>
      <c r="K210" s="313"/>
    </row>
    <row r="211" spans="2:11" s="1" customFormat="1" ht="15" customHeight="1">
      <c r="B211" s="331"/>
      <c r="C211" s="267"/>
      <c r="D211" s="267"/>
      <c r="E211" s="267"/>
      <c r="F211" s="288" t="s">
        <v>1234</v>
      </c>
      <c r="G211" s="326"/>
      <c r="H211" s="390" t="s">
        <v>1235</v>
      </c>
      <c r="I211" s="390"/>
      <c r="J211" s="390"/>
      <c r="K211" s="332"/>
    </row>
    <row r="212" spans="2:11" s="1" customFormat="1" ht="15" customHeight="1">
      <c r="B212" s="331"/>
      <c r="C212" s="267"/>
      <c r="D212" s="267"/>
      <c r="E212" s="267"/>
      <c r="F212" s="288" t="s">
        <v>1236</v>
      </c>
      <c r="G212" s="326"/>
      <c r="H212" s="390" t="s">
        <v>139</v>
      </c>
      <c r="I212" s="390"/>
      <c r="J212" s="390"/>
      <c r="K212" s="332"/>
    </row>
    <row r="213" spans="2:11" s="1" customFormat="1" ht="15" customHeight="1">
      <c r="B213" s="331"/>
      <c r="C213" s="267"/>
      <c r="D213" s="267"/>
      <c r="E213" s="267"/>
      <c r="F213" s="288"/>
      <c r="G213" s="326"/>
      <c r="H213" s="317"/>
      <c r="I213" s="317"/>
      <c r="J213" s="317"/>
      <c r="K213" s="332"/>
    </row>
    <row r="214" spans="2:11" s="1" customFormat="1" ht="15" customHeight="1">
      <c r="B214" s="331"/>
      <c r="C214" s="267" t="s">
        <v>1361</v>
      </c>
      <c r="D214" s="267"/>
      <c r="E214" s="267"/>
      <c r="F214" s="288">
        <v>1</v>
      </c>
      <c r="G214" s="326"/>
      <c r="H214" s="390" t="s">
        <v>1399</v>
      </c>
      <c r="I214" s="390"/>
      <c r="J214" s="390"/>
      <c r="K214" s="332"/>
    </row>
    <row r="215" spans="2:11" s="1" customFormat="1" ht="15" customHeight="1">
      <c r="B215" s="331"/>
      <c r="C215" s="267"/>
      <c r="D215" s="267"/>
      <c r="E215" s="267"/>
      <c r="F215" s="288">
        <v>2</v>
      </c>
      <c r="G215" s="326"/>
      <c r="H215" s="390" t="s">
        <v>1400</v>
      </c>
      <c r="I215" s="390"/>
      <c r="J215" s="390"/>
      <c r="K215" s="332"/>
    </row>
    <row r="216" spans="2:11" s="1" customFormat="1" ht="15" customHeight="1">
      <c r="B216" s="331"/>
      <c r="C216" s="267"/>
      <c r="D216" s="267"/>
      <c r="E216" s="267"/>
      <c r="F216" s="288">
        <v>3</v>
      </c>
      <c r="G216" s="326"/>
      <c r="H216" s="390" t="s">
        <v>1401</v>
      </c>
      <c r="I216" s="390"/>
      <c r="J216" s="390"/>
      <c r="K216" s="332"/>
    </row>
    <row r="217" spans="2:11" s="1" customFormat="1" ht="15" customHeight="1">
      <c r="B217" s="331"/>
      <c r="C217" s="267"/>
      <c r="D217" s="267"/>
      <c r="E217" s="267"/>
      <c r="F217" s="288">
        <v>4</v>
      </c>
      <c r="G217" s="326"/>
      <c r="H217" s="390" t="s">
        <v>1402</v>
      </c>
      <c r="I217" s="390"/>
      <c r="J217" s="390"/>
      <c r="K217" s="332"/>
    </row>
    <row r="218" spans="2:11" s="1" customFormat="1" ht="12.75" customHeight="1">
      <c r="B218" s="333"/>
      <c r="C218" s="334"/>
      <c r="D218" s="334"/>
      <c r="E218" s="334"/>
      <c r="F218" s="334"/>
      <c r="G218" s="334"/>
      <c r="H218" s="334"/>
      <c r="I218" s="334"/>
      <c r="J218" s="334"/>
      <c r="K218" s="335"/>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DESKTOP-473U3HR\Michal</dc:creator>
  <cp:keywords/>
  <dc:description/>
  <cp:lastModifiedBy>Michal</cp:lastModifiedBy>
  <dcterms:created xsi:type="dcterms:W3CDTF">2021-03-04T07:01:11Z</dcterms:created>
  <dcterms:modified xsi:type="dcterms:W3CDTF">2021-03-04T07:02:19Z</dcterms:modified>
  <cp:category/>
  <cp:version/>
  <cp:contentType/>
  <cp:contentStatus/>
</cp:coreProperties>
</file>