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3"/>
  </bookViews>
  <sheets>
    <sheet name="Rekapitulace stavby" sheetId="1" r:id="rId1"/>
    <sheet name="01 - Výstavba FVE" sheetId="2" r:id="rId2"/>
    <sheet name="02 - Elektroinstalace - S..." sheetId="3" r:id="rId3"/>
    <sheet name="03 - Elektroinstalace - S..." sheetId="4" r:id="rId4"/>
    <sheet name="04 - Elektroinstalace - S..." sheetId="5" r:id="rId5"/>
    <sheet name="05 - Elektroinstalace - VN" sheetId="6" r:id="rId6"/>
    <sheet name="06 - Vzduchotechnika - I...." sheetId="7" r:id="rId7"/>
    <sheet name="07 - Vzduchotechnika - II..." sheetId="8" r:id="rId8"/>
    <sheet name="08 - Vzduchotechnika - tě..." sheetId="9" r:id="rId9"/>
    <sheet name="09 - Stavební rozpočet" sheetId="10" r:id="rId10"/>
    <sheet name="Pokyny pro vyplnění" sheetId="11" r:id="rId11"/>
  </sheets>
  <definedNames>
    <definedName name="_xlnm._FilterDatabase" localSheetId="1" hidden="1">'01 - Výstavba FVE'!$C$78:$K$113</definedName>
    <definedName name="_xlnm._FilterDatabase" localSheetId="2" hidden="1">'02 - Elektroinstalace - S...'!$C$78:$K$117</definedName>
    <definedName name="_xlnm._FilterDatabase" localSheetId="3" hidden="1">'03 - Elektroinstalace - S...'!$C$78:$K$111</definedName>
    <definedName name="_xlnm._FilterDatabase" localSheetId="4" hidden="1">'04 - Elektroinstalace - S...'!$C$78:$K$111</definedName>
    <definedName name="_xlnm._FilterDatabase" localSheetId="5" hidden="1">'05 - Elektroinstalace - VN'!$C$78:$K$82</definedName>
    <definedName name="_xlnm._FilterDatabase" localSheetId="6" hidden="1">'06 - Vzduchotechnika - I....'!$C$80:$K$110</definedName>
    <definedName name="_xlnm._FilterDatabase" localSheetId="7" hidden="1">'07 - Vzduchotechnika - II...'!$C$80:$K$110</definedName>
    <definedName name="_xlnm._FilterDatabase" localSheetId="8" hidden="1">'08 - Vzduchotechnika - tě...'!$C$80:$K$106</definedName>
    <definedName name="_xlnm._FilterDatabase" localSheetId="9" hidden="1">'09 - Stavební rozpočet'!$C$97:$K$224</definedName>
    <definedName name="_xlnm.Print_Area" localSheetId="1">'01 - Výstavba FVE'!$C$4:$J$39,'01 - Výstavba FVE'!$C$45:$J$60,'01 - Výstavba FVE'!$C$66:$K$113</definedName>
    <definedName name="_xlnm.Print_Area" localSheetId="2">'02 - Elektroinstalace - S...'!$C$4:$J$39,'02 - Elektroinstalace - S...'!$C$45:$J$60,'02 - Elektroinstalace - S...'!$C$66:$K$117</definedName>
    <definedName name="_xlnm.Print_Area" localSheetId="3">'03 - Elektroinstalace - S...'!$C$4:$J$39,'03 - Elektroinstalace - S...'!$C$45:$J$60,'03 - Elektroinstalace - S...'!$C$66:$K$111</definedName>
    <definedName name="_xlnm.Print_Area" localSheetId="4">'04 - Elektroinstalace - S...'!$C$4:$J$39,'04 - Elektroinstalace - S...'!$C$45:$J$60,'04 - Elektroinstalace - S...'!$C$66:$K$111</definedName>
    <definedName name="_xlnm.Print_Area" localSheetId="5">'05 - Elektroinstalace - VN'!$C$4:$J$39,'05 - Elektroinstalace - VN'!$C$45:$J$60,'05 - Elektroinstalace - VN'!$C$66:$K$82</definedName>
    <definedName name="_xlnm.Print_Area" localSheetId="6">'06 - Vzduchotechnika - I....'!$C$4:$J$39,'06 - Vzduchotechnika - I....'!$C$45:$J$62,'06 - Vzduchotechnika - I....'!$C$68:$K$110</definedName>
    <definedName name="_xlnm.Print_Area" localSheetId="7">'07 - Vzduchotechnika - II...'!$C$4:$J$39,'07 - Vzduchotechnika - II...'!$C$45:$J$62,'07 - Vzduchotechnika - II...'!$C$68:$K$110</definedName>
    <definedName name="_xlnm.Print_Area" localSheetId="8">'08 - Vzduchotechnika - tě...'!$C$4:$J$39,'08 - Vzduchotechnika - tě...'!$C$45:$J$62,'08 - Vzduchotechnika - tě...'!$C$68:$K$106</definedName>
    <definedName name="_xlnm.Print_Area" localSheetId="9">'09 - Stavební rozpočet'!$C$4:$J$39,'09 - Stavební rozpočet'!$C$45:$J$79,'09 - Stavební rozpočet'!$C$85:$K$224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Titles" localSheetId="0">'Rekapitulace stavby'!$52:$52</definedName>
    <definedName name="_xlnm.Print_Titles" localSheetId="1">'01 - Výstavba FVE'!$78:$78</definedName>
    <definedName name="_xlnm.Print_Titles" localSheetId="2">'02 - Elektroinstalace - S...'!$78:$78</definedName>
    <definedName name="_xlnm.Print_Titles" localSheetId="3">'03 - Elektroinstalace - S...'!$78:$78</definedName>
    <definedName name="_xlnm.Print_Titles" localSheetId="4">'04 - Elektroinstalace - S...'!$78:$78</definedName>
    <definedName name="_xlnm.Print_Titles" localSheetId="5">'05 - Elektroinstalace - VN'!$78:$78</definedName>
    <definedName name="_xlnm.Print_Titles" localSheetId="6">'06 - Vzduchotechnika - I....'!$80:$80</definedName>
    <definedName name="_xlnm.Print_Titles" localSheetId="7">'07 - Vzduchotechnika - II...'!$80:$80</definedName>
    <definedName name="_xlnm.Print_Titles" localSheetId="8">'08 - Vzduchotechnika - tě...'!$80:$80</definedName>
    <definedName name="_xlnm.Print_Titles" localSheetId="9">'09 - Stavební rozpočet'!$97:$97</definedName>
  </definedNames>
  <calcPr calcId="162913"/>
</workbook>
</file>

<file path=xl/sharedStrings.xml><?xml version="1.0" encoding="utf-8"?>
<sst xmlns="http://schemas.openxmlformats.org/spreadsheetml/2006/main" count="6058" uniqueCount="890">
  <si>
    <t>Export Komplet</t>
  </si>
  <si>
    <t>VZ</t>
  </si>
  <si>
    <t>2.0</t>
  </si>
  <si>
    <t/>
  </si>
  <si>
    <t>False</t>
  </si>
  <si>
    <t>{bcf05645-7aba-4b64-9902-9591308ca1fa}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</si>
  <si>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</si>
  <si>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</si>
  <si>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</si>
  <si>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</si>
  <si>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</si>
  <si>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</si>
  <si>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</si>
  <si>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</si>
  <si>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</si>
  <si>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</si>
  <si>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</si>
  <si>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</si>
  <si>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Vybavení objektu Základní školy vzduchotechnickým zařízením č.p.st. 1369 v k.ú. Horní Slavkov</t>
  </si>
  <si>
    <t>KSO:</t>
  </si>
  <si>
    <t>CC-CZ:</t>
  </si>
  <si>
    <t>Místo:</t>
  </si>
  <si>
    <t>č.p.st. 1369 v k.ú. Horní Slavkov</t>
  </si>
  <si>
    <t>Datum:</t>
  </si>
  <si>
    <t>19. 10. 2022</t>
  </si>
  <si>
    <t>Zadavatel:</t>
  </si>
  <si>
    <t>IČ:</t>
  </si>
  <si>
    <t>Město Horní Slavkov</t>
  </si>
  <si>
    <t>DIČ:</t>
  </si>
  <si>
    <t>Uchazeč:</t>
  </si>
  <si>
    <t>Vyplň údaj</t>
  </si>
  <si>
    <t>Projektant:</t>
  </si>
  <si>
    <t>Ing. arch. Jakub Bradáč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</si>
  <si>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</si>
  <si>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</si>
  <si>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</si>
  <si>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</si>
  <si>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</si>
  <si>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</si>
  <si>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</si>
  <si>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</si>
  <si>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</si>
  <si>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</si>
  <si>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</si>
  <si>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</si>
  <si>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</si>
  <si>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</si>
  <si>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</si>
  <si>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</si>
  <si>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</si>
  <si>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</si>
  <si>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</si>
  <si>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</si>
  <si>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</si>
  <si>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</si>
  <si>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</si>
  <si>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</si>
  <si>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</si>
  <si>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</si>
  <si>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</si>
  <si>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</si>
  <si>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</si>
  <si>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</si>
  <si>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</si>
  <si>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</si>
  <si>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</si>
  <si>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</si>
  <si>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</si>
  <si>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</si>
  <si>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</si>
  <si>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</si>
  <si>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</si>
  <si>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</si>
  <si>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</si>
  <si>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</si>
  <si>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</si>
  <si>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</si>
  <si>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</si>
  <si>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Výstavba FVE</t>
  </si>
  <si>
    <t>STA</t>
  </si>
  <si>
    <t>1</t>
  </si>
  <si>
    <t>{913e7233-7d7c-4772-9c15-f1f7ef061fbb}</t>
  </si>
  <si>
    <t>2</t>
  </si>
  <si>
    <t>02</t>
  </si>
  <si>
    <t>Elektroinstalace - SO 01 - I. stupeň</t>
  </si>
  <si>
    <t>{49dd2102-3ce3-4def-8119-04b3391d1a0a}</t>
  </si>
  <si>
    <t>03</t>
  </si>
  <si>
    <t>Elektroinstalace - SO 02 - II. stupeň</t>
  </si>
  <si>
    <t>{43e7a6d5-3e7a-479b-adc5-48acc2427d56}</t>
  </si>
  <si>
    <t>04</t>
  </si>
  <si>
    <t>Elektroinstalace - SO 03 - tělocvična</t>
  </si>
  <si>
    <t>{9aa0202a-524b-41a8-91c6-5859acaa04b8}</t>
  </si>
  <si>
    <t>05</t>
  </si>
  <si>
    <t>Elektroinstalace - VN</t>
  </si>
  <si>
    <t>{459d58cc-c72a-456b-aed4-666d87e4ec8a}</t>
  </si>
  <si>
    <t>06</t>
  </si>
  <si>
    <t>Vzduchotechnika - I.stupeň</t>
  </si>
  <si>
    <t>{aec96a7f-7692-4918-a510-bd02c1bf612a}</t>
  </si>
  <si>
    <t>07</t>
  </si>
  <si>
    <t>Vzduchotechnika - II. stupeň</t>
  </si>
  <si>
    <t>{98af1591-5a49-44b7-96f4-54ea5bc27d90}</t>
  </si>
  <si>
    <t>08</t>
  </si>
  <si>
    <t>Vzduchotechnika - tělocvična</t>
  </si>
  <si>
    <t>{e3ce2500-003d-4a79-a28d-0d1855ffb680}</t>
  </si>
  <si>
    <t>09</t>
  </si>
  <si>
    <t>Stavební rozpočet</t>
  </si>
  <si>
    <t>{1d0301e0-46ba-4c02-9f24-fd82cece1e11}</t>
  </si>
  <si>
    <t>KRYCÍ LIST SOUPISU PRACÍ</t>
  </si>
  <si>
    <t>Objekt:</t>
  </si>
  <si>
    <t>01 - Výstavba FVE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</si>
  <si>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</si>
  <si>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</si>
  <si>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</si>
  <si>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</si>
  <si>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</si>
  <si>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</si>
  <si>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</si>
  <si>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</si>
  <si>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</si>
  <si>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</si>
  <si>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</si>
  <si>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</si>
  <si>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</si>
  <si>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</si>
  <si>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</si>
  <si>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</si>
  <si>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</si>
  <si>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</si>
  <si>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Pol2</t>
  </si>
  <si>
    <t>Montáž rozváděčů litinových, hliníkových nebo plastových sestava do 50 kg</t>
  </si>
  <si>
    <t>ks</t>
  </si>
  <si>
    <t>4</t>
  </si>
  <si>
    <t>ROZPOCET</t>
  </si>
  <si>
    <t>Pol3</t>
  </si>
  <si>
    <t>Oživení rozváděče se složitou výstrojí</t>
  </si>
  <si>
    <t>6</t>
  </si>
  <si>
    <t>3</t>
  </si>
  <si>
    <t>Pol4</t>
  </si>
  <si>
    <t>Montáž žlab kovový bez víka šířky do 50mm</t>
  </si>
  <si>
    <t>m</t>
  </si>
  <si>
    <t>8</t>
  </si>
  <si>
    <t>Pol5</t>
  </si>
  <si>
    <t>Kabelový žlab drátěný 50/50</t>
  </si>
  <si>
    <t>10</t>
  </si>
  <si>
    <t>5</t>
  </si>
  <si>
    <t>Pol6</t>
  </si>
  <si>
    <t>víko žlabu pozinkované šířka 50mm</t>
  </si>
  <si>
    <t>12</t>
  </si>
  <si>
    <t>Pol7</t>
  </si>
  <si>
    <t>Montáž žlab kovový bez víka šířky do 100mm</t>
  </si>
  <si>
    <t>14</t>
  </si>
  <si>
    <t>7</t>
  </si>
  <si>
    <t>Pol8</t>
  </si>
  <si>
    <t>Kabelový žlab drátěný 100/50</t>
  </si>
  <si>
    <t>16</t>
  </si>
  <si>
    <t>Pol9</t>
  </si>
  <si>
    <t>víko žlabu pozinkované šířka 100mm</t>
  </si>
  <si>
    <t>18</t>
  </si>
  <si>
    <t>11</t>
  </si>
  <si>
    <t>Pol10</t>
  </si>
  <si>
    <t>Montáž solárního kabelu FLEX SOL s PU izolací 6 mm2</t>
  </si>
  <si>
    <t>20</t>
  </si>
  <si>
    <t>Pol11</t>
  </si>
  <si>
    <t>Solární kabel s PU izolací 6 mm2</t>
  </si>
  <si>
    <t>22</t>
  </si>
  <si>
    <t>13</t>
  </si>
  <si>
    <t>Pol12</t>
  </si>
  <si>
    <t>Montáž měděných kabelů CYKY, CYKYD, CYKYDY, NYM, NYY, YSLY 750 V do 5x10 mm2 uložených pevně</t>
  </si>
  <si>
    <t>24</t>
  </si>
  <si>
    <t>Pol13</t>
  </si>
  <si>
    <t>kabel silový s Cu jádrem CYKY 5x6 mm2</t>
  </si>
  <si>
    <t>26</t>
  </si>
  <si>
    <t>Pol14</t>
  </si>
  <si>
    <t>Ukončení vodič izolovaný do 10 mm2 v rozváděči nebo na přístroji</t>
  </si>
  <si>
    <t>28</t>
  </si>
  <si>
    <t>Pol15</t>
  </si>
  <si>
    <t>kabel silový s Cu jádrem CYKY 3x1,5 mm2</t>
  </si>
  <si>
    <t>30</t>
  </si>
  <si>
    <t>17</t>
  </si>
  <si>
    <t>Pol16</t>
  </si>
  <si>
    <t>Montáž a zhotovení ohnivzdorných konstrukcí pro elektrozařízení ve stěnovém průchodu tl. Přes 150 do, 300 mm</t>
  </si>
  <si>
    <t>m2</t>
  </si>
  <si>
    <t>32</t>
  </si>
  <si>
    <t>Pol17</t>
  </si>
  <si>
    <t>34</t>
  </si>
  <si>
    <t>19</t>
  </si>
  <si>
    <t>Pol18</t>
  </si>
  <si>
    <t>36</t>
  </si>
  <si>
    <t>Pol19</t>
  </si>
  <si>
    <t>38</t>
  </si>
  <si>
    <t>Pol20</t>
  </si>
  <si>
    <t>kpl</t>
  </si>
  <si>
    <t>40</t>
  </si>
  <si>
    <t>Pol21</t>
  </si>
  <si>
    <t>Rozvaděč RFVE-DC</t>
  </si>
  <si>
    <t>42</t>
  </si>
  <si>
    <t>P</t>
  </si>
  <si>
    <t>Poznámka k položce:
Ocelová venkovní rozvodnice 70modulů, IP65, povrchová montáž, uzamykatelná, 1 kus
dvojité pojistkové odpínače Gg2x16A 3x, svodió bleskových proudů 3x , 3xSSR bezpečnostní vypínače
Vnitřní zapojení rozváděče RF VEDC 1 kpt</t>
  </si>
  <si>
    <t>23</t>
  </si>
  <si>
    <t>Pol22</t>
  </si>
  <si>
    <t>Rozvaděč RFVE-AC</t>
  </si>
  <si>
    <t>44</t>
  </si>
  <si>
    <t>Poznámka k položce:
Ocelová rozvodnice 100modulů, IP56/20, povrchová montáž, 1 kus
3P jistič C16/3, 16A 1 kus
Přepěťová ochrana AC, II. přepět’.ochr. 230/4 TN-S 1 kus
3P elektroměr přímý, cejchovaný 1 kus
Příslušenství (svorka, vodič, dutinky) 1 soubor
Vnitřní zapojení rozváděče RFVE-AC 1 kpt</t>
  </si>
  <si>
    <t>Pol23</t>
  </si>
  <si>
    <t>Doplnění stávajícího rozvaděče R1 v hlavní rozvodně</t>
  </si>
  <si>
    <t>46</t>
  </si>
  <si>
    <t>Poznámka k položce:
3P jistič C25/3, 25A 1 kus
příslušenství (svorka, vodič, dutinky) 1 soubor
vnitřní zapojení doplnění do stáv. rozváděče, včetně úpravy vrchní masky 1 kus</t>
  </si>
  <si>
    <t>25</t>
  </si>
  <si>
    <t>Pol24</t>
  </si>
  <si>
    <t>Doplnění elektroměrového pole rozváděče (ČEZ)</t>
  </si>
  <si>
    <t>48</t>
  </si>
  <si>
    <t>Poznámka k položce:
1P jistič 2B/1, 2A1 kus
impulsních výstupů elektroměru 1ks
příslušenství (svorka, vodič, dutinky) 1 soubor
Vnitřní zapojení rozváděče re 1 kpl</t>
  </si>
  <si>
    <t>Pol25</t>
  </si>
  <si>
    <t>Celková prohlídka elektrického rozvodu a zařízení do 1 milionu Kč</t>
  </si>
  <si>
    <t>50</t>
  </si>
  <si>
    <t>27</t>
  </si>
  <si>
    <t>Pol26</t>
  </si>
  <si>
    <t>Podíl přidružných materiálů</t>
  </si>
  <si>
    <t>%</t>
  </si>
  <si>
    <t>52</t>
  </si>
  <si>
    <t>Pol27</t>
  </si>
  <si>
    <t>Podíl přidružných výkonů</t>
  </si>
  <si>
    <t>54</t>
  </si>
  <si>
    <t>29</t>
  </si>
  <si>
    <t>Pol28</t>
  </si>
  <si>
    <t>Doprava technologie</t>
  </si>
  <si>
    <t>56</t>
  </si>
  <si>
    <t>31</t>
  </si>
  <si>
    <t>Pol30</t>
  </si>
  <si>
    <t>Dokumentace skutečného provedení stavby</t>
  </si>
  <si>
    <t>60</t>
  </si>
  <si>
    <t>Pol31</t>
  </si>
  <si>
    <t>Výchozí revize</t>
  </si>
  <si>
    <t>62</t>
  </si>
  <si>
    <t>02 - Elektroinstalace - SO 01 - I. stupeň</t>
  </si>
  <si>
    <t>210010002</t>
  </si>
  <si>
    <t>trubka plastová ohebná instalační průměr 16mm (PO)</t>
  </si>
  <si>
    <t>-1560895860</t>
  </si>
  <si>
    <t>210010003</t>
  </si>
  <si>
    <t>trubka plastová ohebná instalační průměr 23mm (PO)</t>
  </si>
  <si>
    <t>-1017277861</t>
  </si>
  <si>
    <t>210010301</t>
  </si>
  <si>
    <t>krabice přístrojová (1901, KU 68/1, KP 67, KP 68; KZ 3) bez zapojení</t>
  </si>
  <si>
    <t>-669159707</t>
  </si>
  <si>
    <t>210010303</t>
  </si>
  <si>
    <t>krabice odbočná (KO 68) vč. víka</t>
  </si>
  <si>
    <t>210020304</t>
  </si>
  <si>
    <t>kabelový žebřík 200x60 vč. podpěrek</t>
  </si>
  <si>
    <t>210100001.1</t>
  </si>
  <si>
    <t>ukončení vodiče UTP, osazení koncovkou</t>
  </si>
  <si>
    <t>210190001</t>
  </si>
  <si>
    <t>připojení regulátoru průtoku</t>
  </si>
  <si>
    <t>9</t>
  </si>
  <si>
    <t>210190002</t>
  </si>
  <si>
    <t>připojení kondenzační jednotky</t>
  </si>
  <si>
    <t>210200010</t>
  </si>
  <si>
    <t>zapojení CO2 čidla</t>
  </si>
  <si>
    <t>210800114</t>
  </si>
  <si>
    <t>CYKY 4Bx25mm2 (CYKY 4J25) 750V (PO)</t>
  </si>
  <si>
    <t>210800112</t>
  </si>
  <si>
    <t>CYKY 3Cx2.5mm2 (CYKY 3J2.5) 750V (PO)</t>
  </si>
  <si>
    <t>210800117</t>
  </si>
  <si>
    <t>CYKY 5Cx6mm2 (CYKY 5J6) 750V (PO)</t>
  </si>
  <si>
    <t>210800526</t>
  </si>
  <si>
    <t>CY 4mm2 (H07V-U) zelenožlutý (VU)</t>
  </si>
  <si>
    <t>210800529</t>
  </si>
  <si>
    <t>CY 16mm2 (H07V-U) zelenožlutý (VU)</t>
  </si>
  <si>
    <t>220280021</t>
  </si>
  <si>
    <t>SYKFY 2x2x0.5mm</t>
  </si>
  <si>
    <t>220280511.1</t>
  </si>
  <si>
    <t>vodič UTP Cat.5</t>
  </si>
  <si>
    <t>21000000011</t>
  </si>
  <si>
    <t>montáž rozvaděče R-VZT</t>
  </si>
  <si>
    <t>21000000012</t>
  </si>
  <si>
    <t>vystavení revizní zprávy</t>
  </si>
  <si>
    <t>000002R</t>
  </si>
  <si>
    <t>MEB</t>
  </si>
  <si>
    <t>M</t>
  </si>
  <si>
    <t>00001</t>
  </si>
  <si>
    <t>slaboproudý konektor, komplet RJ 45</t>
  </si>
  <si>
    <t>540603087</t>
  </si>
  <si>
    <t>00201</t>
  </si>
  <si>
    <t>trubka ohebná instal. PVC 2316 průměr 16mm</t>
  </si>
  <si>
    <t>65216471</t>
  </si>
  <si>
    <t>00202</t>
  </si>
  <si>
    <t>trubka ohebná instal. PVC 2323 průměr 23</t>
  </si>
  <si>
    <t>-1305458587</t>
  </si>
  <si>
    <t>00313</t>
  </si>
  <si>
    <t>krabice KU 68/1</t>
  </si>
  <si>
    <t>-2054208492</t>
  </si>
  <si>
    <t>00313T</t>
  </si>
  <si>
    <t>krabice KO 68/1 vč. víka</t>
  </si>
  <si>
    <t>217405823</t>
  </si>
  <si>
    <t>00402</t>
  </si>
  <si>
    <t>kabel.žlab MARS 125/50</t>
  </si>
  <si>
    <t>1007704451</t>
  </si>
  <si>
    <t>02945OA0TT</t>
  </si>
  <si>
    <t>CYKY 4Bx25mm2 (CYKY 4J25)</t>
  </si>
  <si>
    <t>-470233948</t>
  </si>
  <si>
    <t>02961</t>
  </si>
  <si>
    <t>CYKY 3Cx2.5mm2 (CYKY 3J2.5)</t>
  </si>
  <si>
    <t>-1979947518</t>
  </si>
  <si>
    <t>02962</t>
  </si>
  <si>
    <t>CYKY 5Cx6mm2 (CYKY 5J6)</t>
  </si>
  <si>
    <t>1285824120</t>
  </si>
  <si>
    <t>33</t>
  </si>
  <si>
    <t>10052</t>
  </si>
  <si>
    <t>SYKFY 2x2x0.5mm2</t>
  </si>
  <si>
    <t>965939870</t>
  </si>
  <si>
    <t>10052T</t>
  </si>
  <si>
    <t>2084208879</t>
  </si>
  <si>
    <t>35</t>
  </si>
  <si>
    <t>13176</t>
  </si>
  <si>
    <t>nosník žlabu MARS 125</t>
  </si>
  <si>
    <t>1676836055</t>
  </si>
  <si>
    <t>33736</t>
  </si>
  <si>
    <t>CY  4mm2 (H07V-U) zelenožlutý</t>
  </si>
  <si>
    <t>-908844666</t>
  </si>
  <si>
    <t>37</t>
  </si>
  <si>
    <t>33766</t>
  </si>
  <si>
    <t>CY 16mm2 (H07V-U) zelenožlutý</t>
  </si>
  <si>
    <t>-577199461</t>
  </si>
  <si>
    <t>33920T</t>
  </si>
  <si>
    <t>858131119</t>
  </si>
  <si>
    <t>03 - Elektroinstalace - SO 02 - II. stupeň</t>
  </si>
  <si>
    <t>-918919448</t>
  </si>
  <si>
    <t>-905449405</t>
  </si>
  <si>
    <t>633464394</t>
  </si>
  <si>
    <t>1201539213</t>
  </si>
  <si>
    <t>612705999</t>
  </si>
  <si>
    <t>-848990790</t>
  </si>
  <si>
    <t>-683569258</t>
  </si>
  <si>
    <t>431396987</t>
  </si>
  <si>
    <t>-1592071294</t>
  </si>
  <si>
    <t>10052TT</t>
  </si>
  <si>
    <t>-2070928888</t>
  </si>
  <si>
    <t>443249984</t>
  </si>
  <si>
    <t>503585892</t>
  </si>
  <si>
    <t>746993780</t>
  </si>
  <si>
    <t>33920TT</t>
  </si>
  <si>
    <t>1385340442</t>
  </si>
  <si>
    <t>04 - Elektroinstalace - SO 03 - tělocvična</t>
  </si>
  <si>
    <t>-107918555</t>
  </si>
  <si>
    <t>-2142604289</t>
  </si>
  <si>
    <t>-2098914800</t>
  </si>
  <si>
    <t>1365744403</t>
  </si>
  <si>
    <t>1128770520</t>
  </si>
  <si>
    <t>-1627829060</t>
  </si>
  <si>
    <t>1111426246</t>
  </si>
  <si>
    <t>747375921</t>
  </si>
  <si>
    <t>2121002742</t>
  </si>
  <si>
    <t>138842964</t>
  </si>
  <si>
    <t>-113928979</t>
  </si>
  <si>
    <t>-1783092238</t>
  </si>
  <si>
    <t>-1469942128</t>
  </si>
  <si>
    <t>2074521512</t>
  </si>
  <si>
    <t>05 - Elektroinstalace - VN</t>
  </si>
  <si>
    <t>P1</t>
  </si>
  <si>
    <t>Podíl přidružených výkonů 4,80% z C21M a navázaného materiálu</t>
  </si>
  <si>
    <t>sada</t>
  </si>
  <si>
    <t>P2</t>
  </si>
  <si>
    <t>Podružný materiál 5,00%</t>
  </si>
  <si>
    <t>P3</t>
  </si>
  <si>
    <t>GZS 2,50% z C21M a navázaného materiálu</t>
  </si>
  <si>
    <t>06 - Vzduchotechnika - I.stupeň</t>
  </si>
  <si>
    <t>PSV - Práce a dodávky PSV</t>
  </si>
  <si>
    <t xml:space="preserve">    751 - Vzduchotechnika</t>
  </si>
  <si>
    <t>PSV</t>
  </si>
  <si>
    <t>Práce a dodávky PSV</t>
  </si>
  <si>
    <t>751</t>
  </si>
  <si>
    <t>Vzduchotechnika</t>
  </si>
  <si>
    <t>VZT1</t>
  </si>
  <si>
    <t xml:space="preserve">Kompaktní vzduchotechnická jednotka ATREA DUPLEX 4500 Multi Eco pro podlahovou instalaci, ventilátory EC, akustický plášť 50 mm ve složení: přívodní část filtrační komora s kapsovým filtrem G4, deskový rekuperační výměník s účinností min. 93% (venkovní vzduchu -15st.C odsávaný 20st.C), freonový chladič/ohřívač 15 kW, ventilátor přívodu vzduchu V=4.000m3/hod. dpext=500Pa elektromotor do 1,5 kW. Odvodní část filtrační komora s kapsovým filtrem G4, deskový rekuperační výměník, ventilátor odvodu vzduchu V=4.000m3/hod. dpext=500Pa, elektromotor do 1,5 kW. Příslušenství, manžety, těsné uzavírací klapky, rám, opravné servisní vypínače, sifon. Šéfmontáž a zprovoznění jednotky odborným zástupcem výrobce. Maximální rozměry jednotky v1800; š710; d2500mm. Jednotka bude osazena autonomní MaR.
</t>
  </si>
  <si>
    <t>599889897</t>
  </si>
  <si>
    <t>VZT2</t>
  </si>
  <si>
    <t>MaR VZT zprovoznění</t>
  </si>
  <si>
    <t>649438433</t>
  </si>
  <si>
    <t>VZT3</t>
  </si>
  <si>
    <t>Kulisový tlumič hluku - 630x630x2000, rozměr kulisy 630x100x2000, počet kulis: 3</t>
  </si>
  <si>
    <t>-2042824248</t>
  </si>
  <si>
    <t>VZT4</t>
  </si>
  <si>
    <t>Kulisový tlumič hluku - 630x630x1500, rozměr kulisy 630x100x1500, počet kulis: 3</t>
  </si>
  <si>
    <t>-1640326251</t>
  </si>
  <si>
    <t>VZT5</t>
  </si>
  <si>
    <t>Kulisový tlumič hluku - 630x630x1000, rozměr kulisy 630x100x1000, počet kulis: 3</t>
  </si>
  <si>
    <t>-1543024742</t>
  </si>
  <si>
    <t>VZT6</t>
  </si>
  <si>
    <t>SPIRO potrubí o průměru 355 mm, včetně tvarovek</t>
  </si>
  <si>
    <t>bm</t>
  </si>
  <si>
    <t>326135823</t>
  </si>
  <si>
    <t>VZT7</t>
  </si>
  <si>
    <t>SPIRO potrubí o průměru 315 mm, včetně tvarovek</t>
  </si>
  <si>
    <t>-124174891</t>
  </si>
  <si>
    <t>VZT8</t>
  </si>
  <si>
    <t>SPIRO potrubí o průměru 250 mm, včetně tvarovek</t>
  </si>
  <si>
    <t>-1162230078</t>
  </si>
  <si>
    <t>VZT9</t>
  </si>
  <si>
    <t>SPIRO potrubí o průměru 200 mm, včetně tvarovek</t>
  </si>
  <si>
    <t>203119955</t>
  </si>
  <si>
    <t>VZT10</t>
  </si>
  <si>
    <t>Čtyřhranné potrubí, včetně tvarovek</t>
  </si>
  <si>
    <t>-1259505827</t>
  </si>
  <si>
    <t>VZT11</t>
  </si>
  <si>
    <t>Tepelná izolace potrubí - kaučuková samolepicí izolace o tlouštcě min 28 mm</t>
  </si>
  <si>
    <t>1567645542</t>
  </si>
  <si>
    <t>VZT12</t>
  </si>
  <si>
    <t>Výustka NOVA-CC-1-425x75-R1</t>
  </si>
  <si>
    <t>-2144251972</t>
  </si>
  <si>
    <t>VZT13</t>
  </si>
  <si>
    <t>Výustka NOVA-CC-2-425x75-R1</t>
  </si>
  <si>
    <t>-273529766</t>
  </si>
  <si>
    <t>VZT14</t>
  </si>
  <si>
    <t>Čidlo CO2</t>
  </si>
  <si>
    <t>2031511739</t>
  </si>
  <si>
    <t>VZT15</t>
  </si>
  <si>
    <t>Regulátor variabilního průtoku SMART BOX 200; průměr potrubí 200 mm; napětí 230 V; příkon 5 kW</t>
  </si>
  <si>
    <t>1324631114</t>
  </si>
  <si>
    <t>VZT16</t>
  </si>
  <si>
    <t>Kruhový tlumič hluku LDC 200-900</t>
  </si>
  <si>
    <t>56052466</t>
  </si>
  <si>
    <t>VZT17</t>
  </si>
  <si>
    <t>Kondenzační jednotka UUD3.U30, chladicí výkon 15,0 kW, elektrický příkon 4,0 kW, provozní proud 6 A, jmenovité napětí 400 V. Maximální rozměry jednotky š950 v1380; h330.</t>
  </si>
  <si>
    <t>1873820293</t>
  </si>
  <si>
    <t>VZT18</t>
  </si>
  <si>
    <t>AHU Box + příslušenství</t>
  </si>
  <si>
    <t>888680542</t>
  </si>
  <si>
    <t>VZT19</t>
  </si>
  <si>
    <t>Chladivové CU potrubí 9,52/15,58 včetně izolace</t>
  </si>
  <si>
    <t>1752149054</t>
  </si>
  <si>
    <t>VZT20</t>
  </si>
  <si>
    <t>Pomocné konstrukce, objímky, konzlole, chráničky potrubí, hydroizolační zatmelení</t>
  </si>
  <si>
    <t>266734927</t>
  </si>
  <si>
    <t>VZT21</t>
  </si>
  <si>
    <t>Drobný a pomocný materiál</t>
  </si>
  <si>
    <t>1335560512</t>
  </si>
  <si>
    <t>VZT22</t>
  </si>
  <si>
    <t>Přesun hmot</t>
  </si>
  <si>
    <t>-725765090</t>
  </si>
  <si>
    <t>VZT23</t>
  </si>
  <si>
    <t>Vyregulování a uvedení do provozu (5 hod práce)</t>
  </si>
  <si>
    <t>-279135232</t>
  </si>
  <si>
    <t>VZT24</t>
  </si>
  <si>
    <t>Provozní zkoušky (10 hod práce)</t>
  </si>
  <si>
    <t>-1056642506</t>
  </si>
  <si>
    <t>VZT25</t>
  </si>
  <si>
    <t>Revize</t>
  </si>
  <si>
    <t>-1700218293</t>
  </si>
  <si>
    <t>VZT26</t>
  </si>
  <si>
    <t>Úklid pracoviště</t>
  </si>
  <si>
    <t>-1698266713</t>
  </si>
  <si>
    <t>VZT27</t>
  </si>
  <si>
    <t>Lešení a pomocné plošiny</t>
  </si>
  <si>
    <t>340872687</t>
  </si>
  <si>
    <t>07 - Vzduchotechnika - II. stupeň</t>
  </si>
  <si>
    <t>Kompaktní vzduchotechnická jednotka ATREA DUPLEX 4500 Multi Eco pro podlahovou instalaci, ventilátory EC, akustický plášť 50 mm ve složení: přívodní část filtrační komora s kapsovým filtrem G4, deskový rekuperační výměník s účinností min. 93% (venkovní vz</t>
  </si>
  <si>
    <t>-2068509771</t>
  </si>
  <si>
    <t>-175825997</t>
  </si>
  <si>
    <t>1682020680</t>
  </si>
  <si>
    <t>1438872307</t>
  </si>
  <si>
    <t>-524154526</t>
  </si>
  <si>
    <t>-1914880288</t>
  </si>
  <si>
    <t>-455038350</t>
  </si>
  <si>
    <t>726411872</t>
  </si>
  <si>
    <t>2019590310</t>
  </si>
  <si>
    <t>466567065</t>
  </si>
  <si>
    <t>-1278319754</t>
  </si>
  <si>
    <t>-1548450575</t>
  </si>
  <si>
    <t>1392752684</t>
  </si>
  <si>
    <t>1544646173</t>
  </si>
  <si>
    <t>312557160</t>
  </si>
  <si>
    <t>-1689047052</t>
  </si>
  <si>
    <t>VZT17.1</t>
  </si>
  <si>
    <t>Kondenzační jednotka UU42WR U30, chladicí výkon 15,0 kW, elektrický příkon 4,0 kW, provozní proud 6 A, jmenovité napětí 400 V. Maximální rozměry jednotky š950 v1380; h330.</t>
  </si>
  <si>
    <t>-1071646510</t>
  </si>
  <si>
    <t>1389498012</t>
  </si>
  <si>
    <t>-1020539321</t>
  </si>
  <si>
    <t>818110250</t>
  </si>
  <si>
    <t>-1084806252</t>
  </si>
  <si>
    <t>-2002977795</t>
  </si>
  <si>
    <t>-1005305373</t>
  </si>
  <si>
    <t>-1140681735</t>
  </si>
  <si>
    <t>-276390786</t>
  </si>
  <si>
    <t>-1804852284</t>
  </si>
  <si>
    <t>-559975047</t>
  </si>
  <si>
    <t>08 - Vzduchotechnika - tělocvična</t>
  </si>
  <si>
    <t>VZT1.1</t>
  </si>
  <si>
    <t>Kompaktní vzduchotechnická jednotka ATREA DUPLEX 4500 Multi Eco pro podlahovou instalaci, ventilátory EC, akustický plášť 50 mm ve složení: přívodní část filtrační komora s kapsovým filtrem G4, deskový rekuperační výměník s účinností min. 92% (venkovní vz</t>
  </si>
  <si>
    <t>-920620876</t>
  </si>
  <si>
    <t>252122078</t>
  </si>
  <si>
    <t>VZT3.1</t>
  </si>
  <si>
    <t>2001057841</t>
  </si>
  <si>
    <t>VZT4.1</t>
  </si>
  <si>
    <t>SPIRO potrubí o průměru 500 mm, včetně tvarovek</t>
  </si>
  <si>
    <t>-1417509480</t>
  </si>
  <si>
    <t>VZT5.1</t>
  </si>
  <si>
    <t>SPIRO potrubí o průměru 400 mm, včetně tvarovek</t>
  </si>
  <si>
    <t>2000609111</t>
  </si>
  <si>
    <t>VZT6.1</t>
  </si>
  <si>
    <t>-161526873</t>
  </si>
  <si>
    <t>VZT7.1</t>
  </si>
  <si>
    <t>Tepelná izolace potrubí - minerální izolace o tlouštcě min 50 mm + oplechování v exteriéru</t>
  </si>
  <si>
    <t>-208577806</t>
  </si>
  <si>
    <t>VZT8.1</t>
  </si>
  <si>
    <t>Výustka NOVA-C-1-825x125-R1</t>
  </si>
  <si>
    <t>1131017354</t>
  </si>
  <si>
    <t>VZT9.1</t>
  </si>
  <si>
    <t>Výustka NOVA-C-2-825x125-R1</t>
  </si>
  <si>
    <t>-1513804443</t>
  </si>
  <si>
    <t>VZT10.1</t>
  </si>
  <si>
    <t>Čidlo CO2 + ochranná síť proti mechanickému poškození</t>
  </si>
  <si>
    <t>-2132596027</t>
  </si>
  <si>
    <t>VZT11.1</t>
  </si>
  <si>
    <t>Regulátor variabilního průtoku SMART BOX 400; průměr potrubí 400 mm; napětí 230 V; příkon 5 kW + ochránná síť proti mechanickému poškození</t>
  </si>
  <si>
    <t>-307417682</t>
  </si>
  <si>
    <t>VZT12.1</t>
  </si>
  <si>
    <t>Kruhový tlumič hluku LDC 400-900</t>
  </si>
  <si>
    <t>-981233271</t>
  </si>
  <si>
    <t>VZT13.1</t>
  </si>
  <si>
    <t>-538879735</t>
  </si>
  <si>
    <t>VZT14.1</t>
  </si>
  <si>
    <t>-1778464757</t>
  </si>
  <si>
    <t>VZT15.1</t>
  </si>
  <si>
    <t>2017792061</t>
  </si>
  <si>
    <t>VZT16.1</t>
  </si>
  <si>
    <t>-796838430</t>
  </si>
  <si>
    <t>VZT17.2</t>
  </si>
  <si>
    <t>-129674285</t>
  </si>
  <si>
    <t>VZT18.1</t>
  </si>
  <si>
    <t>-194964489</t>
  </si>
  <si>
    <t>VZT19.1</t>
  </si>
  <si>
    <t>-2044591405</t>
  </si>
  <si>
    <t>VZT20.1</t>
  </si>
  <si>
    <t>-74107773</t>
  </si>
  <si>
    <t>VZT21.1</t>
  </si>
  <si>
    <t>2074037466</t>
  </si>
  <si>
    <t>VZT22.1</t>
  </si>
  <si>
    <t>-1071839853</t>
  </si>
  <si>
    <t>VZT23.1</t>
  </si>
  <si>
    <t>-1846699508</t>
  </si>
  <si>
    <t>09 - Stavební rozpočet</t>
  </si>
  <si>
    <t>763 - Konstrukce suché výstavby</t>
  </si>
  <si>
    <t>784 - Dokončovací práce - malby a tapety</t>
  </si>
  <si>
    <t>6 - Úpravy povrchů, podlahy a osazování výplní</t>
  </si>
  <si>
    <t>762 - Konstrukce tesařské</t>
  </si>
  <si>
    <t>767 - Konstrukce zámečnické</t>
  </si>
  <si>
    <t>9 - Ostatní konstrukce a práce, bourání</t>
  </si>
  <si>
    <t>997 - Přesun sutě</t>
  </si>
  <si>
    <t>998 - Přesun hmot</t>
  </si>
  <si>
    <t>3 - Svislé a kompletní konstrukce</t>
  </si>
  <si>
    <t>712 - Povlakové krytiny</t>
  </si>
  <si>
    <t>VRN3 - Zařízení staveniště</t>
  </si>
  <si>
    <t>VRN4 - Inženýrská činnost</t>
  </si>
  <si>
    <t>VRN6 - Územní vlivy</t>
  </si>
  <si>
    <t>VRN9 - Ostatní náklady</t>
  </si>
  <si>
    <t>763</t>
  </si>
  <si>
    <t>Konstrukce suché výstavby</t>
  </si>
  <si>
    <t>763131411</t>
  </si>
  <si>
    <t>SDK podhled desky 1xA 12,5 bez TI dvouvrstvá spodní kce profil CD+UD</t>
  </si>
  <si>
    <t>VV</t>
  </si>
  <si>
    <t xml:space="preserve">"1.st : </t>
  </si>
  <si>
    <t xml:space="preserve">69+79+79 : </t>
  </si>
  <si>
    <t xml:space="preserve">"2.st : </t>
  </si>
  <si>
    <t xml:space="preserve">61+155+155 : </t>
  </si>
  <si>
    <t>598</t>
  </si>
  <si>
    <t>Součet</t>
  </si>
  <si>
    <t>784</t>
  </si>
  <si>
    <t>Dokončovací práce - malby a tapety</t>
  </si>
  <si>
    <t>784111001</t>
  </si>
  <si>
    <t>Oprášení (ometení ) podkladu v místnostech výšky do 3,80 m</t>
  </si>
  <si>
    <t xml:space="preserve">3*2,995*(0,6+0,6+1,85) : </t>
  </si>
  <si>
    <t xml:space="preserve">3*2,995*(0,7+2,465) : </t>
  </si>
  <si>
    <t xml:space="preserve">"zapravení otvorů : </t>
  </si>
  <si>
    <t xml:space="preserve">0,5*0,5*67 : </t>
  </si>
  <si>
    <t>670,592</t>
  </si>
  <si>
    <t>784221111</t>
  </si>
  <si>
    <t>Dvojnásobné bílé malby ze směsí za sucha středně otěruvzdorných v místnostech do 3,80 m</t>
  </si>
  <si>
    <t>Úpravy povrchů, podlahy a osazování výplní</t>
  </si>
  <si>
    <t>619991011</t>
  </si>
  <si>
    <t>Obalení konstrukcí a prvků fólií přilepenou lepící páskou</t>
  </si>
  <si>
    <t>619991001</t>
  </si>
  <si>
    <t>Zakrytí podlah fólií přilepenou lepící páskou</t>
  </si>
  <si>
    <t>762</t>
  </si>
  <si>
    <t>Konstrukce tesařské</t>
  </si>
  <si>
    <t>762322911</t>
  </si>
  <si>
    <t>Ztužení konstrukcí (materiál v ceně) fošnami nebo hranolky průřezové plochy do 100 cm2</t>
  </si>
  <si>
    <t>CS ÚRS 2022 02</t>
  </si>
  <si>
    <t>-1261264316</t>
  </si>
  <si>
    <t>Online PSC</t>
  </si>
  <si>
    <t>https://podminky.urs.cz/item/CS_URS_2022_02/762322911</t>
  </si>
  <si>
    <t>Posílení vaznnice - hranol 50x120mm</t>
  </si>
  <si>
    <t>2,425+2,425+4,85+4,85</t>
  </si>
  <si>
    <t>762085112</t>
  </si>
  <si>
    <t>Montáž ocelových spojovacích prostředků (materiál ve specifikaci) svorníků nebo šroubů délky přes 150 do 300 mm</t>
  </si>
  <si>
    <t>kus</t>
  </si>
  <si>
    <t>-795585326</t>
  </si>
  <si>
    <t>https://podminky.urs.cz/item/CS_URS_2022_02/762085112</t>
  </si>
  <si>
    <t>762-x1</t>
  </si>
  <si>
    <t>svorník M16-8,8 dl. 300mm</t>
  </si>
  <si>
    <t>84447297</t>
  </si>
  <si>
    <t>31121005</t>
  </si>
  <si>
    <t>podložka pod dřevěnou konstrukci DIN 440 D 16mm</t>
  </si>
  <si>
    <t>100 kus</t>
  </si>
  <si>
    <t>-942976323</t>
  </si>
  <si>
    <t>31111008</t>
  </si>
  <si>
    <t>matice přesná šestihranná Pz DIN 934-8 M16</t>
  </si>
  <si>
    <t>1238484996</t>
  </si>
  <si>
    <t>762-x2</t>
  </si>
  <si>
    <t>ocelová záchytka Bulldog</t>
  </si>
  <si>
    <t>-929345439</t>
  </si>
  <si>
    <t>998762202</t>
  </si>
  <si>
    <t>Přesun hmot pro konstrukce tesařské stanovený procentní sazbou (%) z ceny vodorovná dopravní vzdálenost do 50 m v objektech výšky přes 6 do 12 m</t>
  </si>
  <si>
    <t>-358564874</t>
  </si>
  <si>
    <t>https://podminky.urs.cz/item/CS_URS_2022_02/998762202</t>
  </si>
  <si>
    <t>763121413</t>
  </si>
  <si>
    <t>SDK stěna předsazená tl 87,5 mm profil CW+UW 75 deska 1xA 12,5 bez TI EI 15</t>
  </si>
  <si>
    <t>55,842</t>
  </si>
  <si>
    <t>767</t>
  </si>
  <si>
    <t>Konstrukce zámečnické</t>
  </si>
  <si>
    <t>767995115R</t>
  </si>
  <si>
    <t>Dodávka a montáž zámečnických konstrukcí vč. povrchové úpravy dle PD</t>
  </si>
  <si>
    <t>kg</t>
  </si>
  <si>
    <t xml:space="preserve">"konstrukce 1.st : </t>
  </si>
  <si>
    <t xml:space="preserve">"2x IPE200 : </t>
  </si>
  <si>
    <t xml:space="preserve">5,2*2*22,4 : </t>
  </si>
  <si>
    <t xml:space="preserve">"IPE 140 : </t>
  </si>
  <si>
    <t xml:space="preserve">4*3,1*12,9 : </t>
  </si>
  <si>
    <t xml:space="preserve">"U 220 : </t>
  </si>
  <si>
    <t xml:space="preserve">5,2*29,4 : </t>
  </si>
  <si>
    <t xml:space="preserve">"2x IPE 80 : </t>
  </si>
  <si>
    <t xml:space="preserve">2*2,473*6 : </t>
  </si>
  <si>
    <t xml:space="preserve">"konstrukce 2.st : </t>
  </si>
  <si>
    <t xml:space="preserve">2*3,2*12,9 : </t>
  </si>
  <si>
    <t xml:space="preserve">3*4,033*12,9 : </t>
  </si>
  <si>
    <t xml:space="preserve">2*6,4*29,4 : </t>
  </si>
  <si>
    <t xml:space="preserve">2*4,08*29,4 : </t>
  </si>
  <si>
    <t xml:space="preserve">"IPE 80 : </t>
  </si>
  <si>
    <t xml:space="preserve">2,4*2*6 : </t>
  </si>
  <si>
    <t xml:space="preserve">"tělocvična : </t>
  </si>
  <si>
    <t xml:space="preserve">"JEKL 80 100 4 : </t>
  </si>
  <si>
    <t xml:space="preserve">4*0,6*10,9 : </t>
  </si>
  <si>
    <t xml:space="preserve">"IPE 240 : </t>
  </si>
  <si>
    <t xml:space="preserve">2*7,31*30,7 : </t>
  </si>
  <si>
    <t xml:space="preserve">"IPE 160 : </t>
  </si>
  <si>
    <t xml:space="preserve">4,912*15,8 : </t>
  </si>
  <si>
    <t xml:space="preserve">2*5,862*15,8 : </t>
  </si>
  <si>
    <t xml:space="preserve">2*1,317*6 : </t>
  </si>
  <si>
    <t xml:space="preserve">"táhlo D10 : </t>
  </si>
  <si>
    <t xml:space="preserve">4*5,5*0,62 : </t>
  </si>
  <si>
    <t>2226,424</t>
  </si>
  <si>
    <t>Ostatní konstrukce a práce, bourání</t>
  </si>
  <si>
    <t>949101111</t>
  </si>
  <si>
    <t>Lešení pomocné pro objekty pozemních staveb s lešeňovou podlahou v do 1,9 m zatížení do 150 kg/m2</t>
  </si>
  <si>
    <t>997</t>
  </si>
  <si>
    <t>Přesun sutě</t>
  </si>
  <si>
    <t>997013212</t>
  </si>
  <si>
    <t>Vnitrostaveništní doprava suti a vybouraných hmot pro budovy v do 9 m ručně</t>
  </si>
  <si>
    <t>t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</si>
  <si>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</si>
  <si>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</si>
  <si>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</si>
  <si>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</si>
  <si>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997013809</t>
  </si>
  <si>
    <t>Poplatek za uložení na skládce (skládkovné) stavebního odpadu ze směsí nebo oddělených frakcí betonu , cihel a keramických výrobků kód odpadu 170 107</t>
  </si>
  <si>
    <t>998</t>
  </si>
  <si>
    <t>998011002</t>
  </si>
  <si>
    <t>Přesun hmot pro budovy zděné v do 12 m</t>
  </si>
  <si>
    <t>998763402</t>
  </si>
  <si>
    <t>Přesun hmot procentní pro sádrokartonové konstrukce v objektech v do 12 m</t>
  </si>
  <si>
    <t>971033431R</t>
  </si>
  <si>
    <t>Vybourání otvorů kruhových průměru do 400 mm, vč zednického zapravení po montáži potrubí</t>
  </si>
  <si>
    <t>Svislé a kompletní konstrukce</t>
  </si>
  <si>
    <t>310239211</t>
  </si>
  <si>
    <t>Zazdívka otvorů pl do 4 m2 ve zdivu nadzákladovém cihlami pálenými na MVC</t>
  </si>
  <si>
    <t>m3</t>
  </si>
  <si>
    <t xml:space="preserve">2,1*1,26*0,25 : </t>
  </si>
  <si>
    <t>0,662</t>
  </si>
  <si>
    <t>623321141R</t>
  </si>
  <si>
    <t>Zapravení omítek po montáži VZT do zazděného otvoru</t>
  </si>
  <si>
    <t>soubor</t>
  </si>
  <si>
    <t>712</t>
  </si>
  <si>
    <t>Povlakové krytiny</t>
  </si>
  <si>
    <t>ST1</t>
  </si>
  <si>
    <t>Rozebrání douvrství střechy pro montáž OCK, zapravení po montáži, komplet</t>
  </si>
  <si>
    <t>971033431RR</t>
  </si>
  <si>
    <t>Vybourání otvorů střechou pro vedení VZT, zapravení po montáži vedení, komplet</t>
  </si>
  <si>
    <t>971033431</t>
  </si>
  <si>
    <t>Vybourání otvorů podlahou pro vedení VZT, zapravení po montáži vedení, komplet</t>
  </si>
  <si>
    <t>VRN3</t>
  </si>
  <si>
    <t>Zařízení staveniště</t>
  </si>
  <si>
    <t>005121 R</t>
  </si>
  <si>
    <t>…</t>
  </si>
  <si>
    <t>VRN4</t>
  </si>
  <si>
    <t>Inženýrská činnost</t>
  </si>
  <si>
    <t>040001000</t>
  </si>
  <si>
    <t>VRN6</t>
  </si>
  <si>
    <t>Územní vlivy</t>
  </si>
  <si>
    <t>005123 R</t>
  </si>
  <si>
    <t>VRN9</t>
  </si>
  <si>
    <t>Ostatní náklady</t>
  </si>
  <si>
    <t>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</si>
  <si>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</si>
  <si>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</si>
  <si>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</si>
  <si>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</si>
  <si>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</si>
  <si>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</si>
  <si>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</si>
  <si>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</si>
  <si>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</si>
  <si>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</si>
  <si>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</si>
  <si>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</si>
  <si>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</si>
  <si>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</si>
  <si>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</si>
  <si>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</si>
  <si>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</si>
  <si>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</si>
  <si>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</si>
  <si>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</si>
  <si>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</si>
  <si>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</si>
  <si>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</si>
  <si>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</si>
  <si>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</si>
  <si>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</si>
  <si>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</si>
  <si>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</si>
  <si>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</si>
  <si>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</si>
  <si>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</si>
  <si>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</si>
  <si>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</si>
  <si>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</si>
  <si>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</si>
  <si>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</si>
  <si>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</si>
  <si>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</si>
  <si>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</si>
  <si>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</si>
  <si>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</si>
  <si>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</si>
  <si>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</si>
  <si>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</si>
  <si>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</si>
  <si>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</si>
  <si>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</si>
  <si>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</si>
  <si>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</si>
  <si>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</si>
  <si>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</si>
  <si>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</si>
  <si>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</si>
  <si>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</si>
  <si>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</si>
  <si>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</si>
  <si>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</si>
  <si>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</si>
  <si>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</si>
  <si>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</si>
  <si>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</si>
  <si>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</si>
  <si>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</si>
  <si>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</si>
  <si>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</si>
  <si>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</si>
  <si>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</si>
  <si>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</si>
  <si>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</si>
  <si>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</si>
  <si>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</si>
  <si>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</si>
  <si>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</si>
  <si>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</si>
  <si>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</si>
  <si>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</si>
  <si>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</si>
  <si>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</si>
  <si>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</si>
  <si>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</si>
  <si>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</si>
  <si>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</si>
  <si>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</si>
  <si>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</si>
  <si>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</si>
  <si>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</si>
  <si>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</si>
  <si>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</si>
  <si>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</si>
  <si>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</si>
  <si>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</si>
  <si>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</si>
  <si>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</si>
  <si>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</si>
  <si>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</si>
  <si>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</si>
  <si>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</si>
  <si>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</si>
  <si>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</si>
  <si>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</si>
  <si>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</si>
  <si>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</si>
  <si>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</si>
  <si>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</si>
  <si>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</si>
  <si>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</si>
  <si>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</si>
  <si>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</si>
  <si>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</si>
  <si>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</si>
  <si>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</si>
  <si>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</si>
  <si>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</si>
  <si>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</si>
  <si>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</si>
  <si>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</si>
  <si>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</si>
  <si>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</si>
  <si>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</si>
  <si>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</si>
  <si>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</si>
  <si>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</si>
  <si>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</si>
  <si>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</si>
  <si>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</si>
  <si>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</si>
  <si>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</si>
  <si>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</si>
  <si>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</si>
  <si>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</si>
  <si>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</si>
  <si>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</si>
  <si>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</si>
  <si>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</si>
  <si>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</si>
  <si>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</si>
  <si>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</si>
  <si>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</si>
  <si>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</si>
  <si>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</si>
  <si>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</si>
  <si>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</si>
  <si>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</si>
  <si>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</si>
  <si>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</si>
  <si>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</si>
  <si>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</si>
  <si>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</si>
  <si>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</si>
  <si>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</si>
  <si>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</si>
  <si>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</si>
  <si>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</si>
  <si>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</si>
  <si>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</si>
  <si>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</si>
  <si>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</si>
  <si>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</si>
  <si>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</si>
  <si>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</si>
  <si>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</si>
  <si>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</si>
  <si>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</si>
  <si>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</si>
  <si>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</si>
  <si>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</si>
  <si>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</si>
  <si>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</si>
  <si>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</si>
  <si>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</si>
  <si>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</si>
  <si>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</si>
  <si>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</si>
  <si>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</si>
  <si>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</si>
  <si>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</si>
  <si>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</si>
  <si>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</si>
  <si>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</si>
  <si>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</si>
  <si>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</si>
  <si>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</si>
  <si>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</si>
  <si>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</si>
  <si>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</si>
  <si>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Střídač asymetrický 9,9kW/AC 2xMPP , včetně intgrovaného monitoringu</t>
  </si>
  <si>
    <t>Soubor pro montáž konstrukce pro FV panely hliník/nerez, včetně osazení a zapojení FV panelů k pol.19</t>
  </si>
  <si>
    <t>Soubor hliníková konstrukce + šroubové úchyty pro FV panely, včetně příslušenství k pol. 19</t>
  </si>
  <si>
    <t>Soubor FV panelů o celkovém výkonu 9,9kWp - 10,5kWp</t>
  </si>
  <si>
    <t>Při stanovení rozsahu požadovaného výkonu FVE zadavatel vycházel z výkonnostní škály panelů běžně dostupných na trhu, což je doloženo tabulkou vzorových výkoností panelů (která je součástí zadávací dokumentace) a jejich celkový výkon bude v rozmezí 9,9 kWp - 10,5 kWp.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</si>
</sst>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i/>
      <sz val="7"/>
      <color theme="0" tint="-0.499969989061355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20" applyFont="1" applyAlignment="1">
      <alignment vertical="center" wrapText="1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62322911" TargetMode="External" /><Relationship Id="rId2" Type="http://schemas.openxmlformats.org/officeDocument/2006/relationships/hyperlink" Target="https://podminky.urs.cz/item/CS_URS_2022_02/762085112" TargetMode="External" /><Relationship Id="rId3" Type="http://schemas.openxmlformats.org/officeDocument/2006/relationships/hyperlink" Target="https://podminky.urs.cz/item/CS_URS_2022_02/998762202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workbookViewId="0" topLeftCell="A3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2" t="s">
        <v>6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94" t="s">
        <v>15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R5" s="21"/>
      <c r="BE5" s="291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95" t="s">
        <v>18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R6" s="21"/>
      <c r="BE6" s="292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92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2"/>
      <c r="BS8" s="18" t="s">
        <v>7</v>
      </c>
    </row>
    <row r="9" spans="2:71" s="1" customFormat="1" ht="14.45" customHeight="1">
      <c r="B9" s="21"/>
      <c r="AR9" s="21"/>
      <c r="BE9" s="292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92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92"/>
      <c r="BS11" s="18" t="s">
        <v>7</v>
      </c>
    </row>
    <row r="12" spans="2:71" s="1" customFormat="1" ht="6.95" customHeight="1">
      <c r="B12" s="21"/>
      <c r="AR12" s="21"/>
      <c r="BE12" s="292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92"/>
      <c r="BS13" s="18" t="s">
        <v>7</v>
      </c>
    </row>
    <row r="14" spans="2:71" ht="12.75">
      <c r="B14" s="21"/>
      <c r="E14" s="296" t="s">
        <v>30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8" t="s">
        <v>28</v>
      </c>
      <c r="AN14" s="30" t="s">
        <v>30</v>
      </c>
      <c r="AR14" s="21"/>
      <c r="BE14" s="292"/>
      <c r="BS14" s="18" t="s">
        <v>7</v>
      </c>
    </row>
    <row r="15" spans="2:71" s="1" customFormat="1" ht="6.95" customHeight="1">
      <c r="B15" s="21"/>
      <c r="AR15" s="21"/>
      <c r="BE15" s="292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92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92"/>
      <c r="BS17" s="18" t="s">
        <v>33</v>
      </c>
    </row>
    <row r="18" spans="2:71" s="1" customFormat="1" ht="6.95" customHeight="1">
      <c r="B18" s="21"/>
      <c r="AR18" s="21"/>
      <c r="BE18" s="292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92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92"/>
      <c r="BS20" s="18" t="s">
        <v>4</v>
      </c>
    </row>
    <row r="21" spans="2:57" s="1" customFormat="1" ht="6.95" customHeight="1">
      <c r="B21" s="21"/>
      <c r="AR21" s="21"/>
      <c r="BE21" s="292"/>
    </row>
    <row r="22" spans="2:57" s="1" customFormat="1" ht="12" customHeight="1">
      <c r="B22" s="21"/>
      <c r="D22" s="28" t="s">
        <v>36</v>
      </c>
      <c r="AR22" s="21"/>
      <c r="BE22" s="292"/>
    </row>
    <row r="23" spans="2:57" s="1" customFormat="1" ht="47.25" customHeight="1">
      <c r="B23" s="21"/>
      <c r="E23" s="298" t="s">
        <v>37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R23" s="21"/>
      <c r="BE23" s="292"/>
    </row>
    <row r="24" spans="2:57" s="1" customFormat="1" ht="6.95" customHeight="1">
      <c r="B24" s="21"/>
      <c r="AR24" s="21"/>
      <c r="BE24" s="29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2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9">
        <f>ROUND(AG54,2)</f>
        <v>0</v>
      </c>
      <c r="AL26" s="300"/>
      <c r="AM26" s="300"/>
      <c r="AN26" s="300"/>
      <c r="AO26" s="300"/>
      <c r="AP26" s="33"/>
      <c r="AQ26" s="33"/>
      <c r="AR26" s="34"/>
      <c r="BE26" s="29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9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01" t="s">
        <v>39</v>
      </c>
      <c r="M28" s="301"/>
      <c r="N28" s="301"/>
      <c r="O28" s="301"/>
      <c r="P28" s="301"/>
      <c r="Q28" s="33"/>
      <c r="R28" s="33"/>
      <c r="S28" s="33"/>
      <c r="T28" s="33"/>
      <c r="U28" s="33"/>
      <c r="V28" s="33"/>
      <c r="W28" s="301" t="s">
        <v>40</v>
      </c>
      <c r="X28" s="301"/>
      <c r="Y28" s="301"/>
      <c r="Z28" s="301"/>
      <c r="AA28" s="301"/>
      <c r="AB28" s="301"/>
      <c r="AC28" s="301"/>
      <c r="AD28" s="301"/>
      <c r="AE28" s="301"/>
      <c r="AF28" s="33"/>
      <c r="AG28" s="33"/>
      <c r="AH28" s="33"/>
      <c r="AI28" s="33"/>
      <c r="AJ28" s="33"/>
      <c r="AK28" s="301" t="s">
        <v>41</v>
      </c>
      <c r="AL28" s="301"/>
      <c r="AM28" s="301"/>
      <c r="AN28" s="301"/>
      <c r="AO28" s="301"/>
      <c r="AP28" s="33"/>
      <c r="AQ28" s="33"/>
      <c r="AR28" s="34"/>
      <c r="BE28" s="292"/>
    </row>
    <row r="29" spans="2:57" s="3" customFormat="1" ht="14.45" customHeight="1">
      <c r="B29" s="38"/>
      <c r="D29" s="28" t="s">
        <v>42</v>
      </c>
      <c r="F29" s="28" t="s">
        <v>43</v>
      </c>
      <c r="L29" s="286">
        <v>0.21</v>
      </c>
      <c r="M29" s="285"/>
      <c r="N29" s="285"/>
      <c r="O29" s="285"/>
      <c r="P29" s="285"/>
      <c r="W29" s="284">
        <f>ROUND(AZ54,2)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4">
        <f>ROUND(AV54,2)</f>
        <v>0</v>
      </c>
      <c r="AL29" s="285"/>
      <c r="AM29" s="285"/>
      <c r="AN29" s="285"/>
      <c r="AO29" s="285"/>
      <c r="AR29" s="38"/>
      <c r="BE29" s="293"/>
    </row>
    <row r="30" spans="2:57" s="3" customFormat="1" ht="14.45" customHeight="1">
      <c r="B30" s="38"/>
      <c r="F30" s="28" t="s">
        <v>44</v>
      </c>
      <c r="L30" s="286">
        <v>0.15</v>
      </c>
      <c r="M30" s="285"/>
      <c r="N30" s="285"/>
      <c r="O30" s="285"/>
      <c r="P30" s="285"/>
      <c r="W30" s="284">
        <f>ROUND(BA54,2)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f>ROUND(AW54,2)</f>
        <v>0</v>
      </c>
      <c r="AL30" s="285"/>
      <c r="AM30" s="285"/>
      <c r="AN30" s="285"/>
      <c r="AO30" s="285"/>
      <c r="AR30" s="38"/>
      <c r="BE30" s="293"/>
    </row>
    <row r="31" spans="2:57" s="3" customFormat="1" ht="14.45" customHeight="1" hidden="1">
      <c r="B31" s="38"/>
      <c r="F31" s="28" t="s">
        <v>45</v>
      </c>
      <c r="L31" s="286">
        <v>0.21</v>
      </c>
      <c r="M31" s="285"/>
      <c r="N31" s="285"/>
      <c r="O31" s="285"/>
      <c r="P31" s="285"/>
      <c r="W31" s="284">
        <f>ROUND(BB54,2)</f>
        <v>0</v>
      </c>
      <c r="X31" s="285"/>
      <c r="Y31" s="285"/>
      <c r="Z31" s="285"/>
      <c r="AA31" s="285"/>
      <c r="AB31" s="285"/>
      <c r="AC31" s="285"/>
      <c r="AD31" s="285"/>
      <c r="AE31" s="285"/>
      <c r="AK31" s="284">
        <v>0</v>
      </c>
      <c r="AL31" s="285"/>
      <c r="AM31" s="285"/>
      <c r="AN31" s="285"/>
      <c r="AO31" s="285"/>
      <c r="AR31" s="38"/>
      <c r="BE31" s="293"/>
    </row>
    <row r="32" spans="2:57" s="3" customFormat="1" ht="14.45" customHeight="1" hidden="1">
      <c r="B32" s="38"/>
      <c r="F32" s="28" t="s">
        <v>46</v>
      </c>
      <c r="L32" s="286">
        <v>0.15</v>
      </c>
      <c r="M32" s="285"/>
      <c r="N32" s="285"/>
      <c r="O32" s="285"/>
      <c r="P32" s="285"/>
      <c r="W32" s="284">
        <f>ROUND(BC54,2)</f>
        <v>0</v>
      </c>
      <c r="X32" s="285"/>
      <c r="Y32" s="285"/>
      <c r="Z32" s="285"/>
      <c r="AA32" s="285"/>
      <c r="AB32" s="285"/>
      <c r="AC32" s="285"/>
      <c r="AD32" s="285"/>
      <c r="AE32" s="285"/>
      <c r="AK32" s="284">
        <v>0</v>
      </c>
      <c r="AL32" s="285"/>
      <c r="AM32" s="285"/>
      <c r="AN32" s="285"/>
      <c r="AO32" s="285"/>
      <c r="AR32" s="38"/>
      <c r="BE32" s="293"/>
    </row>
    <row r="33" spans="2:44" s="3" customFormat="1" ht="14.45" customHeight="1" hidden="1">
      <c r="B33" s="38"/>
      <c r="F33" s="28" t="s">
        <v>47</v>
      </c>
      <c r="L33" s="286">
        <v>0</v>
      </c>
      <c r="M33" s="285"/>
      <c r="N33" s="285"/>
      <c r="O33" s="285"/>
      <c r="P33" s="285"/>
      <c r="W33" s="284">
        <f>ROUND(BD54,2)</f>
        <v>0</v>
      </c>
      <c r="X33" s="285"/>
      <c r="Y33" s="285"/>
      <c r="Z33" s="285"/>
      <c r="AA33" s="285"/>
      <c r="AB33" s="285"/>
      <c r="AC33" s="285"/>
      <c r="AD33" s="285"/>
      <c r="AE33" s="285"/>
      <c r="AK33" s="284">
        <v>0</v>
      </c>
      <c r="AL33" s="285"/>
      <c r="AM33" s="285"/>
      <c r="AN33" s="285"/>
      <c r="AO33" s="285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90" t="s">
        <v>50</v>
      </c>
      <c r="Y35" s="288"/>
      <c r="Z35" s="288"/>
      <c r="AA35" s="288"/>
      <c r="AB35" s="288"/>
      <c r="AC35" s="41"/>
      <c r="AD35" s="41"/>
      <c r="AE35" s="41"/>
      <c r="AF35" s="41"/>
      <c r="AG35" s="41"/>
      <c r="AH35" s="41"/>
      <c r="AI35" s="41"/>
      <c r="AJ35" s="41"/>
      <c r="AK35" s="287">
        <f>SUM(AK26:AK33)</f>
        <v>0</v>
      </c>
      <c r="AL35" s="288"/>
      <c r="AM35" s="288"/>
      <c r="AN35" s="288"/>
      <c r="AO35" s="28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00</v>
      </c>
      <c r="AR44" s="47"/>
    </row>
    <row r="45" spans="2:44" s="5" customFormat="1" ht="36.95" customHeight="1">
      <c r="B45" s="48"/>
      <c r="C45" s="49" t="s">
        <v>17</v>
      </c>
      <c r="L45" s="311" t="str">
        <f>K6</f>
        <v>Vybavení objektu Základní školy vzduchotechnickým zařízením č.p.st. 1369 v k.ú. Horní Slavkov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č.p.st. 1369 v k.ú. Horní Slavkov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313" t="str">
        <f>IF(AN8="","",AN8)</f>
        <v>19. 10. 2022</v>
      </c>
      <c r="AN47" s="313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Město Horní Slavkov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314" t="str">
        <f>IF(E17="","",E17)</f>
        <v>Ing. arch. Jakub Bradáč</v>
      </c>
      <c r="AN49" s="315"/>
      <c r="AO49" s="315"/>
      <c r="AP49" s="315"/>
      <c r="AQ49" s="33"/>
      <c r="AR49" s="34"/>
      <c r="AS49" s="316" t="s">
        <v>52</v>
      </c>
      <c r="AT49" s="317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314" t="str">
        <f>IF(E20="","",E20)</f>
        <v xml:space="preserve"> </v>
      </c>
      <c r="AN50" s="315"/>
      <c r="AO50" s="315"/>
      <c r="AP50" s="315"/>
      <c r="AQ50" s="33"/>
      <c r="AR50" s="34"/>
      <c r="AS50" s="318"/>
      <c r="AT50" s="319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18"/>
      <c r="AT51" s="319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05" t="s">
        <v>53</v>
      </c>
      <c r="D52" s="306"/>
      <c r="E52" s="306"/>
      <c r="F52" s="306"/>
      <c r="G52" s="306"/>
      <c r="H52" s="56"/>
      <c r="I52" s="308" t="s">
        <v>54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7" t="s">
        <v>55</v>
      </c>
      <c r="AH52" s="306"/>
      <c r="AI52" s="306"/>
      <c r="AJ52" s="306"/>
      <c r="AK52" s="306"/>
      <c r="AL52" s="306"/>
      <c r="AM52" s="306"/>
      <c r="AN52" s="308" t="s">
        <v>56</v>
      </c>
      <c r="AO52" s="306"/>
      <c r="AP52" s="306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9">
        <f>ROUND(SUM(AG55:AG63),2)</f>
        <v>0</v>
      </c>
      <c r="AH54" s="309"/>
      <c r="AI54" s="309"/>
      <c r="AJ54" s="309"/>
      <c r="AK54" s="309"/>
      <c r="AL54" s="309"/>
      <c r="AM54" s="309"/>
      <c r="AN54" s="310">
        <f aca="true" t="shared" si="0" ref="AN54:AN63">SUM(AG54,AT54)</f>
        <v>0</v>
      </c>
      <c r="AO54" s="310"/>
      <c r="AP54" s="310"/>
      <c r="AQ54" s="68" t="s">
        <v>3</v>
      </c>
      <c r="AR54" s="64"/>
      <c r="AS54" s="69">
        <f>ROUND(SUM(AS55:AS63),2)</f>
        <v>0</v>
      </c>
      <c r="AT54" s="70">
        <f aca="true" t="shared" si="1" ref="AT54:AT63">ROUND(SUM(AV54:AW54),2)</f>
        <v>0</v>
      </c>
      <c r="AU54" s="71">
        <f>ROUND(SUM(AU55:AU63),5)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ROUND(SUM(AZ55:AZ63),2)</f>
        <v>0</v>
      </c>
      <c r="BA54" s="70">
        <f>ROUND(SUM(BA55:BA63),2)</f>
        <v>0</v>
      </c>
      <c r="BB54" s="70">
        <f>ROUND(SUM(BB55:BB63),2)</f>
        <v>0</v>
      </c>
      <c r="BC54" s="70">
        <f>ROUND(SUM(BC55:BC63),2)</f>
        <v>0</v>
      </c>
      <c r="BD54" s="72">
        <f>ROUND(SUM(BD55:BD63),2)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304" t="s">
        <v>77</v>
      </c>
      <c r="E55" s="304"/>
      <c r="F55" s="304"/>
      <c r="G55" s="304"/>
      <c r="H55" s="304"/>
      <c r="I55" s="78"/>
      <c r="J55" s="304" t="s">
        <v>78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'01 - Výstavba FVE'!J30</f>
        <v>0</v>
      </c>
      <c r="AH55" s="303"/>
      <c r="AI55" s="303"/>
      <c r="AJ55" s="303"/>
      <c r="AK55" s="303"/>
      <c r="AL55" s="303"/>
      <c r="AM55" s="303"/>
      <c r="AN55" s="302">
        <f t="shared" si="0"/>
        <v>0</v>
      </c>
      <c r="AO55" s="303"/>
      <c r="AP55" s="303"/>
      <c r="AQ55" s="79" t="s">
        <v>79</v>
      </c>
      <c r="AR55" s="76"/>
      <c r="AS55" s="80">
        <v>0</v>
      </c>
      <c r="AT55" s="81">
        <f t="shared" si="1"/>
        <v>0</v>
      </c>
      <c r="AU55" s="82">
        <f>'01 - Výstavba FVE'!P79</f>
        <v>0</v>
      </c>
      <c r="AV55" s="81">
        <f>'01 - Výstavba FVE'!J33</f>
        <v>0</v>
      </c>
      <c r="AW55" s="81">
        <f>'01 - Výstavba FVE'!J34</f>
        <v>0</v>
      </c>
      <c r="AX55" s="81">
        <f>'01 - Výstavba FVE'!J35</f>
        <v>0</v>
      </c>
      <c r="AY55" s="81">
        <f>'01 - Výstavba FVE'!J36</f>
        <v>0</v>
      </c>
      <c r="AZ55" s="81">
        <f>'01 - Výstavba FVE'!F33</f>
        <v>0</v>
      </c>
      <c r="BA55" s="81">
        <f>'01 - Výstavba FVE'!F34</f>
        <v>0</v>
      </c>
      <c r="BB55" s="81">
        <f>'01 - Výstavba FVE'!F35</f>
        <v>0</v>
      </c>
      <c r="BC55" s="81">
        <f>'01 - Výstavba FVE'!F36</f>
        <v>0</v>
      </c>
      <c r="BD55" s="83">
        <f>'01 - Výstavba FVE'!F37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1" s="7" customFormat="1" ht="16.5" customHeight="1">
      <c r="A56" s="75" t="s">
        <v>76</v>
      </c>
      <c r="B56" s="76"/>
      <c r="C56" s="77"/>
      <c r="D56" s="304" t="s">
        <v>83</v>
      </c>
      <c r="E56" s="304"/>
      <c r="F56" s="304"/>
      <c r="G56" s="304"/>
      <c r="H56" s="304"/>
      <c r="I56" s="78"/>
      <c r="J56" s="304" t="s">
        <v>84</v>
      </c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2">
        <f>'02 - Elektroinstalace - S...'!J30</f>
        <v>0</v>
      </c>
      <c r="AH56" s="303"/>
      <c r="AI56" s="303"/>
      <c r="AJ56" s="303"/>
      <c r="AK56" s="303"/>
      <c r="AL56" s="303"/>
      <c r="AM56" s="303"/>
      <c r="AN56" s="302">
        <f t="shared" si="0"/>
        <v>0</v>
      </c>
      <c r="AO56" s="303"/>
      <c r="AP56" s="303"/>
      <c r="AQ56" s="79" t="s">
        <v>79</v>
      </c>
      <c r="AR56" s="76"/>
      <c r="AS56" s="80">
        <v>0</v>
      </c>
      <c r="AT56" s="81">
        <f t="shared" si="1"/>
        <v>0</v>
      </c>
      <c r="AU56" s="82">
        <f>'02 - Elektroinstalace - S...'!P79</f>
        <v>0</v>
      </c>
      <c r="AV56" s="81">
        <f>'02 - Elektroinstalace - S...'!J33</f>
        <v>0</v>
      </c>
      <c r="AW56" s="81">
        <f>'02 - Elektroinstalace - S...'!J34</f>
        <v>0</v>
      </c>
      <c r="AX56" s="81">
        <f>'02 - Elektroinstalace - S...'!J35</f>
        <v>0</v>
      </c>
      <c r="AY56" s="81">
        <f>'02 - Elektroinstalace - S...'!J36</f>
        <v>0</v>
      </c>
      <c r="AZ56" s="81">
        <f>'02 - Elektroinstalace - S...'!F33</f>
        <v>0</v>
      </c>
      <c r="BA56" s="81">
        <f>'02 - Elektroinstalace - S...'!F34</f>
        <v>0</v>
      </c>
      <c r="BB56" s="81">
        <f>'02 - Elektroinstalace - S...'!F35</f>
        <v>0</v>
      </c>
      <c r="BC56" s="81">
        <f>'02 - Elektroinstalace - S...'!F36</f>
        <v>0</v>
      </c>
      <c r="BD56" s="83">
        <f>'02 - Elektroinstalace - S...'!F37</f>
        <v>0</v>
      </c>
      <c r="BT56" s="84" t="s">
        <v>80</v>
      </c>
      <c r="BV56" s="84" t="s">
        <v>74</v>
      </c>
      <c r="BW56" s="84" t="s">
        <v>85</v>
      </c>
      <c r="BX56" s="84" t="s">
        <v>5</v>
      </c>
      <c r="CL56" s="84" t="s">
        <v>3</v>
      </c>
      <c r="CM56" s="84" t="s">
        <v>82</v>
      </c>
    </row>
    <row r="57" spans="1:91" s="7" customFormat="1" ht="16.5" customHeight="1">
      <c r="A57" s="75" t="s">
        <v>76</v>
      </c>
      <c r="B57" s="76"/>
      <c r="C57" s="77"/>
      <c r="D57" s="304" t="s">
        <v>86</v>
      </c>
      <c r="E57" s="304"/>
      <c r="F57" s="304"/>
      <c r="G57" s="304"/>
      <c r="H57" s="304"/>
      <c r="I57" s="78"/>
      <c r="J57" s="304" t="s">
        <v>87</v>
      </c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2">
        <f>'03 - Elektroinstalace - S...'!J30</f>
        <v>0</v>
      </c>
      <c r="AH57" s="303"/>
      <c r="AI57" s="303"/>
      <c r="AJ57" s="303"/>
      <c r="AK57" s="303"/>
      <c r="AL57" s="303"/>
      <c r="AM57" s="303"/>
      <c r="AN57" s="302">
        <f t="shared" si="0"/>
        <v>0</v>
      </c>
      <c r="AO57" s="303"/>
      <c r="AP57" s="303"/>
      <c r="AQ57" s="79" t="s">
        <v>79</v>
      </c>
      <c r="AR57" s="76"/>
      <c r="AS57" s="80">
        <v>0</v>
      </c>
      <c r="AT57" s="81">
        <f t="shared" si="1"/>
        <v>0</v>
      </c>
      <c r="AU57" s="82">
        <f>'03 - Elektroinstalace - S...'!P79</f>
        <v>0</v>
      </c>
      <c r="AV57" s="81">
        <f>'03 - Elektroinstalace - S...'!J33</f>
        <v>0</v>
      </c>
      <c r="AW57" s="81">
        <f>'03 - Elektroinstalace - S...'!J34</f>
        <v>0</v>
      </c>
      <c r="AX57" s="81">
        <f>'03 - Elektroinstalace - S...'!J35</f>
        <v>0</v>
      </c>
      <c r="AY57" s="81">
        <f>'03 - Elektroinstalace - S...'!J36</f>
        <v>0</v>
      </c>
      <c r="AZ57" s="81">
        <f>'03 - Elektroinstalace - S...'!F33</f>
        <v>0</v>
      </c>
      <c r="BA57" s="81">
        <f>'03 - Elektroinstalace - S...'!F34</f>
        <v>0</v>
      </c>
      <c r="BB57" s="81">
        <f>'03 - Elektroinstalace - S...'!F35</f>
        <v>0</v>
      </c>
      <c r="BC57" s="81">
        <f>'03 - Elektroinstalace - S...'!F36</f>
        <v>0</v>
      </c>
      <c r="BD57" s="83">
        <f>'03 - Elektroinstalace - S...'!F37</f>
        <v>0</v>
      </c>
      <c r="BT57" s="84" t="s">
        <v>80</v>
      </c>
      <c r="BV57" s="84" t="s">
        <v>74</v>
      </c>
      <c r="BW57" s="84" t="s">
        <v>88</v>
      </c>
      <c r="BX57" s="84" t="s">
        <v>5</v>
      </c>
      <c r="CL57" s="84" t="s">
        <v>3</v>
      </c>
      <c r="CM57" s="84" t="s">
        <v>82</v>
      </c>
    </row>
    <row r="58" spans="1:91" s="7" customFormat="1" ht="16.5" customHeight="1">
      <c r="A58" s="75" t="s">
        <v>76</v>
      </c>
      <c r="B58" s="76"/>
      <c r="C58" s="77"/>
      <c r="D58" s="304" t="s">
        <v>89</v>
      </c>
      <c r="E58" s="304"/>
      <c r="F58" s="304"/>
      <c r="G58" s="304"/>
      <c r="H58" s="304"/>
      <c r="I58" s="78"/>
      <c r="J58" s="304" t="s">
        <v>90</v>
      </c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2">
        <f>'04 - Elektroinstalace - S...'!J30</f>
        <v>0</v>
      </c>
      <c r="AH58" s="303"/>
      <c r="AI58" s="303"/>
      <c r="AJ58" s="303"/>
      <c r="AK58" s="303"/>
      <c r="AL58" s="303"/>
      <c r="AM58" s="303"/>
      <c r="AN58" s="302">
        <f t="shared" si="0"/>
        <v>0</v>
      </c>
      <c r="AO58" s="303"/>
      <c r="AP58" s="303"/>
      <c r="AQ58" s="79" t="s">
        <v>79</v>
      </c>
      <c r="AR58" s="76"/>
      <c r="AS58" s="80">
        <v>0</v>
      </c>
      <c r="AT58" s="81">
        <f t="shared" si="1"/>
        <v>0</v>
      </c>
      <c r="AU58" s="82">
        <f>'04 - Elektroinstalace - S...'!P79</f>
        <v>0</v>
      </c>
      <c r="AV58" s="81">
        <f>'04 - Elektroinstalace - S...'!J33</f>
        <v>0</v>
      </c>
      <c r="AW58" s="81">
        <f>'04 - Elektroinstalace - S...'!J34</f>
        <v>0</v>
      </c>
      <c r="AX58" s="81">
        <f>'04 - Elektroinstalace - S...'!J35</f>
        <v>0</v>
      </c>
      <c r="AY58" s="81">
        <f>'04 - Elektroinstalace - S...'!J36</f>
        <v>0</v>
      </c>
      <c r="AZ58" s="81">
        <f>'04 - Elektroinstalace - S...'!F33</f>
        <v>0</v>
      </c>
      <c r="BA58" s="81">
        <f>'04 - Elektroinstalace - S...'!F34</f>
        <v>0</v>
      </c>
      <c r="BB58" s="81">
        <f>'04 - Elektroinstalace - S...'!F35</f>
        <v>0</v>
      </c>
      <c r="BC58" s="81">
        <f>'04 - Elektroinstalace - S...'!F36</f>
        <v>0</v>
      </c>
      <c r="BD58" s="83">
        <f>'04 - Elektroinstalace - S...'!F37</f>
        <v>0</v>
      </c>
      <c r="BT58" s="84" t="s">
        <v>80</v>
      </c>
      <c r="BV58" s="84" t="s">
        <v>74</v>
      </c>
      <c r="BW58" s="84" t="s">
        <v>91</v>
      </c>
      <c r="BX58" s="84" t="s">
        <v>5</v>
      </c>
      <c r="CL58" s="84" t="s">
        <v>3</v>
      </c>
      <c r="CM58" s="84" t="s">
        <v>82</v>
      </c>
    </row>
    <row r="59" spans="1:91" s="7" customFormat="1" ht="16.5" customHeight="1">
      <c r="A59" s="75" t="s">
        <v>76</v>
      </c>
      <c r="B59" s="76"/>
      <c r="C59" s="77"/>
      <c r="D59" s="304" t="s">
        <v>92</v>
      </c>
      <c r="E59" s="304"/>
      <c r="F59" s="304"/>
      <c r="G59" s="304"/>
      <c r="H59" s="304"/>
      <c r="I59" s="78"/>
      <c r="J59" s="304" t="s">
        <v>93</v>
      </c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2">
        <f>'05 - Elektroinstalace - VN'!J30</f>
        <v>0</v>
      </c>
      <c r="AH59" s="303"/>
      <c r="AI59" s="303"/>
      <c r="AJ59" s="303"/>
      <c r="AK59" s="303"/>
      <c r="AL59" s="303"/>
      <c r="AM59" s="303"/>
      <c r="AN59" s="302">
        <f t="shared" si="0"/>
        <v>0</v>
      </c>
      <c r="AO59" s="303"/>
      <c r="AP59" s="303"/>
      <c r="AQ59" s="79" t="s">
        <v>79</v>
      </c>
      <c r="AR59" s="76"/>
      <c r="AS59" s="80">
        <v>0</v>
      </c>
      <c r="AT59" s="81">
        <f t="shared" si="1"/>
        <v>0</v>
      </c>
      <c r="AU59" s="82">
        <f>'05 - Elektroinstalace - VN'!P79</f>
        <v>0</v>
      </c>
      <c r="AV59" s="81">
        <f>'05 - Elektroinstalace - VN'!J33</f>
        <v>0</v>
      </c>
      <c r="AW59" s="81">
        <f>'05 - Elektroinstalace - VN'!J34</f>
        <v>0</v>
      </c>
      <c r="AX59" s="81">
        <f>'05 - Elektroinstalace - VN'!J35</f>
        <v>0</v>
      </c>
      <c r="AY59" s="81">
        <f>'05 - Elektroinstalace - VN'!J36</f>
        <v>0</v>
      </c>
      <c r="AZ59" s="81">
        <f>'05 - Elektroinstalace - VN'!F33</f>
        <v>0</v>
      </c>
      <c r="BA59" s="81">
        <f>'05 - Elektroinstalace - VN'!F34</f>
        <v>0</v>
      </c>
      <c r="BB59" s="81">
        <f>'05 - Elektroinstalace - VN'!F35</f>
        <v>0</v>
      </c>
      <c r="BC59" s="81">
        <f>'05 - Elektroinstalace - VN'!F36</f>
        <v>0</v>
      </c>
      <c r="BD59" s="83">
        <f>'05 - Elektroinstalace - VN'!F37</f>
        <v>0</v>
      </c>
      <c r="BT59" s="84" t="s">
        <v>80</v>
      </c>
      <c r="BV59" s="84" t="s">
        <v>74</v>
      </c>
      <c r="BW59" s="84" t="s">
        <v>94</v>
      </c>
      <c r="BX59" s="84" t="s">
        <v>5</v>
      </c>
      <c r="CL59" s="84" t="s">
        <v>3</v>
      </c>
      <c r="CM59" s="84" t="s">
        <v>82</v>
      </c>
    </row>
    <row r="60" spans="1:91" s="7" customFormat="1" ht="16.5" customHeight="1">
      <c r="A60" s="75" t="s">
        <v>76</v>
      </c>
      <c r="B60" s="76"/>
      <c r="C60" s="77"/>
      <c r="D60" s="304" t="s">
        <v>95</v>
      </c>
      <c r="E60" s="304"/>
      <c r="F60" s="304"/>
      <c r="G60" s="304"/>
      <c r="H60" s="304"/>
      <c r="I60" s="78"/>
      <c r="J60" s="304" t="s">
        <v>96</v>
      </c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2">
        <f>'06 - Vzduchotechnika - I....'!J30</f>
        <v>0</v>
      </c>
      <c r="AH60" s="303"/>
      <c r="AI60" s="303"/>
      <c r="AJ60" s="303"/>
      <c r="AK60" s="303"/>
      <c r="AL60" s="303"/>
      <c r="AM60" s="303"/>
      <c r="AN60" s="302">
        <f t="shared" si="0"/>
        <v>0</v>
      </c>
      <c r="AO60" s="303"/>
      <c r="AP60" s="303"/>
      <c r="AQ60" s="79" t="s">
        <v>79</v>
      </c>
      <c r="AR60" s="76"/>
      <c r="AS60" s="80">
        <v>0</v>
      </c>
      <c r="AT60" s="81">
        <f t="shared" si="1"/>
        <v>0</v>
      </c>
      <c r="AU60" s="82">
        <f>'06 - Vzduchotechnika - I....'!P81</f>
        <v>0</v>
      </c>
      <c r="AV60" s="81">
        <f>'06 - Vzduchotechnika - I....'!J33</f>
        <v>0</v>
      </c>
      <c r="AW60" s="81">
        <f>'06 - Vzduchotechnika - I....'!J34</f>
        <v>0</v>
      </c>
      <c r="AX60" s="81">
        <f>'06 - Vzduchotechnika - I....'!J35</f>
        <v>0</v>
      </c>
      <c r="AY60" s="81">
        <f>'06 - Vzduchotechnika - I....'!J36</f>
        <v>0</v>
      </c>
      <c r="AZ60" s="81">
        <f>'06 - Vzduchotechnika - I....'!F33</f>
        <v>0</v>
      </c>
      <c r="BA60" s="81">
        <f>'06 - Vzduchotechnika - I....'!F34</f>
        <v>0</v>
      </c>
      <c r="BB60" s="81">
        <f>'06 - Vzduchotechnika - I....'!F35</f>
        <v>0</v>
      </c>
      <c r="BC60" s="81">
        <f>'06 - Vzduchotechnika - I....'!F36</f>
        <v>0</v>
      </c>
      <c r="BD60" s="83">
        <f>'06 - Vzduchotechnika - I....'!F37</f>
        <v>0</v>
      </c>
      <c r="BT60" s="84" t="s">
        <v>80</v>
      </c>
      <c r="BV60" s="84" t="s">
        <v>74</v>
      </c>
      <c r="BW60" s="84" t="s">
        <v>97</v>
      </c>
      <c r="BX60" s="84" t="s">
        <v>5</v>
      </c>
      <c r="CL60" s="84" t="s">
        <v>3</v>
      </c>
      <c r="CM60" s="84" t="s">
        <v>82</v>
      </c>
    </row>
    <row r="61" spans="1:91" s="7" customFormat="1" ht="16.5" customHeight="1">
      <c r="A61" s="75" t="s">
        <v>76</v>
      </c>
      <c r="B61" s="76"/>
      <c r="C61" s="77"/>
      <c r="D61" s="304" t="s">
        <v>98</v>
      </c>
      <c r="E61" s="304"/>
      <c r="F61" s="304"/>
      <c r="G61" s="304"/>
      <c r="H61" s="304"/>
      <c r="I61" s="78"/>
      <c r="J61" s="304" t="s">
        <v>99</v>
      </c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2">
        <f>'07 - Vzduchotechnika - II...'!J30</f>
        <v>0</v>
      </c>
      <c r="AH61" s="303"/>
      <c r="AI61" s="303"/>
      <c r="AJ61" s="303"/>
      <c r="AK61" s="303"/>
      <c r="AL61" s="303"/>
      <c r="AM61" s="303"/>
      <c r="AN61" s="302">
        <f t="shared" si="0"/>
        <v>0</v>
      </c>
      <c r="AO61" s="303"/>
      <c r="AP61" s="303"/>
      <c r="AQ61" s="79" t="s">
        <v>79</v>
      </c>
      <c r="AR61" s="76"/>
      <c r="AS61" s="80">
        <v>0</v>
      </c>
      <c r="AT61" s="81">
        <f t="shared" si="1"/>
        <v>0</v>
      </c>
      <c r="AU61" s="82">
        <f>'07 - Vzduchotechnika - II...'!P81</f>
        <v>0</v>
      </c>
      <c r="AV61" s="81">
        <f>'07 - Vzduchotechnika - II...'!J33</f>
        <v>0</v>
      </c>
      <c r="AW61" s="81">
        <f>'07 - Vzduchotechnika - II...'!J34</f>
        <v>0</v>
      </c>
      <c r="AX61" s="81">
        <f>'07 - Vzduchotechnika - II...'!J35</f>
        <v>0</v>
      </c>
      <c r="AY61" s="81">
        <f>'07 - Vzduchotechnika - II...'!J36</f>
        <v>0</v>
      </c>
      <c r="AZ61" s="81">
        <f>'07 - Vzduchotechnika - II...'!F33</f>
        <v>0</v>
      </c>
      <c r="BA61" s="81">
        <f>'07 - Vzduchotechnika - II...'!F34</f>
        <v>0</v>
      </c>
      <c r="BB61" s="81">
        <f>'07 - Vzduchotechnika - II...'!F35</f>
        <v>0</v>
      </c>
      <c r="BC61" s="81">
        <f>'07 - Vzduchotechnika - II...'!F36</f>
        <v>0</v>
      </c>
      <c r="BD61" s="83">
        <f>'07 - Vzduchotechnika - II...'!F37</f>
        <v>0</v>
      </c>
      <c r="BT61" s="84" t="s">
        <v>80</v>
      </c>
      <c r="BV61" s="84" t="s">
        <v>74</v>
      </c>
      <c r="BW61" s="84" t="s">
        <v>100</v>
      </c>
      <c r="BX61" s="84" t="s">
        <v>5</v>
      </c>
      <c r="CL61" s="84" t="s">
        <v>3</v>
      </c>
      <c r="CM61" s="84" t="s">
        <v>82</v>
      </c>
    </row>
    <row r="62" spans="1:91" s="7" customFormat="1" ht="16.5" customHeight="1">
      <c r="A62" s="75" t="s">
        <v>76</v>
      </c>
      <c r="B62" s="76"/>
      <c r="C62" s="77"/>
      <c r="D62" s="304" t="s">
        <v>101</v>
      </c>
      <c r="E62" s="304"/>
      <c r="F62" s="304"/>
      <c r="G62" s="304"/>
      <c r="H62" s="304"/>
      <c r="I62" s="78"/>
      <c r="J62" s="304" t="s">
        <v>102</v>
      </c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2">
        <f>'08 - Vzduchotechnika - tě...'!J30</f>
        <v>0</v>
      </c>
      <c r="AH62" s="303"/>
      <c r="AI62" s="303"/>
      <c r="AJ62" s="303"/>
      <c r="AK62" s="303"/>
      <c r="AL62" s="303"/>
      <c r="AM62" s="303"/>
      <c r="AN62" s="302">
        <f t="shared" si="0"/>
        <v>0</v>
      </c>
      <c r="AO62" s="303"/>
      <c r="AP62" s="303"/>
      <c r="AQ62" s="79" t="s">
        <v>79</v>
      </c>
      <c r="AR62" s="76"/>
      <c r="AS62" s="80">
        <v>0</v>
      </c>
      <c r="AT62" s="81">
        <f t="shared" si="1"/>
        <v>0</v>
      </c>
      <c r="AU62" s="82">
        <f>'08 - Vzduchotechnika - tě...'!P81</f>
        <v>0</v>
      </c>
      <c r="AV62" s="81">
        <f>'08 - Vzduchotechnika - tě...'!J33</f>
        <v>0</v>
      </c>
      <c r="AW62" s="81">
        <f>'08 - Vzduchotechnika - tě...'!J34</f>
        <v>0</v>
      </c>
      <c r="AX62" s="81">
        <f>'08 - Vzduchotechnika - tě...'!J35</f>
        <v>0</v>
      </c>
      <c r="AY62" s="81">
        <f>'08 - Vzduchotechnika - tě...'!J36</f>
        <v>0</v>
      </c>
      <c r="AZ62" s="81">
        <f>'08 - Vzduchotechnika - tě...'!F33</f>
        <v>0</v>
      </c>
      <c r="BA62" s="81">
        <f>'08 - Vzduchotechnika - tě...'!F34</f>
        <v>0</v>
      </c>
      <c r="BB62" s="81">
        <f>'08 - Vzduchotechnika - tě...'!F35</f>
        <v>0</v>
      </c>
      <c r="BC62" s="81">
        <f>'08 - Vzduchotechnika - tě...'!F36</f>
        <v>0</v>
      </c>
      <c r="BD62" s="83">
        <f>'08 - Vzduchotechnika - tě...'!F37</f>
        <v>0</v>
      </c>
      <c r="BT62" s="84" t="s">
        <v>80</v>
      </c>
      <c r="BV62" s="84" t="s">
        <v>74</v>
      </c>
      <c r="BW62" s="84" t="s">
        <v>103</v>
      </c>
      <c r="BX62" s="84" t="s">
        <v>5</v>
      </c>
      <c r="CL62" s="84" t="s">
        <v>3</v>
      </c>
      <c r="CM62" s="84" t="s">
        <v>82</v>
      </c>
    </row>
    <row r="63" spans="1:91" s="7" customFormat="1" ht="16.5" customHeight="1">
      <c r="A63" s="75" t="s">
        <v>76</v>
      </c>
      <c r="B63" s="76"/>
      <c r="C63" s="77"/>
      <c r="D63" s="304" t="s">
        <v>104</v>
      </c>
      <c r="E63" s="304"/>
      <c r="F63" s="304"/>
      <c r="G63" s="304"/>
      <c r="H63" s="304"/>
      <c r="I63" s="78"/>
      <c r="J63" s="304" t="s">
        <v>105</v>
      </c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2">
        <f>'09 - Stavební rozpočet'!J30</f>
        <v>0</v>
      </c>
      <c r="AH63" s="303"/>
      <c r="AI63" s="303"/>
      <c r="AJ63" s="303"/>
      <c r="AK63" s="303"/>
      <c r="AL63" s="303"/>
      <c r="AM63" s="303"/>
      <c r="AN63" s="302">
        <f t="shared" si="0"/>
        <v>0</v>
      </c>
      <c r="AO63" s="303"/>
      <c r="AP63" s="303"/>
      <c r="AQ63" s="79" t="s">
        <v>79</v>
      </c>
      <c r="AR63" s="76"/>
      <c r="AS63" s="85">
        <v>0</v>
      </c>
      <c r="AT63" s="86">
        <f t="shared" si="1"/>
        <v>0</v>
      </c>
      <c r="AU63" s="87">
        <f>'09 - Stavební rozpočet'!P98</f>
        <v>0</v>
      </c>
      <c r="AV63" s="86">
        <f>'09 - Stavební rozpočet'!J33</f>
        <v>0</v>
      </c>
      <c r="AW63" s="86">
        <f>'09 - Stavební rozpočet'!J34</f>
        <v>0</v>
      </c>
      <c r="AX63" s="86">
        <f>'09 - Stavební rozpočet'!J35</f>
        <v>0</v>
      </c>
      <c r="AY63" s="86">
        <f>'09 - Stavební rozpočet'!J36</f>
        <v>0</v>
      </c>
      <c r="AZ63" s="86">
        <f>'09 - Stavební rozpočet'!F33</f>
        <v>0</v>
      </c>
      <c r="BA63" s="86">
        <f>'09 - Stavební rozpočet'!F34</f>
        <v>0</v>
      </c>
      <c r="BB63" s="86">
        <f>'09 - Stavební rozpočet'!F35</f>
        <v>0</v>
      </c>
      <c r="BC63" s="86">
        <f>'09 - Stavební rozpočet'!F36</f>
        <v>0</v>
      </c>
      <c r="BD63" s="88">
        <f>'09 - Stavební rozpočet'!F37</f>
        <v>0</v>
      </c>
      <c r="BT63" s="84" t="s">
        <v>80</v>
      </c>
      <c r="BV63" s="84" t="s">
        <v>74</v>
      </c>
      <c r="BW63" s="84" t="s">
        <v>106</v>
      </c>
      <c r="BX63" s="84" t="s">
        <v>5</v>
      </c>
      <c r="CL63" s="84" t="s">
        <v>3</v>
      </c>
      <c r="CM63" s="84" t="s">
        <v>82</v>
      </c>
    </row>
    <row r="64" spans="1:57" s="2" customFormat="1" ht="30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4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s="2" customFormat="1" ht="6.95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34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</sheetData>
  <mergeCells count="7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K30:AO30"/>
    <mergeCell ref="L30:P30"/>
    <mergeCell ref="W30:AE30"/>
    <mergeCell ref="L31:P31"/>
    <mergeCell ref="AN62:AP62"/>
    <mergeCell ref="AG62:AM62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01 - Výstavba FVE'!C2" display="/"/>
    <hyperlink ref="A56" location="'02 - Elektroinstalace - S...'!C2" display="/"/>
    <hyperlink ref="A57" location="'03 - Elektroinstalace - S...'!C2" display="/"/>
    <hyperlink ref="A58" location="'04 - Elektroinstalace - S...'!C2" display="/"/>
    <hyperlink ref="A59" location="'05 - Elektroinstalace - VN'!C2" display="/"/>
    <hyperlink ref="A60" location="'06 - Vzduchotechnika - I....'!C2" display="/"/>
    <hyperlink ref="A61" location="'07 - Vzduchotechnika - II...'!C2" display="/"/>
    <hyperlink ref="A62" location="'08 - Vzduchotechnika - tě...'!C2" display="/"/>
    <hyperlink ref="A63" location="'09 - Stavební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539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35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>Město Horní Slavkov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tr">
        <f>IF('Rekapitulace stavby'!AN16="","",'Rekapitulace stavby'!AN16)</f>
        <v/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Ing. arch. Jakub Bradáč</v>
      </c>
      <c r="F21" s="33"/>
      <c r="G21" s="33"/>
      <c r="H21" s="33"/>
      <c r="I21" s="28" t="s">
        <v>28</v>
      </c>
      <c r="J21" s="26" t="str">
        <f>IF('Rekapitulace stavby'!AN17="","",'Rekapitulace stavby'!AN17)</f>
        <v/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ROUND((SUM(BE98:BE224)),2)</f>
        <v>0</v>
      </c>
      <c r="G33" s="33"/>
      <c r="H33" s="33"/>
      <c r="I33" s="97">
        <v>0.21</v>
      </c>
      <c r="J33" s="96">
        <f>ROUND(((SUM(BE98:BE224))*I33),2)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ROUND((SUM(BF98:BF224)),2)</f>
        <v>0</v>
      </c>
      <c r="G34" s="33"/>
      <c r="H34" s="33"/>
      <c r="I34" s="97">
        <v>0.15</v>
      </c>
      <c r="J34" s="96">
        <f>ROUND(((SUM(BF98:BF224))*I34),2)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ROUND((SUM(BG98:BG224)),2)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ROUND((SUM(BH98:BH224)),2)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ROUND((SUM(BI98:BI224)),2)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09 - Stavební rozpočet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2:12" s="10" customFormat="1" ht="24.95" customHeight="1">
      <c r="B60" s="154"/>
      <c r="D60" s="155" t="s">
        <v>540</v>
      </c>
      <c r="E60" s="156"/>
      <c r="F60" s="156"/>
      <c r="G60" s="156"/>
      <c r="H60" s="156"/>
      <c r="I60" s="156"/>
      <c r="J60" s="157">
        <f>J99</f>
        <v>0</v>
      </c>
      <c r="L60" s="154"/>
    </row>
    <row r="61" spans="2:12" s="10" customFormat="1" ht="24.95" customHeight="1">
      <c r="B61" s="154"/>
      <c r="D61" s="155" t="s">
        <v>541</v>
      </c>
      <c r="E61" s="156"/>
      <c r="F61" s="156"/>
      <c r="G61" s="156"/>
      <c r="H61" s="156"/>
      <c r="I61" s="156"/>
      <c r="J61" s="157">
        <f>J107</f>
        <v>0</v>
      </c>
      <c r="L61" s="154"/>
    </row>
    <row r="62" spans="2:12" s="10" customFormat="1" ht="24.95" customHeight="1">
      <c r="B62" s="154"/>
      <c r="D62" s="155" t="s">
        <v>542</v>
      </c>
      <c r="E62" s="156"/>
      <c r="F62" s="156"/>
      <c r="G62" s="156"/>
      <c r="H62" s="156"/>
      <c r="I62" s="156"/>
      <c r="J62" s="157">
        <f>J134</f>
        <v>0</v>
      </c>
      <c r="L62" s="154"/>
    </row>
    <row r="63" spans="2:12" s="10" customFormat="1" ht="24.95" customHeight="1">
      <c r="B63" s="154"/>
      <c r="D63" s="155" t="s">
        <v>543</v>
      </c>
      <c r="E63" s="156"/>
      <c r="F63" s="156"/>
      <c r="G63" s="156"/>
      <c r="H63" s="156"/>
      <c r="I63" s="156"/>
      <c r="J63" s="157">
        <f>J137</f>
        <v>0</v>
      </c>
      <c r="L63" s="154"/>
    </row>
    <row r="64" spans="2:12" s="10" customFormat="1" ht="24.95" customHeight="1">
      <c r="B64" s="154"/>
      <c r="D64" s="155" t="s">
        <v>540</v>
      </c>
      <c r="E64" s="156"/>
      <c r="F64" s="156"/>
      <c r="G64" s="156"/>
      <c r="H64" s="156"/>
      <c r="I64" s="156"/>
      <c r="J64" s="157">
        <f>J150</f>
        <v>0</v>
      </c>
      <c r="L64" s="154"/>
    </row>
    <row r="65" spans="2:12" s="10" customFormat="1" ht="24.95" customHeight="1">
      <c r="B65" s="154"/>
      <c r="D65" s="155" t="s">
        <v>544</v>
      </c>
      <c r="E65" s="156"/>
      <c r="F65" s="156"/>
      <c r="G65" s="156"/>
      <c r="H65" s="156"/>
      <c r="I65" s="156"/>
      <c r="J65" s="157">
        <f>J158</f>
        <v>0</v>
      </c>
      <c r="L65" s="154"/>
    </row>
    <row r="66" spans="2:12" s="10" customFormat="1" ht="24.95" customHeight="1">
      <c r="B66" s="154"/>
      <c r="D66" s="155" t="s">
        <v>545</v>
      </c>
      <c r="E66" s="156"/>
      <c r="F66" s="156"/>
      <c r="G66" s="156"/>
      <c r="H66" s="156"/>
      <c r="I66" s="156"/>
      <c r="J66" s="157">
        <f>J192</f>
        <v>0</v>
      </c>
      <c r="L66" s="154"/>
    </row>
    <row r="67" spans="2:12" s="10" customFormat="1" ht="24.95" customHeight="1">
      <c r="B67" s="154"/>
      <c r="D67" s="155" t="s">
        <v>546</v>
      </c>
      <c r="E67" s="156"/>
      <c r="F67" s="156"/>
      <c r="G67" s="156"/>
      <c r="H67" s="156"/>
      <c r="I67" s="156"/>
      <c r="J67" s="157">
        <f>J194</f>
        <v>0</v>
      </c>
      <c r="L67" s="154"/>
    </row>
    <row r="68" spans="2:12" s="10" customFormat="1" ht="24.95" customHeight="1">
      <c r="B68" s="154"/>
      <c r="D68" s="155" t="s">
        <v>547</v>
      </c>
      <c r="E68" s="156"/>
      <c r="F68" s="156"/>
      <c r="G68" s="156"/>
      <c r="H68" s="156"/>
      <c r="I68" s="156"/>
      <c r="J68" s="157">
        <f>J199</f>
        <v>0</v>
      </c>
      <c r="L68" s="154"/>
    </row>
    <row r="69" spans="2:12" s="10" customFormat="1" ht="24.95" customHeight="1">
      <c r="B69" s="154"/>
      <c r="D69" s="155" t="s">
        <v>540</v>
      </c>
      <c r="E69" s="156"/>
      <c r="F69" s="156"/>
      <c r="G69" s="156"/>
      <c r="H69" s="156"/>
      <c r="I69" s="156"/>
      <c r="J69" s="157">
        <f>J201</f>
        <v>0</v>
      </c>
      <c r="L69" s="154"/>
    </row>
    <row r="70" spans="2:12" s="10" customFormat="1" ht="24.95" customHeight="1">
      <c r="B70" s="154"/>
      <c r="D70" s="155" t="s">
        <v>545</v>
      </c>
      <c r="E70" s="156"/>
      <c r="F70" s="156"/>
      <c r="G70" s="156"/>
      <c r="H70" s="156"/>
      <c r="I70" s="156"/>
      <c r="J70" s="157">
        <f>J203</f>
        <v>0</v>
      </c>
      <c r="L70" s="154"/>
    </row>
    <row r="71" spans="2:12" s="10" customFormat="1" ht="24.95" customHeight="1">
      <c r="B71" s="154"/>
      <c r="D71" s="155" t="s">
        <v>548</v>
      </c>
      <c r="E71" s="156"/>
      <c r="F71" s="156"/>
      <c r="G71" s="156"/>
      <c r="H71" s="156"/>
      <c r="I71" s="156"/>
      <c r="J71" s="157">
        <f>J205</f>
        <v>0</v>
      </c>
      <c r="L71" s="154"/>
    </row>
    <row r="72" spans="2:12" s="10" customFormat="1" ht="24.95" customHeight="1">
      <c r="B72" s="154"/>
      <c r="D72" s="155" t="s">
        <v>542</v>
      </c>
      <c r="E72" s="156"/>
      <c r="F72" s="156"/>
      <c r="G72" s="156"/>
      <c r="H72" s="156"/>
      <c r="I72" s="156"/>
      <c r="J72" s="157">
        <f>J210</f>
        <v>0</v>
      </c>
      <c r="L72" s="154"/>
    </row>
    <row r="73" spans="2:12" s="10" customFormat="1" ht="24.95" customHeight="1">
      <c r="B73" s="154"/>
      <c r="D73" s="155" t="s">
        <v>549</v>
      </c>
      <c r="E73" s="156"/>
      <c r="F73" s="156"/>
      <c r="G73" s="156"/>
      <c r="H73" s="156"/>
      <c r="I73" s="156"/>
      <c r="J73" s="157">
        <f>J212</f>
        <v>0</v>
      </c>
      <c r="L73" s="154"/>
    </row>
    <row r="74" spans="2:12" s="10" customFormat="1" ht="24.95" customHeight="1">
      <c r="B74" s="154"/>
      <c r="D74" s="155" t="s">
        <v>545</v>
      </c>
      <c r="E74" s="156"/>
      <c r="F74" s="156"/>
      <c r="G74" s="156"/>
      <c r="H74" s="156"/>
      <c r="I74" s="156"/>
      <c r="J74" s="157">
        <f>J214</f>
        <v>0</v>
      </c>
      <c r="L74" s="154"/>
    </row>
    <row r="75" spans="2:12" s="10" customFormat="1" ht="24.95" customHeight="1">
      <c r="B75" s="154"/>
      <c r="D75" s="155" t="s">
        <v>550</v>
      </c>
      <c r="E75" s="156"/>
      <c r="F75" s="156"/>
      <c r="G75" s="156"/>
      <c r="H75" s="156"/>
      <c r="I75" s="156"/>
      <c r="J75" s="157">
        <f>J217</f>
        <v>0</v>
      </c>
      <c r="L75" s="154"/>
    </row>
    <row r="76" spans="2:12" s="10" customFormat="1" ht="24.95" customHeight="1">
      <c r="B76" s="154"/>
      <c r="D76" s="155" t="s">
        <v>551</v>
      </c>
      <c r="E76" s="156"/>
      <c r="F76" s="156"/>
      <c r="G76" s="156"/>
      <c r="H76" s="156"/>
      <c r="I76" s="156"/>
      <c r="J76" s="157">
        <f>J219</f>
        <v>0</v>
      </c>
      <c r="L76" s="154"/>
    </row>
    <row r="77" spans="2:12" s="10" customFormat="1" ht="24.95" customHeight="1">
      <c r="B77" s="154"/>
      <c r="D77" s="155" t="s">
        <v>552</v>
      </c>
      <c r="E77" s="156"/>
      <c r="F77" s="156"/>
      <c r="G77" s="156"/>
      <c r="H77" s="156"/>
      <c r="I77" s="156"/>
      <c r="J77" s="157">
        <f>J221</f>
        <v>0</v>
      </c>
      <c r="L77" s="154"/>
    </row>
    <row r="78" spans="2:12" s="10" customFormat="1" ht="24.95" customHeight="1">
      <c r="B78" s="154"/>
      <c r="D78" s="155" t="s">
        <v>553</v>
      </c>
      <c r="E78" s="156"/>
      <c r="F78" s="156"/>
      <c r="G78" s="156"/>
      <c r="H78" s="156"/>
      <c r="I78" s="156"/>
      <c r="J78" s="157">
        <f>J223</f>
        <v>0</v>
      </c>
      <c r="L78" s="154"/>
    </row>
    <row r="79" spans="1:31" s="2" customFormat="1" ht="21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4" spans="1:31" s="2" customFormat="1" ht="6.95" customHeight="1">
      <c r="A84" s="33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95" customHeight="1">
      <c r="A85" s="33"/>
      <c r="B85" s="34"/>
      <c r="C85" s="22" t="s">
        <v>114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321" t="str">
        <f>E7</f>
        <v>Vybavení objektu Základní školy vzduchotechnickým zařízením č.p.st. 1369 v k.ú. Horní Slavkov</v>
      </c>
      <c r="F88" s="322"/>
      <c r="G88" s="322"/>
      <c r="H88" s="322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108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3"/>
      <c r="D90" s="33"/>
      <c r="E90" s="311" t="str">
        <f>E9</f>
        <v>09 - Stavební rozpočet</v>
      </c>
      <c r="F90" s="320"/>
      <c r="G90" s="320"/>
      <c r="H90" s="320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21</v>
      </c>
      <c r="D92" s="33"/>
      <c r="E92" s="33"/>
      <c r="F92" s="26" t="str">
        <f>F12</f>
        <v xml:space="preserve"> </v>
      </c>
      <c r="G92" s="33"/>
      <c r="H92" s="33"/>
      <c r="I92" s="28" t="s">
        <v>23</v>
      </c>
      <c r="J92" s="51" t="str">
        <f>IF(J12="","",J12)</f>
        <v>19. 10. 2022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25</v>
      </c>
      <c r="D94" s="33"/>
      <c r="E94" s="33"/>
      <c r="F94" s="26" t="str">
        <f>E15</f>
        <v>Město Horní Slavkov</v>
      </c>
      <c r="G94" s="33"/>
      <c r="H94" s="33"/>
      <c r="I94" s="28" t="s">
        <v>31</v>
      </c>
      <c r="J94" s="31" t="str">
        <f>E21</f>
        <v>Ing. arch. Jakub Bradáč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29</v>
      </c>
      <c r="D95" s="33"/>
      <c r="E95" s="33"/>
      <c r="F95" s="26" t="str">
        <f>IF(E18="","",E18)</f>
        <v>Vyplň údaj</v>
      </c>
      <c r="G95" s="33"/>
      <c r="H95" s="33"/>
      <c r="I95" s="28" t="s">
        <v>34</v>
      </c>
      <c r="J95" s="31" t="str">
        <f>E24</f>
        <v xml:space="preserve"> 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0.3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9" customFormat="1" ht="29.25" customHeight="1">
      <c r="A97" s="107"/>
      <c r="B97" s="108"/>
      <c r="C97" s="109" t="s">
        <v>115</v>
      </c>
      <c r="D97" s="110" t="s">
        <v>57</v>
      </c>
      <c r="E97" s="110" t="s">
        <v>53</v>
      </c>
      <c r="F97" s="110" t="s">
        <v>54</v>
      </c>
      <c r="G97" s="110" t="s">
        <v>116</v>
      </c>
      <c r="H97" s="110" t="s">
        <v>117</v>
      </c>
      <c r="I97" s="110" t="s">
        <v>118</v>
      </c>
      <c r="J97" s="110" t="s">
        <v>112</v>
      </c>
      <c r="K97" s="111" t="s">
        <v>119</v>
      </c>
      <c r="L97" s="112"/>
      <c r="M97" s="58" t="s">
        <v>3</v>
      </c>
      <c r="N97" s="59" t="s">
        <v>42</v>
      </c>
      <c r="O97" s="59" t="s">
        <v>120</v>
      </c>
      <c r="P97" s="59" t="s">
        <v>121</v>
      </c>
      <c r="Q97" s="59" t="s">
        <v>122</v>
      </c>
      <c r="R97" s="59" t="s">
        <v>123</v>
      </c>
      <c r="S97" s="59" t="s">
        <v>124</v>
      </c>
      <c r="T97" s="60" t="s">
        <v>125</v>
      </c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63" s="2" customFormat="1" ht="22.9" customHeight="1">
      <c r="A98" s="33"/>
      <c r="B98" s="34"/>
      <c r="C98" s="65" t="s">
        <v>126</v>
      </c>
      <c r="D98" s="33"/>
      <c r="E98" s="33"/>
      <c r="F98" s="33"/>
      <c r="G98" s="33"/>
      <c r="H98" s="33"/>
      <c r="I98" s="33"/>
      <c r="J98" s="113">
        <f>BK98</f>
        <v>0</v>
      </c>
      <c r="K98" s="33"/>
      <c r="L98" s="34"/>
      <c r="M98" s="61"/>
      <c r="N98" s="52"/>
      <c r="O98" s="62"/>
      <c r="P98" s="114">
        <f>P99+P107+P134+P137+P150+P158+P192+P194+P199+P201+P203+P205+P210+P212+P214+P217+P219+P221+P223</f>
        <v>0</v>
      </c>
      <c r="Q98" s="62"/>
      <c r="R98" s="114">
        <f>R99+R107+R134+R137+R150+R158+R192+R194+R199+R201+R203+R205+R210+R212+R214+R217+R219+R221+R223</f>
        <v>0.0738915</v>
      </c>
      <c r="S98" s="62"/>
      <c r="T98" s="115">
        <f>T99+T107+T134+T137+T150+T158+T192+T194+T199+T201+T203+T205+T210+T212+T214+T217+T219+T221+T223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71</v>
      </c>
      <c r="AU98" s="18" t="s">
        <v>113</v>
      </c>
      <c r="BK98" s="116">
        <f>BK99+BK107+BK134+BK137+BK150+BK158+BK192+BK194+BK199+BK201+BK203+BK205+BK210+BK212+BK214+BK217+BK219+BK221+BK223</f>
        <v>0</v>
      </c>
    </row>
    <row r="99" spans="2:63" s="12" customFormat="1" ht="25.9" customHeight="1">
      <c r="B99" s="162"/>
      <c r="D99" s="163" t="s">
        <v>71</v>
      </c>
      <c r="E99" s="164" t="s">
        <v>554</v>
      </c>
      <c r="F99" s="164" t="s">
        <v>555</v>
      </c>
      <c r="I99" s="165"/>
      <c r="J99" s="166">
        <f>BK99</f>
        <v>0</v>
      </c>
      <c r="L99" s="162"/>
      <c r="M99" s="167"/>
      <c r="N99" s="168"/>
      <c r="O99" s="168"/>
      <c r="P99" s="169">
        <f>SUM(P100:P106)</f>
        <v>0</v>
      </c>
      <c r="Q99" s="168"/>
      <c r="R99" s="169">
        <f>SUM(R100:R106)</f>
        <v>0</v>
      </c>
      <c r="S99" s="168"/>
      <c r="T99" s="170">
        <f>SUM(T100:T106)</f>
        <v>0</v>
      </c>
      <c r="AR99" s="163" t="s">
        <v>82</v>
      </c>
      <c r="AT99" s="171" t="s">
        <v>71</v>
      </c>
      <c r="AU99" s="171" t="s">
        <v>72</v>
      </c>
      <c r="AY99" s="163" t="s">
        <v>132</v>
      </c>
      <c r="BK99" s="172">
        <f>SUM(BK100:BK106)</f>
        <v>0</v>
      </c>
    </row>
    <row r="100" spans="1:65" s="2" customFormat="1" ht="16.5" customHeight="1">
      <c r="A100" s="33"/>
      <c r="B100" s="117"/>
      <c r="C100" s="118" t="s">
        <v>80</v>
      </c>
      <c r="D100" s="118" t="s">
        <v>127</v>
      </c>
      <c r="E100" s="119" t="s">
        <v>556</v>
      </c>
      <c r="F100" s="120" t="s">
        <v>557</v>
      </c>
      <c r="G100" s="121" t="s">
        <v>181</v>
      </c>
      <c r="H100" s="122">
        <v>598</v>
      </c>
      <c r="I100" s="123"/>
      <c r="J100" s="124">
        <f>ROUND(I100*H100,2)</f>
        <v>0</v>
      </c>
      <c r="K100" s="120" t="s">
        <v>3</v>
      </c>
      <c r="L100" s="34"/>
      <c r="M100" s="125" t="s">
        <v>3</v>
      </c>
      <c r="N100" s="126" t="s">
        <v>43</v>
      </c>
      <c r="O100" s="54"/>
      <c r="P100" s="127">
        <f>O100*H100</f>
        <v>0</v>
      </c>
      <c r="Q100" s="127">
        <v>0</v>
      </c>
      <c r="R100" s="127">
        <f>Q100*H100</f>
        <v>0</v>
      </c>
      <c r="S100" s="127">
        <v>0</v>
      </c>
      <c r="T100" s="128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154</v>
      </c>
      <c r="AT100" s="129" t="s">
        <v>127</v>
      </c>
      <c r="AU100" s="129" t="s">
        <v>80</v>
      </c>
      <c r="AY100" s="18" t="s">
        <v>132</v>
      </c>
      <c r="BE100" s="130">
        <f>IF(N100="základní",J100,0)</f>
        <v>0</v>
      </c>
      <c r="BF100" s="130">
        <f>IF(N100="snížená",J100,0)</f>
        <v>0</v>
      </c>
      <c r="BG100" s="130">
        <f>IF(N100="zákl. přenesená",J100,0)</f>
        <v>0</v>
      </c>
      <c r="BH100" s="130">
        <f>IF(N100="sníž. přenesená",J100,0)</f>
        <v>0</v>
      </c>
      <c r="BI100" s="130">
        <f>IF(N100="nulová",J100,0)</f>
        <v>0</v>
      </c>
      <c r="BJ100" s="18" t="s">
        <v>80</v>
      </c>
      <c r="BK100" s="130">
        <f>ROUND(I100*H100,2)</f>
        <v>0</v>
      </c>
      <c r="BL100" s="18" t="s">
        <v>154</v>
      </c>
      <c r="BM100" s="129" t="s">
        <v>82</v>
      </c>
    </row>
    <row r="101" spans="2:51" s="13" customFormat="1" ht="12">
      <c r="B101" s="175"/>
      <c r="D101" s="131" t="s">
        <v>558</v>
      </c>
      <c r="E101" s="176" t="s">
        <v>3</v>
      </c>
      <c r="F101" s="177" t="s">
        <v>559</v>
      </c>
      <c r="H101" s="176" t="s">
        <v>3</v>
      </c>
      <c r="I101" s="178"/>
      <c r="L101" s="175"/>
      <c r="M101" s="179"/>
      <c r="N101" s="180"/>
      <c r="O101" s="180"/>
      <c r="P101" s="180"/>
      <c r="Q101" s="180"/>
      <c r="R101" s="180"/>
      <c r="S101" s="180"/>
      <c r="T101" s="181"/>
      <c r="AT101" s="176" t="s">
        <v>558</v>
      </c>
      <c r="AU101" s="176" t="s">
        <v>80</v>
      </c>
      <c r="AV101" s="13" t="s">
        <v>80</v>
      </c>
      <c r="AW101" s="13" t="s">
        <v>33</v>
      </c>
      <c r="AX101" s="13" t="s">
        <v>72</v>
      </c>
      <c r="AY101" s="176" t="s">
        <v>132</v>
      </c>
    </row>
    <row r="102" spans="2:51" s="13" customFormat="1" ht="12">
      <c r="B102" s="175"/>
      <c r="D102" s="131" t="s">
        <v>558</v>
      </c>
      <c r="E102" s="176" t="s">
        <v>3</v>
      </c>
      <c r="F102" s="177" t="s">
        <v>560</v>
      </c>
      <c r="H102" s="176" t="s">
        <v>3</v>
      </c>
      <c r="I102" s="178"/>
      <c r="L102" s="175"/>
      <c r="M102" s="179"/>
      <c r="N102" s="180"/>
      <c r="O102" s="180"/>
      <c r="P102" s="180"/>
      <c r="Q102" s="180"/>
      <c r="R102" s="180"/>
      <c r="S102" s="180"/>
      <c r="T102" s="181"/>
      <c r="AT102" s="176" t="s">
        <v>558</v>
      </c>
      <c r="AU102" s="176" t="s">
        <v>80</v>
      </c>
      <c r="AV102" s="13" t="s">
        <v>80</v>
      </c>
      <c r="AW102" s="13" t="s">
        <v>33</v>
      </c>
      <c r="AX102" s="13" t="s">
        <v>72</v>
      </c>
      <c r="AY102" s="176" t="s">
        <v>132</v>
      </c>
    </row>
    <row r="103" spans="2:51" s="13" customFormat="1" ht="12">
      <c r="B103" s="175"/>
      <c r="D103" s="131" t="s">
        <v>558</v>
      </c>
      <c r="E103" s="176" t="s">
        <v>3</v>
      </c>
      <c r="F103" s="177" t="s">
        <v>561</v>
      </c>
      <c r="H103" s="176" t="s">
        <v>3</v>
      </c>
      <c r="I103" s="178"/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558</v>
      </c>
      <c r="AU103" s="176" t="s">
        <v>80</v>
      </c>
      <c r="AV103" s="13" t="s">
        <v>80</v>
      </c>
      <c r="AW103" s="13" t="s">
        <v>33</v>
      </c>
      <c r="AX103" s="13" t="s">
        <v>72</v>
      </c>
      <c r="AY103" s="176" t="s">
        <v>132</v>
      </c>
    </row>
    <row r="104" spans="2:51" s="13" customFormat="1" ht="12">
      <c r="B104" s="175"/>
      <c r="D104" s="131" t="s">
        <v>558</v>
      </c>
      <c r="E104" s="176" t="s">
        <v>3</v>
      </c>
      <c r="F104" s="177" t="s">
        <v>562</v>
      </c>
      <c r="H104" s="176" t="s">
        <v>3</v>
      </c>
      <c r="I104" s="178"/>
      <c r="L104" s="175"/>
      <c r="M104" s="179"/>
      <c r="N104" s="180"/>
      <c r="O104" s="180"/>
      <c r="P104" s="180"/>
      <c r="Q104" s="180"/>
      <c r="R104" s="180"/>
      <c r="S104" s="180"/>
      <c r="T104" s="181"/>
      <c r="AT104" s="176" t="s">
        <v>558</v>
      </c>
      <c r="AU104" s="176" t="s">
        <v>80</v>
      </c>
      <c r="AV104" s="13" t="s">
        <v>80</v>
      </c>
      <c r="AW104" s="13" t="s">
        <v>33</v>
      </c>
      <c r="AX104" s="13" t="s">
        <v>72</v>
      </c>
      <c r="AY104" s="176" t="s">
        <v>132</v>
      </c>
    </row>
    <row r="105" spans="2:51" s="14" customFormat="1" ht="12">
      <c r="B105" s="182"/>
      <c r="D105" s="131" t="s">
        <v>558</v>
      </c>
      <c r="E105" s="183" t="s">
        <v>3</v>
      </c>
      <c r="F105" s="184" t="s">
        <v>563</v>
      </c>
      <c r="H105" s="185">
        <v>598</v>
      </c>
      <c r="I105" s="186"/>
      <c r="L105" s="182"/>
      <c r="M105" s="187"/>
      <c r="N105" s="188"/>
      <c r="O105" s="188"/>
      <c r="P105" s="188"/>
      <c r="Q105" s="188"/>
      <c r="R105" s="188"/>
      <c r="S105" s="188"/>
      <c r="T105" s="189"/>
      <c r="AT105" s="183" t="s">
        <v>558</v>
      </c>
      <c r="AU105" s="183" t="s">
        <v>80</v>
      </c>
      <c r="AV105" s="14" t="s">
        <v>82</v>
      </c>
      <c r="AW105" s="14" t="s">
        <v>33</v>
      </c>
      <c r="AX105" s="14" t="s">
        <v>72</v>
      </c>
      <c r="AY105" s="183" t="s">
        <v>132</v>
      </c>
    </row>
    <row r="106" spans="2:51" s="15" customFormat="1" ht="12">
      <c r="B106" s="190"/>
      <c r="D106" s="131" t="s">
        <v>558</v>
      </c>
      <c r="E106" s="191" t="s">
        <v>3</v>
      </c>
      <c r="F106" s="192" t="s">
        <v>564</v>
      </c>
      <c r="H106" s="193">
        <v>598</v>
      </c>
      <c r="I106" s="194"/>
      <c r="L106" s="190"/>
      <c r="M106" s="195"/>
      <c r="N106" s="196"/>
      <c r="O106" s="196"/>
      <c r="P106" s="196"/>
      <c r="Q106" s="196"/>
      <c r="R106" s="196"/>
      <c r="S106" s="196"/>
      <c r="T106" s="197"/>
      <c r="AT106" s="191" t="s">
        <v>558</v>
      </c>
      <c r="AU106" s="191" t="s">
        <v>80</v>
      </c>
      <c r="AV106" s="15" t="s">
        <v>131</v>
      </c>
      <c r="AW106" s="15" t="s">
        <v>33</v>
      </c>
      <c r="AX106" s="15" t="s">
        <v>80</v>
      </c>
      <c r="AY106" s="191" t="s">
        <v>132</v>
      </c>
    </row>
    <row r="107" spans="2:63" s="12" customFormat="1" ht="25.9" customHeight="1">
      <c r="B107" s="162"/>
      <c r="D107" s="163" t="s">
        <v>71</v>
      </c>
      <c r="E107" s="164" t="s">
        <v>565</v>
      </c>
      <c r="F107" s="164" t="s">
        <v>566</v>
      </c>
      <c r="I107" s="165"/>
      <c r="J107" s="166">
        <f>BK107</f>
        <v>0</v>
      </c>
      <c r="L107" s="162"/>
      <c r="M107" s="167"/>
      <c r="N107" s="168"/>
      <c r="O107" s="168"/>
      <c r="P107" s="169">
        <f>SUM(P108:P133)</f>
        <v>0</v>
      </c>
      <c r="Q107" s="168"/>
      <c r="R107" s="169">
        <f>SUM(R108:R133)</f>
        <v>0</v>
      </c>
      <c r="S107" s="168"/>
      <c r="T107" s="170">
        <f>SUM(T108:T133)</f>
        <v>0</v>
      </c>
      <c r="AR107" s="163" t="s">
        <v>82</v>
      </c>
      <c r="AT107" s="171" t="s">
        <v>71</v>
      </c>
      <c r="AU107" s="171" t="s">
        <v>72</v>
      </c>
      <c r="AY107" s="163" t="s">
        <v>132</v>
      </c>
      <c r="BK107" s="172">
        <f>SUM(BK108:BK133)</f>
        <v>0</v>
      </c>
    </row>
    <row r="108" spans="1:65" s="2" customFormat="1" ht="16.5" customHeight="1">
      <c r="A108" s="33"/>
      <c r="B108" s="117"/>
      <c r="C108" s="118" t="s">
        <v>82</v>
      </c>
      <c r="D108" s="118" t="s">
        <v>127</v>
      </c>
      <c r="E108" s="119" t="s">
        <v>567</v>
      </c>
      <c r="F108" s="120" t="s">
        <v>568</v>
      </c>
      <c r="G108" s="121" t="s">
        <v>181</v>
      </c>
      <c r="H108" s="122">
        <v>670.592</v>
      </c>
      <c r="I108" s="123"/>
      <c r="J108" s="124">
        <f>ROUND(I108*H108,2)</f>
        <v>0</v>
      </c>
      <c r="K108" s="120" t="s">
        <v>3</v>
      </c>
      <c r="L108" s="34"/>
      <c r="M108" s="125" t="s">
        <v>3</v>
      </c>
      <c r="N108" s="126" t="s">
        <v>43</v>
      </c>
      <c r="O108" s="54"/>
      <c r="P108" s="127">
        <f>O108*H108</f>
        <v>0</v>
      </c>
      <c r="Q108" s="127">
        <v>0</v>
      </c>
      <c r="R108" s="127">
        <f>Q108*H108</f>
        <v>0</v>
      </c>
      <c r="S108" s="127">
        <v>0</v>
      </c>
      <c r="T108" s="128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154</v>
      </c>
      <c r="AT108" s="129" t="s">
        <v>127</v>
      </c>
      <c r="AU108" s="129" t="s">
        <v>80</v>
      </c>
      <c r="AY108" s="18" t="s">
        <v>132</v>
      </c>
      <c r="BE108" s="130">
        <f>IF(N108="základní",J108,0)</f>
        <v>0</v>
      </c>
      <c r="BF108" s="130">
        <f>IF(N108="snížená",J108,0)</f>
        <v>0</v>
      </c>
      <c r="BG108" s="130">
        <f>IF(N108="zákl. přenesená",J108,0)</f>
        <v>0</v>
      </c>
      <c r="BH108" s="130">
        <f>IF(N108="sníž. přenesená",J108,0)</f>
        <v>0</v>
      </c>
      <c r="BI108" s="130">
        <f>IF(N108="nulová",J108,0)</f>
        <v>0</v>
      </c>
      <c r="BJ108" s="18" t="s">
        <v>80</v>
      </c>
      <c r="BK108" s="130">
        <f>ROUND(I108*H108,2)</f>
        <v>0</v>
      </c>
      <c r="BL108" s="18" t="s">
        <v>154</v>
      </c>
      <c r="BM108" s="129" t="s">
        <v>131</v>
      </c>
    </row>
    <row r="109" spans="2:51" s="13" customFormat="1" ht="12">
      <c r="B109" s="175"/>
      <c r="D109" s="131" t="s">
        <v>558</v>
      </c>
      <c r="E109" s="176" t="s">
        <v>3</v>
      </c>
      <c r="F109" s="177" t="s">
        <v>559</v>
      </c>
      <c r="H109" s="176" t="s">
        <v>3</v>
      </c>
      <c r="I109" s="178"/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558</v>
      </c>
      <c r="AU109" s="176" t="s">
        <v>80</v>
      </c>
      <c r="AV109" s="13" t="s">
        <v>80</v>
      </c>
      <c r="AW109" s="13" t="s">
        <v>33</v>
      </c>
      <c r="AX109" s="13" t="s">
        <v>72</v>
      </c>
      <c r="AY109" s="176" t="s">
        <v>132</v>
      </c>
    </row>
    <row r="110" spans="2:51" s="13" customFormat="1" ht="12">
      <c r="B110" s="175"/>
      <c r="D110" s="131" t="s">
        <v>558</v>
      </c>
      <c r="E110" s="176" t="s">
        <v>3</v>
      </c>
      <c r="F110" s="177" t="s">
        <v>569</v>
      </c>
      <c r="H110" s="176" t="s">
        <v>3</v>
      </c>
      <c r="I110" s="178"/>
      <c r="L110" s="175"/>
      <c r="M110" s="179"/>
      <c r="N110" s="180"/>
      <c r="O110" s="180"/>
      <c r="P110" s="180"/>
      <c r="Q110" s="180"/>
      <c r="R110" s="180"/>
      <c r="S110" s="180"/>
      <c r="T110" s="181"/>
      <c r="AT110" s="176" t="s">
        <v>558</v>
      </c>
      <c r="AU110" s="176" t="s">
        <v>80</v>
      </c>
      <c r="AV110" s="13" t="s">
        <v>80</v>
      </c>
      <c r="AW110" s="13" t="s">
        <v>33</v>
      </c>
      <c r="AX110" s="13" t="s">
        <v>72</v>
      </c>
      <c r="AY110" s="176" t="s">
        <v>132</v>
      </c>
    </row>
    <row r="111" spans="2:51" s="13" customFormat="1" ht="12">
      <c r="B111" s="175"/>
      <c r="D111" s="131" t="s">
        <v>558</v>
      </c>
      <c r="E111" s="176" t="s">
        <v>3</v>
      </c>
      <c r="F111" s="177" t="s">
        <v>561</v>
      </c>
      <c r="H111" s="176" t="s">
        <v>3</v>
      </c>
      <c r="I111" s="178"/>
      <c r="L111" s="175"/>
      <c r="M111" s="179"/>
      <c r="N111" s="180"/>
      <c r="O111" s="180"/>
      <c r="P111" s="180"/>
      <c r="Q111" s="180"/>
      <c r="R111" s="180"/>
      <c r="S111" s="180"/>
      <c r="T111" s="181"/>
      <c r="AT111" s="176" t="s">
        <v>558</v>
      </c>
      <c r="AU111" s="176" t="s">
        <v>80</v>
      </c>
      <c r="AV111" s="13" t="s">
        <v>80</v>
      </c>
      <c r="AW111" s="13" t="s">
        <v>33</v>
      </c>
      <c r="AX111" s="13" t="s">
        <v>72</v>
      </c>
      <c r="AY111" s="176" t="s">
        <v>132</v>
      </c>
    </row>
    <row r="112" spans="2:51" s="13" customFormat="1" ht="12">
      <c r="B112" s="175"/>
      <c r="D112" s="131" t="s">
        <v>558</v>
      </c>
      <c r="E112" s="176" t="s">
        <v>3</v>
      </c>
      <c r="F112" s="177" t="s">
        <v>570</v>
      </c>
      <c r="H112" s="176" t="s">
        <v>3</v>
      </c>
      <c r="I112" s="178"/>
      <c r="L112" s="175"/>
      <c r="M112" s="179"/>
      <c r="N112" s="180"/>
      <c r="O112" s="180"/>
      <c r="P112" s="180"/>
      <c r="Q112" s="180"/>
      <c r="R112" s="180"/>
      <c r="S112" s="180"/>
      <c r="T112" s="181"/>
      <c r="AT112" s="176" t="s">
        <v>558</v>
      </c>
      <c r="AU112" s="176" t="s">
        <v>80</v>
      </c>
      <c r="AV112" s="13" t="s">
        <v>80</v>
      </c>
      <c r="AW112" s="13" t="s">
        <v>33</v>
      </c>
      <c r="AX112" s="13" t="s">
        <v>72</v>
      </c>
      <c r="AY112" s="176" t="s">
        <v>132</v>
      </c>
    </row>
    <row r="113" spans="2:51" s="13" customFormat="1" ht="12">
      <c r="B113" s="175"/>
      <c r="D113" s="131" t="s">
        <v>558</v>
      </c>
      <c r="E113" s="176" t="s">
        <v>3</v>
      </c>
      <c r="F113" s="177" t="s">
        <v>559</v>
      </c>
      <c r="H113" s="176" t="s">
        <v>3</v>
      </c>
      <c r="I113" s="178"/>
      <c r="L113" s="175"/>
      <c r="M113" s="179"/>
      <c r="N113" s="180"/>
      <c r="O113" s="180"/>
      <c r="P113" s="180"/>
      <c r="Q113" s="180"/>
      <c r="R113" s="180"/>
      <c r="S113" s="180"/>
      <c r="T113" s="181"/>
      <c r="AT113" s="176" t="s">
        <v>558</v>
      </c>
      <c r="AU113" s="176" t="s">
        <v>80</v>
      </c>
      <c r="AV113" s="13" t="s">
        <v>80</v>
      </c>
      <c r="AW113" s="13" t="s">
        <v>33</v>
      </c>
      <c r="AX113" s="13" t="s">
        <v>72</v>
      </c>
      <c r="AY113" s="176" t="s">
        <v>132</v>
      </c>
    </row>
    <row r="114" spans="2:51" s="13" customFormat="1" ht="12">
      <c r="B114" s="175"/>
      <c r="D114" s="131" t="s">
        <v>558</v>
      </c>
      <c r="E114" s="176" t="s">
        <v>3</v>
      </c>
      <c r="F114" s="177" t="s">
        <v>560</v>
      </c>
      <c r="H114" s="176" t="s">
        <v>3</v>
      </c>
      <c r="I114" s="178"/>
      <c r="L114" s="175"/>
      <c r="M114" s="179"/>
      <c r="N114" s="180"/>
      <c r="O114" s="180"/>
      <c r="P114" s="180"/>
      <c r="Q114" s="180"/>
      <c r="R114" s="180"/>
      <c r="S114" s="180"/>
      <c r="T114" s="181"/>
      <c r="AT114" s="176" t="s">
        <v>558</v>
      </c>
      <c r="AU114" s="176" t="s">
        <v>80</v>
      </c>
      <c r="AV114" s="13" t="s">
        <v>80</v>
      </c>
      <c r="AW114" s="13" t="s">
        <v>33</v>
      </c>
      <c r="AX114" s="13" t="s">
        <v>72</v>
      </c>
      <c r="AY114" s="176" t="s">
        <v>132</v>
      </c>
    </row>
    <row r="115" spans="2:51" s="13" customFormat="1" ht="12">
      <c r="B115" s="175"/>
      <c r="D115" s="131" t="s">
        <v>558</v>
      </c>
      <c r="E115" s="176" t="s">
        <v>3</v>
      </c>
      <c r="F115" s="177" t="s">
        <v>561</v>
      </c>
      <c r="H115" s="176" t="s">
        <v>3</v>
      </c>
      <c r="I115" s="178"/>
      <c r="L115" s="175"/>
      <c r="M115" s="179"/>
      <c r="N115" s="180"/>
      <c r="O115" s="180"/>
      <c r="P115" s="180"/>
      <c r="Q115" s="180"/>
      <c r="R115" s="180"/>
      <c r="S115" s="180"/>
      <c r="T115" s="181"/>
      <c r="AT115" s="176" t="s">
        <v>558</v>
      </c>
      <c r="AU115" s="176" t="s">
        <v>80</v>
      </c>
      <c r="AV115" s="13" t="s">
        <v>80</v>
      </c>
      <c r="AW115" s="13" t="s">
        <v>33</v>
      </c>
      <c r="AX115" s="13" t="s">
        <v>72</v>
      </c>
      <c r="AY115" s="176" t="s">
        <v>132</v>
      </c>
    </row>
    <row r="116" spans="2:51" s="13" customFormat="1" ht="12">
      <c r="B116" s="175"/>
      <c r="D116" s="131" t="s">
        <v>558</v>
      </c>
      <c r="E116" s="176" t="s">
        <v>3</v>
      </c>
      <c r="F116" s="177" t="s">
        <v>562</v>
      </c>
      <c r="H116" s="176" t="s">
        <v>3</v>
      </c>
      <c r="I116" s="178"/>
      <c r="L116" s="175"/>
      <c r="M116" s="179"/>
      <c r="N116" s="180"/>
      <c r="O116" s="180"/>
      <c r="P116" s="180"/>
      <c r="Q116" s="180"/>
      <c r="R116" s="180"/>
      <c r="S116" s="180"/>
      <c r="T116" s="181"/>
      <c r="AT116" s="176" t="s">
        <v>558</v>
      </c>
      <c r="AU116" s="176" t="s">
        <v>80</v>
      </c>
      <c r="AV116" s="13" t="s">
        <v>80</v>
      </c>
      <c r="AW116" s="13" t="s">
        <v>33</v>
      </c>
      <c r="AX116" s="13" t="s">
        <v>72</v>
      </c>
      <c r="AY116" s="176" t="s">
        <v>132</v>
      </c>
    </row>
    <row r="117" spans="2:51" s="13" customFormat="1" ht="12">
      <c r="B117" s="175"/>
      <c r="D117" s="131" t="s">
        <v>558</v>
      </c>
      <c r="E117" s="176" t="s">
        <v>3</v>
      </c>
      <c r="F117" s="177" t="s">
        <v>571</v>
      </c>
      <c r="H117" s="176" t="s">
        <v>3</v>
      </c>
      <c r="I117" s="178"/>
      <c r="L117" s="175"/>
      <c r="M117" s="179"/>
      <c r="N117" s="180"/>
      <c r="O117" s="180"/>
      <c r="P117" s="180"/>
      <c r="Q117" s="180"/>
      <c r="R117" s="180"/>
      <c r="S117" s="180"/>
      <c r="T117" s="181"/>
      <c r="AT117" s="176" t="s">
        <v>558</v>
      </c>
      <c r="AU117" s="176" t="s">
        <v>80</v>
      </c>
      <c r="AV117" s="13" t="s">
        <v>80</v>
      </c>
      <c r="AW117" s="13" t="s">
        <v>33</v>
      </c>
      <c r="AX117" s="13" t="s">
        <v>72</v>
      </c>
      <c r="AY117" s="176" t="s">
        <v>132</v>
      </c>
    </row>
    <row r="118" spans="2:51" s="13" customFormat="1" ht="12">
      <c r="B118" s="175"/>
      <c r="D118" s="131" t="s">
        <v>558</v>
      </c>
      <c r="E118" s="176" t="s">
        <v>3</v>
      </c>
      <c r="F118" s="177" t="s">
        <v>572</v>
      </c>
      <c r="H118" s="176" t="s">
        <v>3</v>
      </c>
      <c r="I118" s="178"/>
      <c r="L118" s="175"/>
      <c r="M118" s="179"/>
      <c r="N118" s="180"/>
      <c r="O118" s="180"/>
      <c r="P118" s="180"/>
      <c r="Q118" s="180"/>
      <c r="R118" s="180"/>
      <c r="S118" s="180"/>
      <c r="T118" s="181"/>
      <c r="AT118" s="176" t="s">
        <v>558</v>
      </c>
      <c r="AU118" s="176" t="s">
        <v>80</v>
      </c>
      <c r="AV118" s="13" t="s">
        <v>80</v>
      </c>
      <c r="AW118" s="13" t="s">
        <v>33</v>
      </c>
      <c r="AX118" s="13" t="s">
        <v>72</v>
      </c>
      <c r="AY118" s="176" t="s">
        <v>132</v>
      </c>
    </row>
    <row r="119" spans="2:51" s="14" customFormat="1" ht="12">
      <c r="B119" s="182"/>
      <c r="D119" s="131" t="s">
        <v>558</v>
      </c>
      <c r="E119" s="183" t="s">
        <v>3</v>
      </c>
      <c r="F119" s="184" t="s">
        <v>573</v>
      </c>
      <c r="H119" s="185">
        <v>670.592</v>
      </c>
      <c r="I119" s="186"/>
      <c r="L119" s="182"/>
      <c r="M119" s="187"/>
      <c r="N119" s="188"/>
      <c r="O119" s="188"/>
      <c r="P119" s="188"/>
      <c r="Q119" s="188"/>
      <c r="R119" s="188"/>
      <c r="S119" s="188"/>
      <c r="T119" s="189"/>
      <c r="AT119" s="183" t="s">
        <v>558</v>
      </c>
      <c r="AU119" s="183" t="s">
        <v>80</v>
      </c>
      <c r="AV119" s="14" t="s">
        <v>82</v>
      </c>
      <c r="AW119" s="14" t="s">
        <v>33</v>
      </c>
      <c r="AX119" s="14" t="s">
        <v>72</v>
      </c>
      <c r="AY119" s="183" t="s">
        <v>132</v>
      </c>
    </row>
    <row r="120" spans="2:51" s="15" customFormat="1" ht="12">
      <c r="B120" s="190"/>
      <c r="D120" s="131" t="s">
        <v>558</v>
      </c>
      <c r="E120" s="191" t="s">
        <v>3</v>
      </c>
      <c r="F120" s="192" t="s">
        <v>564</v>
      </c>
      <c r="H120" s="193">
        <v>670.592</v>
      </c>
      <c r="I120" s="194"/>
      <c r="L120" s="190"/>
      <c r="M120" s="195"/>
      <c r="N120" s="196"/>
      <c r="O120" s="196"/>
      <c r="P120" s="196"/>
      <c r="Q120" s="196"/>
      <c r="R120" s="196"/>
      <c r="S120" s="196"/>
      <c r="T120" s="197"/>
      <c r="AT120" s="191" t="s">
        <v>558</v>
      </c>
      <c r="AU120" s="191" t="s">
        <v>80</v>
      </c>
      <c r="AV120" s="15" t="s">
        <v>131</v>
      </c>
      <c r="AW120" s="15" t="s">
        <v>33</v>
      </c>
      <c r="AX120" s="15" t="s">
        <v>80</v>
      </c>
      <c r="AY120" s="191" t="s">
        <v>132</v>
      </c>
    </row>
    <row r="121" spans="1:65" s="2" customFormat="1" ht="16.5" customHeight="1">
      <c r="A121" s="33"/>
      <c r="B121" s="117"/>
      <c r="C121" s="118" t="s">
        <v>136</v>
      </c>
      <c r="D121" s="118" t="s">
        <v>127</v>
      </c>
      <c r="E121" s="119" t="s">
        <v>574</v>
      </c>
      <c r="F121" s="120" t="s">
        <v>575</v>
      </c>
      <c r="G121" s="121" t="s">
        <v>181</v>
      </c>
      <c r="H121" s="122">
        <v>670.592</v>
      </c>
      <c r="I121" s="123"/>
      <c r="J121" s="124">
        <f>ROUND(I121*H121,2)</f>
        <v>0</v>
      </c>
      <c r="K121" s="120" t="s">
        <v>3</v>
      </c>
      <c r="L121" s="34"/>
      <c r="M121" s="125" t="s">
        <v>3</v>
      </c>
      <c r="N121" s="126" t="s">
        <v>43</v>
      </c>
      <c r="O121" s="54"/>
      <c r="P121" s="127">
        <f>O121*H121</f>
        <v>0</v>
      </c>
      <c r="Q121" s="127">
        <v>0</v>
      </c>
      <c r="R121" s="127">
        <f>Q121*H121</f>
        <v>0</v>
      </c>
      <c r="S121" s="127">
        <v>0</v>
      </c>
      <c r="T121" s="128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29" t="s">
        <v>154</v>
      </c>
      <c r="AT121" s="129" t="s">
        <v>127</v>
      </c>
      <c r="AU121" s="129" t="s">
        <v>80</v>
      </c>
      <c r="AY121" s="18" t="s">
        <v>132</v>
      </c>
      <c r="BE121" s="130">
        <f>IF(N121="základní",J121,0)</f>
        <v>0</v>
      </c>
      <c r="BF121" s="130">
        <f>IF(N121="snížená",J121,0)</f>
        <v>0</v>
      </c>
      <c r="BG121" s="130">
        <f>IF(N121="zákl. přenesená",J121,0)</f>
        <v>0</v>
      </c>
      <c r="BH121" s="130">
        <f>IF(N121="sníž. přenesená",J121,0)</f>
        <v>0</v>
      </c>
      <c r="BI121" s="130">
        <f>IF(N121="nulová",J121,0)</f>
        <v>0</v>
      </c>
      <c r="BJ121" s="18" t="s">
        <v>80</v>
      </c>
      <c r="BK121" s="130">
        <f>ROUND(I121*H121,2)</f>
        <v>0</v>
      </c>
      <c r="BL121" s="18" t="s">
        <v>154</v>
      </c>
      <c r="BM121" s="129" t="s">
        <v>135</v>
      </c>
    </row>
    <row r="122" spans="2:51" s="13" customFormat="1" ht="12">
      <c r="B122" s="175"/>
      <c r="D122" s="131" t="s">
        <v>558</v>
      </c>
      <c r="E122" s="176" t="s">
        <v>3</v>
      </c>
      <c r="F122" s="177" t="s">
        <v>559</v>
      </c>
      <c r="H122" s="176" t="s">
        <v>3</v>
      </c>
      <c r="I122" s="178"/>
      <c r="L122" s="175"/>
      <c r="M122" s="179"/>
      <c r="N122" s="180"/>
      <c r="O122" s="180"/>
      <c r="P122" s="180"/>
      <c r="Q122" s="180"/>
      <c r="R122" s="180"/>
      <c r="S122" s="180"/>
      <c r="T122" s="181"/>
      <c r="AT122" s="176" t="s">
        <v>558</v>
      </c>
      <c r="AU122" s="176" t="s">
        <v>80</v>
      </c>
      <c r="AV122" s="13" t="s">
        <v>80</v>
      </c>
      <c r="AW122" s="13" t="s">
        <v>33</v>
      </c>
      <c r="AX122" s="13" t="s">
        <v>72</v>
      </c>
      <c r="AY122" s="176" t="s">
        <v>132</v>
      </c>
    </row>
    <row r="123" spans="2:51" s="13" customFormat="1" ht="12">
      <c r="B123" s="175"/>
      <c r="D123" s="131" t="s">
        <v>558</v>
      </c>
      <c r="E123" s="176" t="s">
        <v>3</v>
      </c>
      <c r="F123" s="177" t="s">
        <v>569</v>
      </c>
      <c r="H123" s="176" t="s">
        <v>3</v>
      </c>
      <c r="I123" s="178"/>
      <c r="L123" s="175"/>
      <c r="M123" s="179"/>
      <c r="N123" s="180"/>
      <c r="O123" s="180"/>
      <c r="P123" s="180"/>
      <c r="Q123" s="180"/>
      <c r="R123" s="180"/>
      <c r="S123" s="180"/>
      <c r="T123" s="181"/>
      <c r="AT123" s="176" t="s">
        <v>558</v>
      </c>
      <c r="AU123" s="176" t="s">
        <v>80</v>
      </c>
      <c r="AV123" s="13" t="s">
        <v>80</v>
      </c>
      <c r="AW123" s="13" t="s">
        <v>33</v>
      </c>
      <c r="AX123" s="13" t="s">
        <v>72</v>
      </c>
      <c r="AY123" s="176" t="s">
        <v>132</v>
      </c>
    </row>
    <row r="124" spans="2:51" s="13" customFormat="1" ht="12">
      <c r="B124" s="175"/>
      <c r="D124" s="131" t="s">
        <v>558</v>
      </c>
      <c r="E124" s="176" t="s">
        <v>3</v>
      </c>
      <c r="F124" s="177" t="s">
        <v>561</v>
      </c>
      <c r="H124" s="176" t="s">
        <v>3</v>
      </c>
      <c r="I124" s="178"/>
      <c r="L124" s="175"/>
      <c r="M124" s="179"/>
      <c r="N124" s="180"/>
      <c r="O124" s="180"/>
      <c r="P124" s="180"/>
      <c r="Q124" s="180"/>
      <c r="R124" s="180"/>
      <c r="S124" s="180"/>
      <c r="T124" s="181"/>
      <c r="AT124" s="176" t="s">
        <v>558</v>
      </c>
      <c r="AU124" s="176" t="s">
        <v>80</v>
      </c>
      <c r="AV124" s="13" t="s">
        <v>80</v>
      </c>
      <c r="AW124" s="13" t="s">
        <v>33</v>
      </c>
      <c r="AX124" s="13" t="s">
        <v>72</v>
      </c>
      <c r="AY124" s="176" t="s">
        <v>132</v>
      </c>
    </row>
    <row r="125" spans="2:51" s="13" customFormat="1" ht="12">
      <c r="B125" s="175"/>
      <c r="D125" s="131" t="s">
        <v>558</v>
      </c>
      <c r="E125" s="176" t="s">
        <v>3</v>
      </c>
      <c r="F125" s="177" t="s">
        <v>570</v>
      </c>
      <c r="H125" s="176" t="s">
        <v>3</v>
      </c>
      <c r="I125" s="178"/>
      <c r="L125" s="175"/>
      <c r="M125" s="179"/>
      <c r="N125" s="180"/>
      <c r="O125" s="180"/>
      <c r="P125" s="180"/>
      <c r="Q125" s="180"/>
      <c r="R125" s="180"/>
      <c r="S125" s="180"/>
      <c r="T125" s="181"/>
      <c r="AT125" s="176" t="s">
        <v>558</v>
      </c>
      <c r="AU125" s="176" t="s">
        <v>80</v>
      </c>
      <c r="AV125" s="13" t="s">
        <v>80</v>
      </c>
      <c r="AW125" s="13" t="s">
        <v>33</v>
      </c>
      <c r="AX125" s="13" t="s">
        <v>72</v>
      </c>
      <c r="AY125" s="176" t="s">
        <v>132</v>
      </c>
    </row>
    <row r="126" spans="2:51" s="13" customFormat="1" ht="12">
      <c r="B126" s="175"/>
      <c r="D126" s="131" t="s">
        <v>558</v>
      </c>
      <c r="E126" s="176" t="s">
        <v>3</v>
      </c>
      <c r="F126" s="177" t="s">
        <v>559</v>
      </c>
      <c r="H126" s="176" t="s">
        <v>3</v>
      </c>
      <c r="I126" s="178"/>
      <c r="L126" s="175"/>
      <c r="M126" s="179"/>
      <c r="N126" s="180"/>
      <c r="O126" s="180"/>
      <c r="P126" s="180"/>
      <c r="Q126" s="180"/>
      <c r="R126" s="180"/>
      <c r="S126" s="180"/>
      <c r="T126" s="181"/>
      <c r="AT126" s="176" t="s">
        <v>558</v>
      </c>
      <c r="AU126" s="176" t="s">
        <v>80</v>
      </c>
      <c r="AV126" s="13" t="s">
        <v>80</v>
      </c>
      <c r="AW126" s="13" t="s">
        <v>33</v>
      </c>
      <c r="AX126" s="13" t="s">
        <v>72</v>
      </c>
      <c r="AY126" s="176" t="s">
        <v>132</v>
      </c>
    </row>
    <row r="127" spans="2:51" s="13" customFormat="1" ht="12">
      <c r="B127" s="175"/>
      <c r="D127" s="131" t="s">
        <v>558</v>
      </c>
      <c r="E127" s="176" t="s">
        <v>3</v>
      </c>
      <c r="F127" s="177" t="s">
        <v>560</v>
      </c>
      <c r="H127" s="176" t="s">
        <v>3</v>
      </c>
      <c r="I127" s="178"/>
      <c r="L127" s="175"/>
      <c r="M127" s="179"/>
      <c r="N127" s="180"/>
      <c r="O127" s="180"/>
      <c r="P127" s="180"/>
      <c r="Q127" s="180"/>
      <c r="R127" s="180"/>
      <c r="S127" s="180"/>
      <c r="T127" s="181"/>
      <c r="AT127" s="176" t="s">
        <v>558</v>
      </c>
      <c r="AU127" s="176" t="s">
        <v>80</v>
      </c>
      <c r="AV127" s="13" t="s">
        <v>80</v>
      </c>
      <c r="AW127" s="13" t="s">
        <v>33</v>
      </c>
      <c r="AX127" s="13" t="s">
        <v>72</v>
      </c>
      <c r="AY127" s="176" t="s">
        <v>132</v>
      </c>
    </row>
    <row r="128" spans="2:51" s="13" customFormat="1" ht="12">
      <c r="B128" s="175"/>
      <c r="D128" s="131" t="s">
        <v>558</v>
      </c>
      <c r="E128" s="176" t="s">
        <v>3</v>
      </c>
      <c r="F128" s="177" t="s">
        <v>561</v>
      </c>
      <c r="H128" s="176" t="s">
        <v>3</v>
      </c>
      <c r="I128" s="178"/>
      <c r="L128" s="175"/>
      <c r="M128" s="179"/>
      <c r="N128" s="180"/>
      <c r="O128" s="180"/>
      <c r="P128" s="180"/>
      <c r="Q128" s="180"/>
      <c r="R128" s="180"/>
      <c r="S128" s="180"/>
      <c r="T128" s="181"/>
      <c r="AT128" s="176" t="s">
        <v>558</v>
      </c>
      <c r="AU128" s="176" t="s">
        <v>80</v>
      </c>
      <c r="AV128" s="13" t="s">
        <v>80</v>
      </c>
      <c r="AW128" s="13" t="s">
        <v>33</v>
      </c>
      <c r="AX128" s="13" t="s">
        <v>72</v>
      </c>
      <c r="AY128" s="176" t="s">
        <v>132</v>
      </c>
    </row>
    <row r="129" spans="2:51" s="13" customFormat="1" ht="12">
      <c r="B129" s="175"/>
      <c r="D129" s="131" t="s">
        <v>558</v>
      </c>
      <c r="E129" s="176" t="s">
        <v>3</v>
      </c>
      <c r="F129" s="177" t="s">
        <v>562</v>
      </c>
      <c r="H129" s="176" t="s">
        <v>3</v>
      </c>
      <c r="I129" s="178"/>
      <c r="L129" s="175"/>
      <c r="M129" s="179"/>
      <c r="N129" s="180"/>
      <c r="O129" s="180"/>
      <c r="P129" s="180"/>
      <c r="Q129" s="180"/>
      <c r="R129" s="180"/>
      <c r="S129" s="180"/>
      <c r="T129" s="181"/>
      <c r="AT129" s="176" t="s">
        <v>558</v>
      </c>
      <c r="AU129" s="176" t="s">
        <v>80</v>
      </c>
      <c r="AV129" s="13" t="s">
        <v>80</v>
      </c>
      <c r="AW129" s="13" t="s">
        <v>33</v>
      </c>
      <c r="AX129" s="13" t="s">
        <v>72</v>
      </c>
      <c r="AY129" s="176" t="s">
        <v>132</v>
      </c>
    </row>
    <row r="130" spans="2:51" s="13" customFormat="1" ht="12">
      <c r="B130" s="175"/>
      <c r="D130" s="131" t="s">
        <v>558</v>
      </c>
      <c r="E130" s="176" t="s">
        <v>3</v>
      </c>
      <c r="F130" s="177" t="s">
        <v>571</v>
      </c>
      <c r="H130" s="176" t="s">
        <v>3</v>
      </c>
      <c r="I130" s="178"/>
      <c r="L130" s="175"/>
      <c r="M130" s="179"/>
      <c r="N130" s="180"/>
      <c r="O130" s="180"/>
      <c r="P130" s="180"/>
      <c r="Q130" s="180"/>
      <c r="R130" s="180"/>
      <c r="S130" s="180"/>
      <c r="T130" s="181"/>
      <c r="AT130" s="176" t="s">
        <v>558</v>
      </c>
      <c r="AU130" s="176" t="s">
        <v>80</v>
      </c>
      <c r="AV130" s="13" t="s">
        <v>80</v>
      </c>
      <c r="AW130" s="13" t="s">
        <v>33</v>
      </c>
      <c r="AX130" s="13" t="s">
        <v>72</v>
      </c>
      <c r="AY130" s="176" t="s">
        <v>132</v>
      </c>
    </row>
    <row r="131" spans="2:51" s="13" customFormat="1" ht="12">
      <c r="B131" s="175"/>
      <c r="D131" s="131" t="s">
        <v>558</v>
      </c>
      <c r="E131" s="176" t="s">
        <v>3</v>
      </c>
      <c r="F131" s="177" t="s">
        <v>572</v>
      </c>
      <c r="H131" s="176" t="s">
        <v>3</v>
      </c>
      <c r="I131" s="178"/>
      <c r="L131" s="175"/>
      <c r="M131" s="179"/>
      <c r="N131" s="180"/>
      <c r="O131" s="180"/>
      <c r="P131" s="180"/>
      <c r="Q131" s="180"/>
      <c r="R131" s="180"/>
      <c r="S131" s="180"/>
      <c r="T131" s="181"/>
      <c r="AT131" s="176" t="s">
        <v>558</v>
      </c>
      <c r="AU131" s="176" t="s">
        <v>80</v>
      </c>
      <c r="AV131" s="13" t="s">
        <v>80</v>
      </c>
      <c r="AW131" s="13" t="s">
        <v>33</v>
      </c>
      <c r="AX131" s="13" t="s">
        <v>72</v>
      </c>
      <c r="AY131" s="176" t="s">
        <v>132</v>
      </c>
    </row>
    <row r="132" spans="2:51" s="14" customFormat="1" ht="12">
      <c r="B132" s="182"/>
      <c r="D132" s="131" t="s">
        <v>558</v>
      </c>
      <c r="E132" s="183" t="s">
        <v>3</v>
      </c>
      <c r="F132" s="184" t="s">
        <v>573</v>
      </c>
      <c r="H132" s="185">
        <v>670.592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558</v>
      </c>
      <c r="AU132" s="183" t="s">
        <v>80</v>
      </c>
      <c r="AV132" s="14" t="s">
        <v>82</v>
      </c>
      <c r="AW132" s="14" t="s">
        <v>33</v>
      </c>
      <c r="AX132" s="14" t="s">
        <v>72</v>
      </c>
      <c r="AY132" s="183" t="s">
        <v>132</v>
      </c>
    </row>
    <row r="133" spans="2:51" s="15" customFormat="1" ht="12">
      <c r="B133" s="190"/>
      <c r="D133" s="131" t="s">
        <v>558</v>
      </c>
      <c r="E133" s="191" t="s">
        <v>3</v>
      </c>
      <c r="F133" s="192" t="s">
        <v>564</v>
      </c>
      <c r="H133" s="193">
        <v>670.592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1" t="s">
        <v>558</v>
      </c>
      <c r="AU133" s="191" t="s">
        <v>80</v>
      </c>
      <c r="AV133" s="15" t="s">
        <v>131</v>
      </c>
      <c r="AW133" s="15" t="s">
        <v>33</v>
      </c>
      <c r="AX133" s="15" t="s">
        <v>80</v>
      </c>
      <c r="AY133" s="191" t="s">
        <v>132</v>
      </c>
    </row>
    <row r="134" spans="2:63" s="12" customFormat="1" ht="25.9" customHeight="1">
      <c r="B134" s="162"/>
      <c r="D134" s="163" t="s">
        <v>71</v>
      </c>
      <c r="E134" s="164" t="s">
        <v>135</v>
      </c>
      <c r="F134" s="164" t="s">
        <v>576</v>
      </c>
      <c r="I134" s="165"/>
      <c r="J134" s="166">
        <f>BK134</f>
        <v>0</v>
      </c>
      <c r="L134" s="162"/>
      <c r="M134" s="167"/>
      <c r="N134" s="168"/>
      <c r="O134" s="168"/>
      <c r="P134" s="169">
        <f>SUM(P135:P136)</f>
        <v>0</v>
      </c>
      <c r="Q134" s="168"/>
      <c r="R134" s="169">
        <f>SUM(R135:R136)</f>
        <v>0</v>
      </c>
      <c r="S134" s="168"/>
      <c r="T134" s="170">
        <f>SUM(T135:T136)</f>
        <v>0</v>
      </c>
      <c r="AR134" s="163" t="s">
        <v>80</v>
      </c>
      <c r="AT134" s="171" t="s">
        <v>71</v>
      </c>
      <c r="AU134" s="171" t="s">
        <v>72</v>
      </c>
      <c r="AY134" s="163" t="s">
        <v>132</v>
      </c>
      <c r="BK134" s="172">
        <f>SUM(BK135:BK136)</f>
        <v>0</v>
      </c>
    </row>
    <row r="135" spans="1:65" s="2" customFormat="1" ht="16.5" customHeight="1">
      <c r="A135" s="33"/>
      <c r="B135" s="117"/>
      <c r="C135" s="118" t="s">
        <v>131</v>
      </c>
      <c r="D135" s="118" t="s">
        <v>127</v>
      </c>
      <c r="E135" s="119" t="s">
        <v>577</v>
      </c>
      <c r="F135" s="120" t="s">
        <v>578</v>
      </c>
      <c r="G135" s="121" t="s">
        <v>181</v>
      </c>
      <c r="H135" s="122">
        <v>100</v>
      </c>
      <c r="I135" s="123"/>
      <c r="J135" s="124">
        <f>ROUND(I135*H135,2)</f>
        <v>0</v>
      </c>
      <c r="K135" s="120" t="s">
        <v>3</v>
      </c>
      <c r="L135" s="34"/>
      <c r="M135" s="125" t="s">
        <v>3</v>
      </c>
      <c r="N135" s="126" t="s">
        <v>43</v>
      </c>
      <c r="O135" s="54"/>
      <c r="P135" s="127">
        <f>O135*H135</f>
        <v>0</v>
      </c>
      <c r="Q135" s="127">
        <v>0</v>
      </c>
      <c r="R135" s="127">
        <f>Q135*H135</f>
        <v>0</v>
      </c>
      <c r="S135" s="127">
        <v>0</v>
      </c>
      <c r="T135" s="12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29" t="s">
        <v>131</v>
      </c>
      <c r="AT135" s="129" t="s">
        <v>127</v>
      </c>
      <c r="AU135" s="129" t="s">
        <v>80</v>
      </c>
      <c r="AY135" s="18" t="s">
        <v>132</v>
      </c>
      <c r="BE135" s="130">
        <f>IF(N135="základní",J135,0)</f>
        <v>0</v>
      </c>
      <c r="BF135" s="130">
        <f>IF(N135="snížená",J135,0)</f>
        <v>0</v>
      </c>
      <c r="BG135" s="130">
        <f>IF(N135="zákl. přenesená",J135,0)</f>
        <v>0</v>
      </c>
      <c r="BH135" s="130">
        <f>IF(N135="sníž. přenesená",J135,0)</f>
        <v>0</v>
      </c>
      <c r="BI135" s="130">
        <f>IF(N135="nulová",J135,0)</f>
        <v>0</v>
      </c>
      <c r="BJ135" s="18" t="s">
        <v>80</v>
      </c>
      <c r="BK135" s="130">
        <f>ROUND(I135*H135,2)</f>
        <v>0</v>
      </c>
      <c r="BL135" s="18" t="s">
        <v>131</v>
      </c>
      <c r="BM135" s="129" t="s">
        <v>140</v>
      </c>
    </row>
    <row r="136" spans="1:65" s="2" customFormat="1" ht="16.5" customHeight="1">
      <c r="A136" s="33"/>
      <c r="B136" s="117"/>
      <c r="C136" s="118" t="s">
        <v>144</v>
      </c>
      <c r="D136" s="118" t="s">
        <v>127</v>
      </c>
      <c r="E136" s="119" t="s">
        <v>579</v>
      </c>
      <c r="F136" s="120" t="s">
        <v>580</v>
      </c>
      <c r="G136" s="121" t="s">
        <v>181</v>
      </c>
      <c r="H136" s="122">
        <v>600</v>
      </c>
      <c r="I136" s="123"/>
      <c r="J136" s="124">
        <f>ROUND(I136*H136,2)</f>
        <v>0</v>
      </c>
      <c r="K136" s="120" t="s">
        <v>3</v>
      </c>
      <c r="L136" s="34"/>
      <c r="M136" s="125" t="s">
        <v>3</v>
      </c>
      <c r="N136" s="126" t="s">
        <v>43</v>
      </c>
      <c r="O136" s="54"/>
      <c r="P136" s="127">
        <f>O136*H136</f>
        <v>0</v>
      </c>
      <c r="Q136" s="127">
        <v>0</v>
      </c>
      <c r="R136" s="127">
        <f>Q136*H136</f>
        <v>0</v>
      </c>
      <c r="S136" s="127">
        <v>0</v>
      </c>
      <c r="T136" s="12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29" t="s">
        <v>131</v>
      </c>
      <c r="AT136" s="129" t="s">
        <v>127</v>
      </c>
      <c r="AU136" s="129" t="s">
        <v>80</v>
      </c>
      <c r="AY136" s="18" t="s">
        <v>132</v>
      </c>
      <c r="BE136" s="130">
        <f>IF(N136="základní",J136,0)</f>
        <v>0</v>
      </c>
      <c r="BF136" s="130">
        <f>IF(N136="snížená",J136,0)</f>
        <v>0</v>
      </c>
      <c r="BG136" s="130">
        <f>IF(N136="zákl. přenesená",J136,0)</f>
        <v>0</v>
      </c>
      <c r="BH136" s="130">
        <f>IF(N136="sníž. přenesená",J136,0)</f>
        <v>0</v>
      </c>
      <c r="BI136" s="130">
        <f>IF(N136="nulová",J136,0)</f>
        <v>0</v>
      </c>
      <c r="BJ136" s="18" t="s">
        <v>80</v>
      </c>
      <c r="BK136" s="130">
        <f>ROUND(I136*H136,2)</f>
        <v>0</v>
      </c>
      <c r="BL136" s="18" t="s">
        <v>131</v>
      </c>
      <c r="BM136" s="129" t="s">
        <v>143</v>
      </c>
    </row>
    <row r="137" spans="2:63" s="12" customFormat="1" ht="25.9" customHeight="1">
      <c r="B137" s="162"/>
      <c r="D137" s="163" t="s">
        <v>71</v>
      </c>
      <c r="E137" s="164" t="s">
        <v>581</v>
      </c>
      <c r="F137" s="164" t="s">
        <v>582</v>
      </c>
      <c r="I137" s="165"/>
      <c r="J137" s="166">
        <f>BK137</f>
        <v>0</v>
      </c>
      <c r="L137" s="162"/>
      <c r="M137" s="167"/>
      <c r="N137" s="168"/>
      <c r="O137" s="168"/>
      <c r="P137" s="169">
        <f>SUM(P138:P149)</f>
        <v>0</v>
      </c>
      <c r="Q137" s="168"/>
      <c r="R137" s="169">
        <f>SUM(R138:R149)</f>
        <v>0.0738915</v>
      </c>
      <c r="S137" s="168"/>
      <c r="T137" s="170">
        <f>SUM(T138:T149)</f>
        <v>0</v>
      </c>
      <c r="AR137" s="163" t="s">
        <v>82</v>
      </c>
      <c r="AT137" s="171" t="s">
        <v>71</v>
      </c>
      <c r="AU137" s="171" t="s">
        <v>72</v>
      </c>
      <c r="AY137" s="163" t="s">
        <v>132</v>
      </c>
      <c r="BK137" s="172">
        <f>SUM(BK138:BK149)</f>
        <v>0</v>
      </c>
    </row>
    <row r="138" spans="1:65" s="2" customFormat="1" ht="16.5" customHeight="1">
      <c r="A138" s="33"/>
      <c r="B138" s="117"/>
      <c r="C138" s="118" t="s">
        <v>135</v>
      </c>
      <c r="D138" s="118" t="s">
        <v>127</v>
      </c>
      <c r="E138" s="119" t="s">
        <v>583</v>
      </c>
      <c r="F138" s="120" t="s">
        <v>584</v>
      </c>
      <c r="G138" s="121" t="s">
        <v>139</v>
      </c>
      <c r="H138" s="122">
        <v>14.55</v>
      </c>
      <c r="I138" s="123"/>
      <c r="J138" s="124">
        <f>ROUND(I138*H138,2)</f>
        <v>0</v>
      </c>
      <c r="K138" s="120" t="s">
        <v>585</v>
      </c>
      <c r="L138" s="34"/>
      <c r="M138" s="125" t="s">
        <v>3</v>
      </c>
      <c r="N138" s="126" t="s">
        <v>43</v>
      </c>
      <c r="O138" s="54"/>
      <c r="P138" s="127">
        <f>O138*H138</f>
        <v>0</v>
      </c>
      <c r="Q138" s="127">
        <v>0.00483</v>
      </c>
      <c r="R138" s="127">
        <f>Q138*H138</f>
        <v>0.0702765</v>
      </c>
      <c r="S138" s="127">
        <v>0</v>
      </c>
      <c r="T138" s="12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29" t="s">
        <v>154</v>
      </c>
      <c r="AT138" s="129" t="s">
        <v>127</v>
      </c>
      <c r="AU138" s="129" t="s">
        <v>80</v>
      </c>
      <c r="AY138" s="18" t="s">
        <v>132</v>
      </c>
      <c r="BE138" s="130">
        <f>IF(N138="základní",J138,0)</f>
        <v>0</v>
      </c>
      <c r="BF138" s="130">
        <f>IF(N138="snížená",J138,0)</f>
        <v>0</v>
      </c>
      <c r="BG138" s="130">
        <f>IF(N138="zákl. přenesená",J138,0)</f>
        <v>0</v>
      </c>
      <c r="BH138" s="130">
        <f>IF(N138="sníž. přenesená",J138,0)</f>
        <v>0</v>
      </c>
      <c r="BI138" s="130">
        <f>IF(N138="nulová",J138,0)</f>
        <v>0</v>
      </c>
      <c r="BJ138" s="18" t="s">
        <v>80</v>
      </c>
      <c r="BK138" s="130">
        <f>ROUND(I138*H138,2)</f>
        <v>0</v>
      </c>
      <c r="BL138" s="18" t="s">
        <v>154</v>
      </c>
      <c r="BM138" s="129" t="s">
        <v>586</v>
      </c>
    </row>
    <row r="139" spans="1:47" s="2" customFormat="1" ht="12">
      <c r="A139" s="33"/>
      <c r="B139" s="34"/>
      <c r="C139" s="33"/>
      <c r="D139" s="198" t="s">
        <v>587</v>
      </c>
      <c r="E139" s="33"/>
      <c r="F139" s="199" t="s">
        <v>588</v>
      </c>
      <c r="G139" s="33"/>
      <c r="H139" s="33"/>
      <c r="I139" s="133"/>
      <c r="J139" s="33"/>
      <c r="K139" s="33"/>
      <c r="L139" s="34"/>
      <c r="M139" s="134"/>
      <c r="N139" s="135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587</v>
      </c>
      <c r="AU139" s="18" t="s">
        <v>80</v>
      </c>
    </row>
    <row r="140" spans="2:51" s="13" customFormat="1" ht="12">
      <c r="B140" s="175"/>
      <c r="D140" s="131" t="s">
        <v>558</v>
      </c>
      <c r="E140" s="176" t="s">
        <v>3</v>
      </c>
      <c r="F140" s="177" t="s">
        <v>589</v>
      </c>
      <c r="H140" s="176" t="s">
        <v>3</v>
      </c>
      <c r="I140" s="178"/>
      <c r="L140" s="175"/>
      <c r="M140" s="179"/>
      <c r="N140" s="180"/>
      <c r="O140" s="180"/>
      <c r="P140" s="180"/>
      <c r="Q140" s="180"/>
      <c r="R140" s="180"/>
      <c r="S140" s="180"/>
      <c r="T140" s="181"/>
      <c r="AT140" s="176" t="s">
        <v>558</v>
      </c>
      <c r="AU140" s="176" t="s">
        <v>80</v>
      </c>
      <c r="AV140" s="13" t="s">
        <v>80</v>
      </c>
      <c r="AW140" s="13" t="s">
        <v>33</v>
      </c>
      <c r="AX140" s="13" t="s">
        <v>72</v>
      </c>
      <c r="AY140" s="176" t="s">
        <v>132</v>
      </c>
    </row>
    <row r="141" spans="2:51" s="14" customFormat="1" ht="12">
      <c r="B141" s="182"/>
      <c r="D141" s="131" t="s">
        <v>558</v>
      </c>
      <c r="E141" s="183" t="s">
        <v>3</v>
      </c>
      <c r="F141" s="184" t="s">
        <v>590</v>
      </c>
      <c r="H141" s="185">
        <v>14.55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83" t="s">
        <v>558</v>
      </c>
      <c r="AU141" s="183" t="s">
        <v>80</v>
      </c>
      <c r="AV141" s="14" t="s">
        <v>82</v>
      </c>
      <c r="AW141" s="14" t="s">
        <v>33</v>
      </c>
      <c r="AX141" s="14" t="s">
        <v>80</v>
      </c>
      <c r="AY141" s="183" t="s">
        <v>132</v>
      </c>
    </row>
    <row r="142" spans="1:65" s="2" customFormat="1" ht="24.2" customHeight="1">
      <c r="A142" s="33"/>
      <c r="B142" s="117"/>
      <c r="C142" s="118" t="s">
        <v>151</v>
      </c>
      <c r="D142" s="118" t="s">
        <v>127</v>
      </c>
      <c r="E142" s="119" t="s">
        <v>591</v>
      </c>
      <c r="F142" s="120" t="s">
        <v>592</v>
      </c>
      <c r="G142" s="121" t="s">
        <v>593</v>
      </c>
      <c r="H142" s="122">
        <v>15</v>
      </c>
      <c r="I142" s="123"/>
      <c r="J142" s="124">
        <f>ROUND(I142*H142,2)</f>
        <v>0</v>
      </c>
      <c r="K142" s="120" t="s">
        <v>585</v>
      </c>
      <c r="L142" s="34"/>
      <c r="M142" s="125" t="s">
        <v>3</v>
      </c>
      <c r="N142" s="126" t="s">
        <v>43</v>
      </c>
      <c r="O142" s="54"/>
      <c r="P142" s="127">
        <f>O142*H142</f>
        <v>0</v>
      </c>
      <c r="Q142" s="127">
        <v>0</v>
      </c>
      <c r="R142" s="127">
        <f>Q142*H142</f>
        <v>0</v>
      </c>
      <c r="S142" s="127">
        <v>0</v>
      </c>
      <c r="T142" s="12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29" t="s">
        <v>154</v>
      </c>
      <c r="AT142" s="129" t="s">
        <v>127</v>
      </c>
      <c r="AU142" s="129" t="s">
        <v>80</v>
      </c>
      <c r="AY142" s="18" t="s">
        <v>132</v>
      </c>
      <c r="BE142" s="130">
        <f>IF(N142="základní",J142,0)</f>
        <v>0</v>
      </c>
      <c r="BF142" s="130">
        <f>IF(N142="snížená",J142,0)</f>
        <v>0</v>
      </c>
      <c r="BG142" s="130">
        <f>IF(N142="zákl. přenesená",J142,0)</f>
        <v>0</v>
      </c>
      <c r="BH142" s="130">
        <f>IF(N142="sníž. přenesená",J142,0)</f>
        <v>0</v>
      </c>
      <c r="BI142" s="130">
        <f>IF(N142="nulová",J142,0)</f>
        <v>0</v>
      </c>
      <c r="BJ142" s="18" t="s">
        <v>80</v>
      </c>
      <c r="BK142" s="130">
        <f>ROUND(I142*H142,2)</f>
        <v>0</v>
      </c>
      <c r="BL142" s="18" t="s">
        <v>154</v>
      </c>
      <c r="BM142" s="129" t="s">
        <v>594</v>
      </c>
    </row>
    <row r="143" spans="1:47" s="2" customFormat="1" ht="12">
      <c r="A143" s="33"/>
      <c r="B143" s="34"/>
      <c r="C143" s="33"/>
      <c r="D143" s="198" t="s">
        <v>587</v>
      </c>
      <c r="E143" s="33"/>
      <c r="F143" s="199" t="s">
        <v>595</v>
      </c>
      <c r="G143" s="33"/>
      <c r="H143" s="33"/>
      <c r="I143" s="133"/>
      <c r="J143" s="33"/>
      <c r="K143" s="33"/>
      <c r="L143" s="34"/>
      <c r="M143" s="134"/>
      <c r="N143" s="135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587</v>
      </c>
      <c r="AU143" s="18" t="s">
        <v>80</v>
      </c>
    </row>
    <row r="144" spans="1:65" s="2" customFormat="1" ht="16.5" customHeight="1">
      <c r="A144" s="33"/>
      <c r="B144" s="117"/>
      <c r="C144" s="142" t="s">
        <v>140</v>
      </c>
      <c r="D144" s="142" t="s">
        <v>277</v>
      </c>
      <c r="E144" s="143" t="s">
        <v>596</v>
      </c>
      <c r="F144" s="144" t="s">
        <v>597</v>
      </c>
      <c r="G144" s="145" t="s">
        <v>593</v>
      </c>
      <c r="H144" s="146">
        <v>15</v>
      </c>
      <c r="I144" s="147"/>
      <c r="J144" s="148">
        <f>ROUND(I144*H144,2)</f>
        <v>0</v>
      </c>
      <c r="K144" s="144" t="s">
        <v>3</v>
      </c>
      <c r="L144" s="149"/>
      <c r="M144" s="150" t="s">
        <v>3</v>
      </c>
      <c r="N144" s="151" t="s">
        <v>43</v>
      </c>
      <c r="O144" s="54"/>
      <c r="P144" s="127">
        <f>O144*H144</f>
        <v>0</v>
      </c>
      <c r="Q144" s="127">
        <v>0</v>
      </c>
      <c r="R144" s="127">
        <f>Q144*H144</f>
        <v>0</v>
      </c>
      <c r="S144" s="127">
        <v>0</v>
      </c>
      <c r="T144" s="12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29" t="s">
        <v>182</v>
      </c>
      <c r="AT144" s="129" t="s">
        <v>277</v>
      </c>
      <c r="AU144" s="129" t="s">
        <v>80</v>
      </c>
      <c r="AY144" s="18" t="s">
        <v>132</v>
      </c>
      <c r="BE144" s="130">
        <f>IF(N144="základní",J144,0)</f>
        <v>0</v>
      </c>
      <c r="BF144" s="130">
        <f>IF(N144="snížená",J144,0)</f>
        <v>0</v>
      </c>
      <c r="BG144" s="130">
        <f>IF(N144="zákl. přenesená",J144,0)</f>
        <v>0</v>
      </c>
      <c r="BH144" s="130">
        <f>IF(N144="sníž. přenesená",J144,0)</f>
        <v>0</v>
      </c>
      <c r="BI144" s="130">
        <f>IF(N144="nulová",J144,0)</f>
        <v>0</v>
      </c>
      <c r="BJ144" s="18" t="s">
        <v>80</v>
      </c>
      <c r="BK144" s="130">
        <f>ROUND(I144*H144,2)</f>
        <v>0</v>
      </c>
      <c r="BL144" s="18" t="s">
        <v>154</v>
      </c>
      <c r="BM144" s="129" t="s">
        <v>598</v>
      </c>
    </row>
    <row r="145" spans="1:65" s="2" customFormat="1" ht="24.2" customHeight="1">
      <c r="A145" s="33"/>
      <c r="B145" s="117"/>
      <c r="C145" s="142" t="s">
        <v>252</v>
      </c>
      <c r="D145" s="142" t="s">
        <v>277</v>
      </c>
      <c r="E145" s="143" t="s">
        <v>599</v>
      </c>
      <c r="F145" s="144" t="s">
        <v>600</v>
      </c>
      <c r="G145" s="145" t="s">
        <v>601</v>
      </c>
      <c r="H145" s="146">
        <v>0.3</v>
      </c>
      <c r="I145" s="147"/>
      <c r="J145" s="148">
        <f>ROUND(I145*H145,2)</f>
        <v>0</v>
      </c>
      <c r="K145" s="144" t="s">
        <v>585</v>
      </c>
      <c r="L145" s="149"/>
      <c r="M145" s="150" t="s">
        <v>3</v>
      </c>
      <c r="N145" s="151" t="s">
        <v>43</v>
      </c>
      <c r="O145" s="54"/>
      <c r="P145" s="127">
        <f>O145*H145</f>
        <v>0</v>
      </c>
      <c r="Q145" s="127">
        <v>0.00872</v>
      </c>
      <c r="R145" s="127">
        <f>Q145*H145</f>
        <v>0.002616</v>
      </c>
      <c r="S145" s="127">
        <v>0</v>
      </c>
      <c r="T145" s="12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29" t="s">
        <v>182</v>
      </c>
      <c r="AT145" s="129" t="s">
        <v>277</v>
      </c>
      <c r="AU145" s="129" t="s">
        <v>80</v>
      </c>
      <c r="AY145" s="18" t="s">
        <v>132</v>
      </c>
      <c r="BE145" s="130">
        <f>IF(N145="základní",J145,0)</f>
        <v>0</v>
      </c>
      <c r="BF145" s="130">
        <f>IF(N145="snížená",J145,0)</f>
        <v>0</v>
      </c>
      <c r="BG145" s="130">
        <f>IF(N145="zákl. přenesená",J145,0)</f>
        <v>0</v>
      </c>
      <c r="BH145" s="130">
        <f>IF(N145="sníž. přenesená",J145,0)</f>
        <v>0</v>
      </c>
      <c r="BI145" s="130">
        <f>IF(N145="nulová",J145,0)</f>
        <v>0</v>
      </c>
      <c r="BJ145" s="18" t="s">
        <v>80</v>
      </c>
      <c r="BK145" s="130">
        <f>ROUND(I145*H145,2)</f>
        <v>0</v>
      </c>
      <c r="BL145" s="18" t="s">
        <v>154</v>
      </c>
      <c r="BM145" s="129" t="s">
        <v>602</v>
      </c>
    </row>
    <row r="146" spans="1:65" s="2" customFormat="1" ht="24.2" customHeight="1">
      <c r="A146" s="33"/>
      <c r="B146" s="117"/>
      <c r="C146" s="142" t="s">
        <v>143</v>
      </c>
      <c r="D146" s="142" t="s">
        <v>277</v>
      </c>
      <c r="E146" s="143" t="s">
        <v>603</v>
      </c>
      <c r="F146" s="144" t="s">
        <v>604</v>
      </c>
      <c r="G146" s="145" t="s">
        <v>601</v>
      </c>
      <c r="H146" s="146">
        <v>0.3</v>
      </c>
      <c r="I146" s="147"/>
      <c r="J146" s="148">
        <f>ROUND(I146*H146,2)</f>
        <v>0</v>
      </c>
      <c r="K146" s="144" t="s">
        <v>585</v>
      </c>
      <c r="L146" s="149"/>
      <c r="M146" s="150" t="s">
        <v>3</v>
      </c>
      <c r="N146" s="151" t="s">
        <v>43</v>
      </c>
      <c r="O146" s="54"/>
      <c r="P146" s="127">
        <f>O146*H146</f>
        <v>0</v>
      </c>
      <c r="Q146" s="127">
        <v>0.00333</v>
      </c>
      <c r="R146" s="127">
        <f>Q146*H146</f>
        <v>0.0009989999999999999</v>
      </c>
      <c r="S146" s="127">
        <v>0</v>
      </c>
      <c r="T146" s="12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29" t="s">
        <v>182</v>
      </c>
      <c r="AT146" s="129" t="s">
        <v>277</v>
      </c>
      <c r="AU146" s="129" t="s">
        <v>80</v>
      </c>
      <c r="AY146" s="18" t="s">
        <v>132</v>
      </c>
      <c r="BE146" s="130">
        <f>IF(N146="základní",J146,0)</f>
        <v>0</v>
      </c>
      <c r="BF146" s="130">
        <f>IF(N146="snížená",J146,0)</f>
        <v>0</v>
      </c>
      <c r="BG146" s="130">
        <f>IF(N146="zákl. přenesená",J146,0)</f>
        <v>0</v>
      </c>
      <c r="BH146" s="130">
        <f>IF(N146="sníž. přenesená",J146,0)</f>
        <v>0</v>
      </c>
      <c r="BI146" s="130">
        <f>IF(N146="nulová",J146,0)</f>
        <v>0</v>
      </c>
      <c r="BJ146" s="18" t="s">
        <v>80</v>
      </c>
      <c r="BK146" s="130">
        <f>ROUND(I146*H146,2)</f>
        <v>0</v>
      </c>
      <c r="BL146" s="18" t="s">
        <v>154</v>
      </c>
      <c r="BM146" s="129" t="s">
        <v>605</v>
      </c>
    </row>
    <row r="147" spans="1:65" s="2" customFormat="1" ht="16.5" customHeight="1">
      <c r="A147" s="33"/>
      <c r="B147" s="117"/>
      <c r="C147" s="142" t="s">
        <v>158</v>
      </c>
      <c r="D147" s="142" t="s">
        <v>277</v>
      </c>
      <c r="E147" s="143" t="s">
        <v>606</v>
      </c>
      <c r="F147" s="144" t="s">
        <v>607</v>
      </c>
      <c r="G147" s="145" t="s">
        <v>593</v>
      </c>
      <c r="H147" s="146">
        <v>30</v>
      </c>
      <c r="I147" s="147"/>
      <c r="J147" s="148">
        <f>ROUND(I147*H147,2)</f>
        <v>0</v>
      </c>
      <c r="K147" s="144" t="s">
        <v>3</v>
      </c>
      <c r="L147" s="149"/>
      <c r="M147" s="150" t="s">
        <v>3</v>
      </c>
      <c r="N147" s="151" t="s">
        <v>43</v>
      </c>
      <c r="O147" s="54"/>
      <c r="P147" s="127">
        <f>O147*H147</f>
        <v>0</v>
      </c>
      <c r="Q147" s="127">
        <v>0</v>
      </c>
      <c r="R147" s="127">
        <f>Q147*H147</f>
        <v>0</v>
      </c>
      <c r="S147" s="127">
        <v>0</v>
      </c>
      <c r="T147" s="12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29" t="s">
        <v>182</v>
      </c>
      <c r="AT147" s="129" t="s">
        <v>277</v>
      </c>
      <c r="AU147" s="129" t="s">
        <v>80</v>
      </c>
      <c r="AY147" s="18" t="s">
        <v>132</v>
      </c>
      <c r="BE147" s="130">
        <f>IF(N147="základní",J147,0)</f>
        <v>0</v>
      </c>
      <c r="BF147" s="130">
        <f>IF(N147="snížená",J147,0)</f>
        <v>0</v>
      </c>
      <c r="BG147" s="130">
        <f>IF(N147="zákl. přenesená",J147,0)</f>
        <v>0</v>
      </c>
      <c r="BH147" s="130">
        <f>IF(N147="sníž. přenesená",J147,0)</f>
        <v>0</v>
      </c>
      <c r="BI147" s="130">
        <f>IF(N147="nulová",J147,0)</f>
        <v>0</v>
      </c>
      <c r="BJ147" s="18" t="s">
        <v>80</v>
      </c>
      <c r="BK147" s="130">
        <f>ROUND(I147*H147,2)</f>
        <v>0</v>
      </c>
      <c r="BL147" s="18" t="s">
        <v>154</v>
      </c>
      <c r="BM147" s="129" t="s">
        <v>608</v>
      </c>
    </row>
    <row r="148" spans="1:65" s="2" customFormat="1" ht="24.2" customHeight="1">
      <c r="A148" s="33"/>
      <c r="B148" s="117"/>
      <c r="C148" s="118" t="s">
        <v>147</v>
      </c>
      <c r="D148" s="118" t="s">
        <v>127</v>
      </c>
      <c r="E148" s="119" t="s">
        <v>609</v>
      </c>
      <c r="F148" s="120" t="s">
        <v>610</v>
      </c>
      <c r="G148" s="121" t="s">
        <v>218</v>
      </c>
      <c r="H148" s="136"/>
      <c r="I148" s="123"/>
      <c r="J148" s="124">
        <f>ROUND(I148*H148,2)</f>
        <v>0</v>
      </c>
      <c r="K148" s="120" t="s">
        <v>585</v>
      </c>
      <c r="L148" s="34"/>
      <c r="M148" s="125" t="s">
        <v>3</v>
      </c>
      <c r="N148" s="126" t="s">
        <v>43</v>
      </c>
      <c r="O148" s="54"/>
      <c r="P148" s="127">
        <f>O148*H148</f>
        <v>0</v>
      </c>
      <c r="Q148" s="127">
        <v>0</v>
      </c>
      <c r="R148" s="127">
        <f>Q148*H148</f>
        <v>0</v>
      </c>
      <c r="S148" s="127">
        <v>0</v>
      </c>
      <c r="T148" s="12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29" t="s">
        <v>154</v>
      </c>
      <c r="AT148" s="129" t="s">
        <v>127</v>
      </c>
      <c r="AU148" s="129" t="s">
        <v>80</v>
      </c>
      <c r="AY148" s="18" t="s">
        <v>132</v>
      </c>
      <c r="BE148" s="130">
        <f>IF(N148="základní",J148,0)</f>
        <v>0</v>
      </c>
      <c r="BF148" s="130">
        <f>IF(N148="snížená",J148,0)</f>
        <v>0</v>
      </c>
      <c r="BG148" s="130">
        <f>IF(N148="zákl. přenesená",J148,0)</f>
        <v>0</v>
      </c>
      <c r="BH148" s="130">
        <f>IF(N148="sníž. přenesená",J148,0)</f>
        <v>0</v>
      </c>
      <c r="BI148" s="130">
        <f>IF(N148="nulová",J148,0)</f>
        <v>0</v>
      </c>
      <c r="BJ148" s="18" t="s">
        <v>80</v>
      </c>
      <c r="BK148" s="130">
        <f>ROUND(I148*H148,2)</f>
        <v>0</v>
      </c>
      <c r="BL148" s="18" t="s">
        <v>154</v>
      </c>
      <c r="BM148" s="129" t="s">
        <v>611</v>
      </c>
    </row>
    <row r="149" spans="1:47" s="2" customFormat="1" ht="12">
      <c r="A149" s="33"/>
      <c r="B149" s="34"/>
      <c r="C149" s="33"/>
      <c r="D149" s="198" t="s">
        <v>587</v>
      </c>
      <c r="E149" s="33"/>
      <c r="F149" s="199" t="s">
        <v>612</v>
      </c>
      <c r="G149" s="33"/>
      <c r="H149" s="33"/>
      <c r="I149" s="133"/>
      <c r="J149" s="33"/>
      <c r="K149" s="33"/>
      <c r="L149" s="34"/>
      <c r="M149" s="134"/>
      <c r="N149" s="135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587</v>
      </c>
      <c r="AU149" s="18" t="s">
        <v>80</v>
      </c>
    </row>
    <row r="150" spans="2:63" s="12" customFormat="1" ht="25.9" customHeight="1">
      <c r="B150" s="162"/>
      <c r="D150" s="163" t="s">
        <v>71</v>
      </c>
      <c r="E150" s="164" t="s">
        <v>554</v>
      </c>
      <c r="F150" s="164" t="s">
        <v>555</v>
      </c>
      <c r="I150" s="165"/>
      <c r="J150" s="166">
        <f>BK150</f>
        <v>0</v>
      </c>
      <c r="L150" s="162"/>
      <c r="M150" s="167"/>
      <c r="N150" s="168"/>
      <c r="O150" s="168"/>
      <c r="P150" s="169">
        <f>SUM(P151:P157)</f>
        <v>0</v>
      </c>
      <c r="Q150" s="168"/>
      <c r="R150" s="169">
        <f>SUM(R151:R157)</f>
        <v>0</v>
      </c>
      <c r="S150" s="168"/>
      <c r="T150" s="170">
        <f>SUM(T151:T157)</f>
        <v>0</v>
      </c>
      <c r="AR150" s="163" t="s">
        <v>82</v>
      </c>
      <c r="AT150" s="171" t="s">
        <v>71</v>
      </c>
      <c r="AU150" s="171" t="s">
        <v>72</v>
      </c>
      <c r="AY150" s="163" t="s">
        <v>132</v>
      </c>
      <c r="BK150" s="172">
        <f>SUM(BK151:BK157)</f>
        <v>0</v>
      </c>
    </row>
    <row r="151" spans="1:65" s="2" customFormat="1" ht="16.5" customHeight="1">
      <c r="A151" s="33"/>
      <c r="B151" s="117"/>
      <c r="C151" s="118" t="s">
        <v>165</v>
      </c>
      <c r="D151" s="118" t="s">
        <v>127</v>
      </c>
      <c r="E151" s="119" t="s">
        <v>613</v>
      </c>
      <c r="F151" s="120" t="s">
        <v>614</v>
      </c>
      <c r="G151" s="121" t="s">
        <v>181</v>
      </c>
      <c r="H151" s="122">
        <v>55.842</v>
      </c>
      <c r="I151" s="123"/>
      <c r="J151" s="124">
        <f>ROUND(I151*H151,2)</f>
        <v>0</v>
      </c>
      <c r="K151" s="120" t="s">
        <v>3</v>
      </c>
      <c r="L151" s="34"/>
      <c r="M151" s="125" t="s">
        <v>3</v>
      </c>
      <c r="N151" s="126" t="s">
        <v>43</v>
      </c>
      <c r="O151" s="54"/>
      <c r="P151" s="127">
        <f>O151*H151</f>
        <v>0</v>
      </c>
      <c r="Q151" s="127">
        <v>0</v>
      </c>
      <c r="R151" s="127">
        <f>Q151*H151</f>
        <v>0</v>
      </c>
      <c r="S151" s="127">
        <v>0</v>
      </c>
      <c r="T151" s="12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29" t="s">
        <v>154</v>
      </c>
      <c r="AT151" s="129" t="s">
        <v>127</v>
      </c>
      <c r="AU151" s="129" t="s">
        <v>80</v>
      </c>
      <c r="AY151" s="18" t="s">
        <v>132</v>
      </c>
      <c r="BE151" s="130">
        <f>IF(N151="základní",J151,0)</f>
        <v>0</v>
      </c>
      <c r="BF151" s="130">
        <f>IF(N151="snížená",J151,0)</f>
        <v>0</v>
      </c>
      <c r="BG151" s="130">
        <f>IF(N151="zákl. přenesená",J151,0)</f>
        <v>0</v>
      </c>
      <c r="BH151" s="130">
        <f>IF(N151="sníž. přenesená",J151,0)</f>
        <v>0</v>
      </c>
      <c r="BI151" s="130">
        <f>IF(N151="nulová",J151,0)</f>
        <v>0</v>
      </c>
      <c r="BJ151" s="18" t="s">
        <v>80</v>
      </c>
      <c r="BK151" s="130">
        <f>ROUND(I151*H151,2)</f>
        <v>0</v>
      </c>
      <c r="BL151" s="18" t="s">
        <v>154</v>
      </c>
      <c r="BM151" s="129" t="s">
        <v>147</v>
      </c>
    </row>
    <row r="152" spans="2:51" s="13" customFormat="1" ht="12">
      <c r="B152" s="175"/>
      <c r="D152" s="131" t="s">
        <v>558</v>
      </c>
      <c r="E152" s="176" t="s">
        <v>3</v>
      </c>
      <c r="F152" s="177" t="s">
        <v>559</v>
      </c>
      <c r="H152" s="176" t="s">
        <v>3</v>
      </c>
      <c r="I152" s="178"/>
      <c r="L152" s="175"/>
      <c r="M152" s="179"/>
      <c r="N152" s="180"/>
      <c r="O152" s="180"/>
      <c r="P152" s="180"/>
      <c r="Q152" s="180"/>
      <c r="R152" s="180"/>
      <c r="S152" s="180"/>
      <c r="T152" s="181"/>
      <c r="AT152" s="176" t="s">
        <v>558</v>
      </c>
      <c r="AU152" s="176" t="s">
        <v>80</v>
      </c>
      <c r="AV152" s="13" t="s">
        <v>80</v>
      </c>
      <c r="AW152" s="13" t="s">
        <v>33</v>
      </c>
      <c r="AX152" s="13" t="s">
        <v>72</v>
      </c>
      <c r="AY152" s="176" t="s">
        <v>132</v>
      </c>
    </row>
    <row r="153" spans="2:51" s="13" customFormat="1" ht="12">
      <c r="B153" s="175"/>
      <c r="D153" s="131" t="s">
        <v>558</v>
      </c>
      <c r="E153" s="176" t="s">
        <v>3</v>
      </c>
      <c r="F153" s="177" t="s">
        <v>569</v>
      </c>
      <c r="H153" s="176" t="s">
        <v>3</v>
      </c>
      <c r="I153" s="178"/>
      <c r="L153" s="175"/>
      <c r="M153" s="179"/>
      <c r="N153" s="180"/>
      <c r="O153" s="180"/>
      <c r="P153" s="180"/>
      <c r="Q153" s="180"/>
      <c r="R153" s="180"/>
      <c r="S153" s="180"/>
      <c r="T153" s="181"/>
      <c r="AT153" s="176" t="s">
        <v>558</v>
      </c>
      <c r="AU153" s="176" t="s">
        <v>80</v>
      </c>
      <c r="AV153" s="13" t="s">
        <v>80</v>
      </c>
      <c r="AW153" s="13" t="s">
        <v>33</v>
      </c>
      <c r="AX153" s="13" t="s">
        <v>72</v>
      </c>
      <c r="AY153" s="176" t="s">
        <v>132</v>
      </c>
    </row>
    <row r="154" spans="2:51" s="13" customFormat="1" ht="12">
      <c r="B154" s="175"/>
      <c r="D154" s="131" t="s">
        <v>558</v>
      </c>
      <c r="E154" s="176" t="s">
        <v>3</v>
      </c>
      <c r="F154" s="177" t="s">
        <v>561</v>
      </c>
      <c r="H154" s="176" t="s">
        <v>3</v>
      </c>
      <c r="I154" s="178"/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558</v>
      </c>
      <c r="AU154" s="176" t="s">
        <v>80</v>
      </c>
      <c r="AV154" s="13" t="s">
        <v>80</v>
      </c>
      <c r="AW154" s="13" t="s">
        <v>33</v>
      </c>
      <c r="AX154" s="13" t="s">
        <v>72</v>
      </c>
      <c r="AY154" s="176" t="s">
        <v>132</v>
      </c>
    </row>
    <row r="155" spans="2:51" s="13" customFormat="1" ht="12">
      <c r="B155" s="175"/>
      <c r="D155" s="131" t="s">
        <v>558</v>
      </c>
      <c r="E155" s="176" t="s">
        <v>3</v>
      </c>
      <c r="F155" s="177" t="s">
        <v>570</v>
      </c>
      <c r="H155" s="176" t="s">
        <v>3</v>
      </c>
      <c r="I155" s="178"/>
      <c r="L155" s="175"/>
      <c r="M155" s="179"/>
      <c r="N155" s="180"/>
      <c r="O155" s="180"/>
      <c r="P155" s="180"/>
      <c r="Q155" s="180"/>
      <c r="R155" s="180"/>
      <c r="S155" s="180"/>
      <c r="T155" s="181"/>
      <c r="AT155" s="176" t="s">
        <v>558</v>
      </c>
      <c r="AU155" s="176" t="s">
        <v>80</v>
      </c>
      <c r="AV155" s="13" t="s">
        <v>80</v>
      </c>
      <c r="AW155" s="13" t="s">
        <v>33</v>
      </c>
      <c r="AX155" s="13" t="s">
        <v>72</v>
      </c>
      <c r="AY155" s="176" t="s">
        <v>132</v>
      </c>
    </row>
    <row r="156" spans="2:51" s="14" customFormat="1" ht="12">
      <c r="B156" s="182"/>
      <c r="D156" s="131" t="s">
        <v>558</v>
      </c>
      <c r="E156" s="183" t="s">
        <v>3</v>
      </c>
      <c r="F156" s="184" t="s">
        <v>615</v>
      </c>
      <c r="H156" s="185">
        <v>55.842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558</v>
      </c>
      <c r="AU156" s="183" t="s">
        <v>80</v>
      </c>
      <c r="AV156" s="14" t="s">
        <v>82</v>
      </c>
      <c r="AW156" s="14" t="s">
        <v>33</v>
      </c>
      <c r="AX156" s="14" t="s">
        <v>72</v>
      </c>
      <c r="AY156" s="183" t="s">
        <v>132</v>
      </c>
    </row>
    <row r="157" spans="2:51" s="15" customFormat="1" ht="12">
      <c r="B157" s="190"/>
      <c r="D157" s="131" t="s">
        <v>558</v>
      </c>
      <c r="E157" s="191" t="s">
        <v>3</v>
      </c>
      <c r="F157" s="192" t="s">
        <v>564</v>
      </c>
      <c r="H157" s="193">
        <v>55.842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558</v>
      </c>
      <c r="AU157" s="191" t="s">
        <v>80</v>
      </c>
      <c r="AV157" s="15" t="s">
        <v>131</v>
      </c>
      <c r="AW157" s="15" t="s">
        <v>33</v>
      </c>
      <c r="AX157" s="15" t="s">
        <v>80</v>
      </c>
      <c r="AY157" s="191" t="s">
        <v>132</v>
      </c>
    </row>
    <row r="158" spans="2:63" s="12" customFormat="1" ht="25.9" customHeight="1">
      <c r="B158" s="162"/>
      <c r="D158" s="163" t="s">
        <v>71</v>
      </c>
      <c r="E158" s="164" t="s">
        <v>616</v>
      </c>
      <c r="F158" s="164" t="s">
        <v>617</v>
      </c>
      <c r="I158" s="165"/>
      <c r="J158" s="166">
        <f>BK158</f>
        <v>0</v>
      </c>
      <c r="L158" s="162"/>
      <c r="M158" s="167"/>
      <c r="N158" s="168"/>
      <c r="O158" s="168"/>
      <c r="P158" s="169">
        <f>SUM(P159:P191)</f>
        <v>0</v>
      </c>
      <c r="Q158" s="168"/>
      <c r="R158" s="169">
        <f>SUM(R159:R191)</f>
        <v>0</v>
      </c>
      <c r="S158" s="168"/>
      <c r="T158" s="170">
        <f>SUM(T159:T191)</f>
        <v>0</v>
      </c>
      <c r="AR158" s="163" t="s">
        <v>82</v>
      </c>
      <c r="AT158" s="171" t="s">
        <v>71</v>
      </c>
      <c r="AU158" s="171" t="s">
        <v>72</v>
      </c>
      <c r="AY158" s="163" t="s">
        <v>132</v>
      </c>
      <c r="BK158" s="172">
        <f>SUM(BK159:BK191)</f>
        <v>0</v>
      </c>
    </row>
    <row r="159" spans="1:65" s="2" customFormat="1" ht="16.5" customHeight="1">
      <c r="A159" s="33"/>
      <c r="B159" s="117"/>
      <c r="C159" s="118" t="s">
        <v>150</v>
      </c>
      <c r="D159" s="118" t="s">
        <v>127</v>
      </c>
      <c r="E159" s="119" t="s">
        <v>618</v>
      </c>
      <c r="F159" s="120" t="s">
        <v>619</v>
      </c>
      <c r="G159" s="121" t="s">
        <v>620</v>
      </c>
      <c r="H159" s="122">
        <v>2226.424</v>
      </c>
      <c r="I159" s="123"/>
      <c r="J159" s="124">
        <f>ROUND(I159*H159,2)</f>
        <v>0</v>
      </c>
      <c r="K159" s="120" t="s">
        <v>3</v>
      </c>
      <c r="L159" s="34"/>
      <c r="M159" s="125" t="s">
        <v>3</v>
      </c>
      <c r="N159" s="126" t="s">
        <v>43</v>
      </c>
      <c r="O159" s="54"/>
      <c r="P159" s="127">
        <f>O159*H159</f>
        <v>0</v>
      </c>
      <c r="Q159" s="127">
        <v>0</v>
      </c>
      <c r="R159" s="127">
        <f>Q159*H159</f>
        <v>0</v>
      </c>
      <c r="S159" s="127">
        <v>0</v>
      </c>
      <c r="T159" s="12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29" t="s">
        <v>154</v>
      </c>
      <c r="AT159" s="129" t="s">
        <v>127</v>
      </c>
      <c r="AU159" s="129" t="s">
        <v>80</v>
      </c>
      <c r="AY159" s="18" t="s">
        <v>132</v>
      </c>
      <c r="BE159" s="130">
        <f>IF(N159="základní",J159,0)</f>
        <v>0</v>
      </c>
      <c r="BF159" s="130">
        <f>IF(N159="snížená",J159,0)</f>
        <v>0</v>
      </c>
      <c r="BG159" s="130">
        <f>IF(N159="zákl. přenesená",J159,0)</f>
        <v>0</v>
      </c>
      <c r="BH159" s="130">
        <f>IF(N159="sníž. přenesená",J159,0)</f>
        <v>0</v>
      </c>
      <c r="BI159" s="130">
        <f>IF(N159="nulová",J159,0)</f>
        <v>0</v>
      </c>
      <c r="BJ159" s="18" t="s">
        <v>80</v>
      </c>
      <c r="BK159" s="130">
        <f>ROUND(I159*H159,2)</f>
        <v>0</v>
      </c>
      <c r="BL159" s="18" t="s">
        <v>154</v>
      </c>
      <c r="BM159" s="129" t="s">
        <v>150</v>
      </c>
    </row>
    <row r="160" spans="2:51" s="13" customFormat="1" ht="12">
      <c r="B160" s="175"/>
      <c r="D160" s="131" t="s">
        <v>558</v>
      </c>
      <c r="E160" s="176" t="s">
        <v>3</v>
      </c>
      <c r="F160" s="177" t="s">
        <v>621</v>
      </c>
      <c r="H160" s="176" t="s">
        <v>3</v>
      </c>
      <c r="I160" s="178"/>
      <c r="L160" s="175"/>
      <c r="M160" s="179"/>
      <c r="N160" s="180"/>
      <c r="O160" s="180"/>
      <c r="P160" s="180"/>
      <c r="Q160" s="180"/>
      <c r="R160" s="180"/>
      <c r="S160" s="180"/>
      <c r="T160" s="181"/>
      <c r="AT160" s="176" t="s">
        <v>558</v>
      </c>
      <c r="AU160" s="176" t="s">
        <v>80</v>
      </c>
      <c r="AV160" s="13" t="s">
        <v>80</v>
      </c>
      <c r="AW160" s="13" t="s">
        <v>33</v>
      </c>
      <c r="AX160" s="13" t="s">
        <v>72</v>
      </c>
      <c r="AY160" s="176" t="s">
        <v>132</v>
      </c>
    </row>
    <row r="161" spans="2:51" s="13" customFormat="1" ht="12">
      <c r="B161" s="175"/>
      <c r="D161" s="131" t="s">
        <v>558</v>
      </c>
      <c r="E161" s="176" t="s">
        <v>3</v>
      </c>
      <c r="F161" s="177" t="s">
        <v>622</v>
      </c>
      <c r="H161" s="176" t="s">
        <v>3</v>
      </c>
      <c r="I161" s="178"/>
      <c r="L161" s="175"/>
      <c r="M161" s="179"/>
      <c r="N161" s="180"/>
      <c r="O161" s="180"/>
      <c r="P161" s="180"/>
      <c r="Q161" s="180"/>
      <c r="R161" s="180"/>
      <c r="S161" s="180"/>
      <c r="T161" s="181"/>
      <c r="AT161" s="176" t="s">
        <v>558</v>
      </c>
      <c r="AU161" s="176" t="s">
        <v>80</v>
      </c>
      <c r="AV161" s="13" t="s">
        <v>80</v>
      </c>
      <c r="AW161" s="13" t="s">
        <v>33</v>
      </c>
      <c r="AX161" s="13" t="s">
        <v>72</v>
      </c>
      <c r="AY161" s="176" t="s">
        <v>132</v>
      </c>
    </row>
    <row r="162" spans="2:51" s="13" customFormat="1" ht="12">
      <c r="B162" s="175"/>
      <c r="D162" s="131" t="s">
        <v>558</v>
      </c>
      <c r="E162" s="176" t="s">
        <v>3</v>
      </c>
      <c r="F162" s="177" t="s">
        <v>623</v>
      </c>
      <c r="H162" s="176" t="s">
        <v>3</v>
      </c>
      <c r="I162" s="178"/>
      <c r="L162" s="175"/>
      <c r="M162" s="179"/>
      <c r="N162" s="180"/>
      <c r="O162" s="180"/>
      <c r="P162" s="180"/>
      <c r="Q162" s="180"/>
      <c r="R162" s="180"/>
      <c r="S162" s="180"/>
      <c r="T162" s="181"/>
      <c r="AT162" s="176" t="s">
        <v>558</v>
      </c>
      <c r="AU162" s="176" t="s">
        <v>80</v>
      </c>
      <c r="AV162" s="13" t="s">
        <v>80</v>
      </c>
      <c r="AW162" s="13" t="s">
        <v>33</v>
      </c>
      <c r="AX162" s="13" t="s">
        <v>72</v>
      </c>
      <c r="AY162" s="176" t="s">
        <v>132</v>
      </c>
    </row>
    <row r="163" spans="2:51" s="13" customFormat="1" ht="12">
      <c r="B163" s="175"/>
      <c r="D163" s="131" t="s">
        <v>558</v>
      </c>
      <c r="E163" s="176" t="s">
        <v>3</v>
      </c>
      <c r="F163" s="177" t="s">
        <v>624</v>
      </c>
      <c r="H163" s="176" t="s">
        <v>3</v>
      </c>
      <c r="I163" s="178"/>
      <c r="L163" s="175"/>
      <c r="M163" s="179"/>
      <c r="N163" s="180"/>
      <c r="O163" s="180"/>
      <c r="P163" s="180"/>
      <c r="Q163" s="180"/>
      <c r="R163" s="180"/>
      <c r="S163" s="180"/>
      <c r="T163" s="181"/>
      <c r="AT163" s="176" t="s">
        <v>558</v>
      </c>
      <c r="AU163" s="176" t="s">
        <v>80</v>
      </c>
      <c r="AV163" s="13" t="s">
        <v>80</v>
      </c>
      <c r="AW163" s="13" t="s">
        <v>33</v>
      </c>
      <c r="AX163" s="13" t="s">
        <v>72</v>
      </c>
      <c r="AY163" s="176" t="s">
        <v>132</v>
      </c>
    </row>
    <row r="164" spans="2:51" s="13" customFormat="1" ht="12">
      <c r="B164" s="175"/>
      <c r="D164" s="131" t="s">
        <v>558</v>
      </c>
      <c r="E164" s="176" t="s">
        <v>3</v>
      </c>
      <c r="F164" s="177" t="s">
        <v>625</v>
      </c>
      <c r="H164" s="176" t="s">
        <v>3</v>
      </c>
      <c r="I164" s="178"/>
      <c r="L164" s="175"/>
      <c r="M164" s="179"/>
      <c r="N164" s="180"/>
      <c r="O164" s="180"/>
      <c r="P164" s="180"/>
      <c r="Q164" s="180"/>
      <c r="R164" s="180"/>
      <c r="S164" s="180"/>
      <c r="T164" s="181"/>
      <c r="AT164" s="176" t="s">
        <v>558</v>
      </c>
      <c r="AU164" s="176" t="s">
        <v>80</v>
      </c>
      <c r="AV164" s="13" t="s">
        <v>80</v>
      </c>
      <c r="AW164" s="13" t="s">
        <v>33</v>
      </c>
      <c r="AX164" s="13" t="s">
        <v>72</v>
      </c>
      <c r="AY164" s="176" t="s">
        <v>132</v>
      </c>
    </row>
    <row r="165" spans="2:51" s="13" customFormat="1" ht="12">
      <c r="B165" s="175"/>
      <c r="D165" s="131" t="s">
        <v>558</v>
      </c>
      <c r="E165" s="176" t="s">
        <v>3</v>
      </c>
      <c r="F165" s="177" t="s">
        <v>626</v>
      </c>
      <c r="H165" s="176" t="s">
        <v>3</v>
      </c>
      <c r="I165" s="178"/>
      <c r="L165" s="175"/>
      <c r="M165" s="179"/>
      <c r="N165" s="180"/>
      <c r="O165" s="180"/>
      <c r="P165" s="180"/>
      <c r="Q165" s="180"/>
      <c r="R165" s="180"/>
      <c r="S165" s="180"/>
      <c r="T165" s="181"/>
      <c r="AT165" s="176" t="s">
        <v>558</v>
      </c>
      <c r="AU165" s="176" t="s">
        <v>80</v>
      </c>
      <c r="AV165" s="13" t="s">
        <v>80</v>
      </c>
      <c r="AW165" s="13" t="s">
        <v>33</v>
      </c>
      <c r="AX165" s="13" t="s">
        <v>72</v>
      </c>
      <c r="AY165" s="176" t="s">
        <v>132</v>
      </c>
    </row>
    <row r="166" spans="2:51" s="13" customFormat="1" ht="12">
      <c r="B166" s="175"/>
      <c r="D166" s="131" t="s">
        <v>558</v>
      </c>
      <c r="E166" s="176" t="s">
        <v>3</v>
      </c>
      <c r="F166" s="177" t="s">
        <v>627</v>
      </c>
      <c r="H166" s="176" t="s">
        <v>3</v>
      </c>
      <c r="I166" s="178"/>
      <c r="L166" s="175"/>
      <c r="M166" s="179"/>
      <c r="N166" s="180"/>
      <c r="O166" s="180"/>
      <c r="P166" s="180"/>
      <c r="Q166" s="180"/>
      <c r="R166" s="180"/>
      <c r="S166" s="180"/>
      <c r="T166" s="181"/>
      <c r="AT166" s="176" t="s">
        <v>558</v>
      </c>
      <c r="AU166" s="176" t="s">
        <v>80</v>
      </c>
      <c r="AV166" s="13" t="s">
        <v>80</v>
      </c>
      <c r="AW166" s="13" t="s">
        <v>33</v>
      </c>
      <c r="AX166" s="13" t="s">
        <v>72</v>
      </c>
      <c r="AY166" s="176" t="s">
        <v>132</v>
      </c>
    </row>
    <row r="167" spans="2:51" s="13" customFormat="1" ht="12">
      <c r="B167" s="175"/>
      <c r="D167" s="131" t="s">
        <v>558</v>
      </c>
      <c r="E167" s="176" t="s">
        <v>3</v>
      </c>
      <c r="F167" s="177" t="s">
        <v>628</v>
      </c>
      <c r="H167" s="176" t="s">
        <v>3</v>
      </c>
      <c r="I167" s="178"/>
      <c r="L167" s="175"/>
      <c r="M167" s="179"/>
      <c r="N167" s="180"/>
      <c r="O167" s="180"/>
      <c r="P167" s="180"/>
      <c r="Q167" s="180"/>
      <c r="R167" s="180"/>
      <c r="S167" s="180"/>
      <c r="T167" s="181"/>
      <c r="AT167" s="176" t="s">
        <v>558</v>
      </c>
      <c r="AU167" s="176" t="s">
        <v>80</v>
      </c>
      <c r="AV167" s="13" t="s">
        <v>80</v>
      </c>
      <c r="AW167" s="13" t="s">
        <v>33</v>
      </c>
      <c r="AX167" s="13" t="s">
        <v>72</v>
      </c>
      <c r="AY167" s="176" t="s">
        <v>132</v>
      </c>
    </row>
    <row r="168" spans="2:51" s="13" customFormat="1" ht="12">
      <c r="B168" s="175"/>
      <c r="D168" s="131" t="s">
        <v>558</v>
      </c>
      <c r="E168" s="176" t="s">
        <v>3</v>
      </c>
      <c r="F168" s="177" t="s">
        <v>629</v>
      </c>
      <c r="H168" s="176" t="s">
        <v>3</v>
      </c>
      <c r="I168" s="178"/>
      <c r="L168" s="175"/>
      <c r="M168" s="179"/>
      <c r="N168" s="180"/>
      <c r="O168" s="180"/>
      <c r="P168" s="180"/>
      <c r="Q168" s="180"/>
      <c r="R168" s="180"/>
      <c r="S168" s="180"/>
      <c r="T168" s="181"/>
      <c r="AT168" s="176" t="s">
        <v>558</v>
      </c>
      <c r="AU168" s="176" t="s">
        <v>80</v>
      </c>
      <c r="AV168" s="13" t="s">
        <v>80</v>
      </c>
      <c r="AW168" s="13" t="s">
        <v>33</v>
      </c>
      <c r="AX168" s="13" t="s">
        <v>72</v>
      </c>
      <c r="AY168" s="176" t="s">
        <v>132</v>
      </c>
    </row>
    <row r="169" spans="2:51" s="13" customFormat="1" ht="12">
      <c r="B169" s="175"/>
      <c r="D169" s="131" t="s">
        <v>558</v>
      </c>
      <c r="E169" s="176" t="s">
        <v>3</v>
      </c>
      <c r="F169" s="177" t="s">
        <v>630</v>
      </c>
      <c r="H169" s="176" t="s">
        <v>3</v>
      </c>
      <c r="I169" s="178"/>
      <c r="L169" s="175"/>
      <c r="M169" s="179"/>
      <c r="N169" s="180"/>
      <c r="O169" s="180"/>
      <c r="P169" s="180"/>
      <c r="Q169" s="180"/>
      <c r="R169" s="180"/>
      <c r="S169" s="180"/>
      <c r="T169" s="181"/>
      <c r="AT169" s="176" t="s">
        <v>558</v>
      </c>
      <c r="AU169" s="176" t="s">
        <v>80</v>
      </c>
      <c r="AV169" s="13" t="s">
        <v>80</v>
      </c>
      <c r="AW169" s="13" t="s">
        <v>33</v>
      </c>
      <c r="AX169" s="13" t="s">
        <v>72</v>
      </c>
      <c r="AY169" s="176" t="s">
        <v>132</v>
      </c>
    </row>
    <row r="170" spans="2:51" s="13" customFormat="1" ht="12">
      <c r="B170" s="175"/>
      <c r="D170" s="131" t="s">
        <v>558</v>
      </c>
      <c r="E170" s="176" t="s">
        <v>3</v>
      </c>
      <c r="F170" s="177" t="s">
        <v>624</v>
      </c>
      <c r="H170" s="176" t="s">
        <v>3</v>
      </c>
      <c r="I170" s="178"/>
      <c r="L170" s="175"/>
      <c r="M170" s="179"/>
      <c r="N170" s="180"/>
      <c r="O170" s="180"/>
      <c r="P170" s="180"/>
      <c r="Q170" s="180"/>
      <c r="R170" s="180"/>
      <c r="S170" s="180"/>
      <c r="T170" s="181"/>
      <c r="AT170" s="176" t="s">
        <v>558</v>
      </c>
      <c r="AU170" s="176" t="s">
        <v>80</v>
      </c>
      <c r="AV170" s="13" t="s">
        <v>80</v>
      </c>
      <c r="AW170" s="13" t="s">
        <v>33</v>
      </c>
      <c r="AX170" s="13" t="s">
        <v>72</v>
      </c>
      <c r="AY170" s="176" t="s">
        <v>132</v>
      </c>
    </row>
    <row r="171" spans="2:51" s="13" customFormat="1" ht="12">
      <c r="B171" s="175"/>
      <c r="D171" s="131" t="s">
        <v>558</v>
      </c>
      <c r="E171" s="176" t="s">
        <v>3</v>
      </c>
      <c r="F171" s="177" t="s">
        <v>631</v>
      </c>
      <c r="H171" s="176" t="s">
        <v>3</v>
      </c>
      <c r="I171" s="178"/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558</v>
      </c>
      <c r="AU171" s="176" t="s">
        <v>80</v>
      </c>
      <c r="AV171" s="13" t="s">
        <v>80</v>
      </c>
      <c r="AW171" s="13" t="s">
        <v>33</v>
      </c>
      <c r="AX171" s="13" t="s">
        <v>72</v>
      </c>
      <c r="AY171" s="176" t="s">
        <v>132</v>
      </c>
    </row>
    <row r="172" spans="2:51" s="13" customFormat="1" ht="12">
      <c r="B172" s="175"/>
      <c r="D172" s="131" t="s">
        <v>558</v>
      </c>
      <c r="E172" s="176" t="s">
        <v>3</v>
      </c>
      <c r="F172" s="177" t="s">
        <v>632</v>
      </c>
      <c r="H172" s="176" t="s">
        <v>3</v>
      </c>
      <c r="I172" s="178"/>
      <c r="L172" s="175"/>
      <c r="M172" s="179"/>
      <c r="N172" s="180"/>
      <c r="O172" s="180"/>
      <c r="P172" s="180"/>
      <c r="Q172" s="180"/>
      <c r="R172" s="180"/>
      <c r="S172" s="180"/>
      <c r="T172" s="181"/>
      <c r="AT172" s="176" t="s">
        <v>558</v>
      </c>
      <c r="AU172" s="176" t="s">
        <v>80</v>
      </c>
      <c r="AV172" s="13" t="s">
        <v>80</v>
      </c>
      <c r="AW172" s="13" t="s">
        <v>33</v>
      </c>
      <c r="AX172" s="13" t="s">
        <v>72</v>
      </c>
      <c r="AY172" s="176" t="s">
        <v>132</v>
      </c>
    </row>
    <row r="173" spans="2:51" s="13" customFormat="1" ht="12">
      <c r="B173" s="175"/>
      <c r="D173" s="131" t="s">
        <v>558</v>
      </c>
      <c r="E173" s="176" t="s">
        <v>3</v>
      </c>
      <c r="F173" s="177" t="s">
        <v>626</v>
      </c>
      <c r="H173" s="176" t="s">
        <v>3</v>
      </c>
      <c r="I173" s="178"/>
      <c r="L173" s="175"/>
      <c r="M173" s="179"/>
      <c r="N173" s="180"/>
      <c r="O173" s="180"/>
      <c r="P173" s="180"/>
      <c r="Q173" s="180"/>
      <c r="R173" s="180"/>
      <c r="S173" s="180"/>
      <c r="T173" s="181"/>
      <c r="AT173" s="176" t="s">
        <v>558</v>
      </c>
      <c r="AU173" s="176" t="s">
        <v>80</v>
      </c>
      <c r="AV173" s="13" t="s">
        <v>80</v>
      </c>
      <c r="AW173" s="13" t="s">
        <v>33</v>
      </c>
      <c r="AX173" s="13" t="s">
        <v>72</v>
      </c>
      <c r="AY173" s="176" t="s">
        <v>132</v>
      </c>
    </row>
    <row r="174" spans="2:51" s="13" customFormat="1" ht="12">
      <c r="B174" s="175"/>
      <c r="D174" s="131" t="s">
        <v>558</v>
      </c>
      <c r="E174" s="176" t="s">
        <v>3</v>
      </c>
      <c r="F174" s="177" t="s">
        <v>633</v>
      </c>
      <c r="H174" s="176" t="s">
        <v>3</v>
      </c>
      <c r="I174" s="178"/>
      <c r="L174" s="175"/>
      <c r="M174" s="179"/>
      <c r="N174" s="180"/>
      <c r="O174" s="180"/>
      <c r="P174" s="180"/>
      <c r="Q174" s="180"/>
      <c r="R174" s="180"/>
      <c r="S174" s="180"/>
      <c r="T174" s="181"/>
      <c r="AT174" s="176" t="s">
        <v>558</v>
      </c>
      <c r="AU174" s="176" t="s">
        <v>80</v>
      </c>
      <c r="AV174" s="13" t="s">
        <v>80</v>
      </c>
      <c r="AW174" s="13" t="s">
        <v>33</v>
      </c>
      <c r="AX174" s="13" t="s">
        <v>72</v>
      </c>
      <c r="AY174" s="176" t="s">
        <v>132</v>
      </c>
    </row>
    <row r="175" spans="2:51" s="13" customFormat="1" ht="12">
      <c r="B175" s="175"/>
      <c r="D175" s="131" t="s">
        <v>558</v>
      </c>
      <c r="E175" s="176" t="s">
        <v>3</v>
      </c>
      <c r="F175" s="177" t="s">
        <v>634</v>
      </c>
      <c r="H175" s="176" t="s">
        <v>3</v>
      </c>
      <c r="I175" s="178"/>
      <c r="L175" s="175"/>
      <c r="M175" s="179"/>
      <c r="N175" s="180"/>
      <c r="O175" s="180"/>
      <c r="P175" s="180"/>
      <c r="Q175" s="180"/>
      <c r="R175" s="180"/>
      <c r="S175" s="180"/>
      <c r="T175" s="181"/>
      <c r="AT175" s="176" t="s">
        <v>558</v>
      </c>
      <c r="AU175" s="176" t="s">
        <v>80</v>
      </c>
      <c r="AV175" s="13" t="s">
        <v>80</v>
      </c>
      <c r="AW175" s="13" t="s">
        <v>33</v>
      </c>
      <c r="AX175" s="13" t="s">
        <v>72</v>
      </c>
      <c r="AY175" s="176" t="s">
        <v>132</v>
      </c>
    </row>
    <row r="176" spans="2:51" s="13" customFormat="1" ht="12">
      <c r="B176" s="175"/>
      <c r="D176" s="131" t="s">
        <v>558</v>
      </c>
      <c r="E176" s="176" t="s">
        <v>3</v>
      </c>
      <c r="F176" s="177" t="s">
        <v>635</v>
      </c>
      <c r="H176" s="176" t="s">
        <v>3</v>
      </c>
      <c r="I176" s="178"/>
      <c r="L176" s="175"/>
      <c r="M176" s="179"/>
      <c r="N176" s="180"/>
      <c r="O176" s="180"/>
      <c r="P176" s="180"/>
      <c r="Q176" s="180"/>
      <c r="R176" s="180"/>
      <c r="S176" s="180"/>
      <c r="T176" s="181"/>
      <c r="AT176" s="176" t="s">
        <v>558</v>
      </c>
      <c r="AU176" s="176" t="s">
        <v>80</v>
      </c>
      <c r="AV176" s="13" t="s">
        <v>80</v>
      </c>
      <c r="AW176" s="13" t="s">
        <v>33</v>
      </c>
      <c r="AX176" s="13" t="s">
        <v>72</v>
      </c>
      <c r="AY176" s="176" t="s">
        <v>132</v>
      </c>
    </row>
    <row r="177" spans="2:51" s="13" customFormat="1" ht="12">
      <c r="B177" s="175"/>
      <c r="D177" s="131" t="s">
        <v>558</v>
      </c>
      <c r="E177" s="176" t="s">
        <v>3</v>
      </c>
      <c r="F177" s="177" t="s">
        <v>636</v>
      </c>
      <c r="H177" s="176" t="s">
        <v>3</v>
      </c>
      <c r="I177" s="178"/>
      <c r="L177" s="175"/>
      <c r="M177" s="179"/>
      <c r="N177" s="180"/>
      <c r="O177" s="180"/>
      <c r="P177" s="180"/>
      <c r="Q177" s="180"/>
      <c r="R177" s="180"/>
      <c r="S177" s="180"/>
      <c r="T177" s="181"/>
      <c r="AT177" s="176" t="s">
        <v>558</v>
      </c>
      <c r="AU177" s="176" t="s">
        <v>80</v>
      </c>
      <c r="AV177" s="13" t="s">
        <v>80</v>
      </c>
      <c r="AW177" s="13" t="s">
        <v>33</v>
      </c>
      <c r="AX177" s="13" t="s">
        <v>72</v>
      </c>
      <c r="AY177" s="176" t="s">
        <v>132</v>
      </c>
    </row>
    <row r="178" spans="2:51" s="13" customFormat="1" ht="12">
      <c r="B178" s="175"/>
      <c r="D178" s="131" t="s">
        <v>558</v>
      </c>
      <c r="E178" s="176" t="s">
        <v>3</v>
      </c>
      <c r="F178" s="177" t="s">
        <v>637</v>
      </c>
      <c r="H178" s="176" t="s">
        <v>3</v>
      </c>
      <c r="I178" s="178"/>
      <c r="L178" s="175"/>
      <c r="M178" s="179"/>
      <c r="N178" s="180"/>
      <c r="O178" s="180"/>
      <c r="P178" s="180"/>
      <c r="Q178" s="180"/>
      <c r="R178" s="180"/>
      <c r="S178" s="180"/>
      <c r="T178" s="181"/>
      <c r="AT178" s="176" t="s">
        <v>558</v>
      </c>
      <c r="AU178" s="176" t="s">
        <v>80</v>
      </c>
      <c r="AV178" s="13" t="s">
        <v>80</v>
      </c>
      <c r="AW178" s="13" t="s">
        <v>33</v>
      </c>
      <c r="AX178" s="13" t="s">
        <v>72</v>
      </c>
      <c r="AY178" s="176" t="s">
        <v>132</v>
      </c>
    </row>
    <row r="179" spans="2:51" s="13" customFormat="1" ht="12">
      <c r="B179" s="175"/>
      <c r="D179" s="131" t="s">
        <v>558</v>
      </c>
      <c r="E179" s="176" t="s">
        <v>3</v>
      </c>
      <c r="F179" s="177" t="s">
        <v>638</v>
      </c>
      <c r="H179" s="176" t="s">
        <v>3</v>
      </c>
      <c r="I179" s="178"/>
      <c r="L179" s="175"/>
      <c r="M179" s="179"/>
      <c r="N179" s="180"/>
      <c r="O179" s="180"/>
      <c r="P179" s="180"/>
      <c r="Q179" s="180"/>
      <c r="R179" s="180"/>
      <c r="S179" s="180"/>
      <c r="T179" s="181"/>
      <c r="AT179" s="176" t="s">
        <v>558</v>
      </c>
      <c r="AU179" s="176" t="s">
        <v>80</v>
      </c>
      <c r="AV179" s="13" t="s">
        <v>80</v>
      </c>
      <c r="AW179" s="13" t="s">
        <v>33</v>
      </c>
      <c r="AX179" s="13" t="s">
        <v>72</v>
      </c>
      <c r="AY179" s="176" t="s">
        <v>132</v>
      </c>
    </row>
    <row r="180" spans="2:51" s="13" customFormat="1" ht="12">
      <c r="B180" s="175"/>
      <c r="D180" s="131" t="s">
        <v>558</v>
      </c>
      <c r="E180" s="176" t="s">
        <v>3</v>
      </c>
      <c r="F180" s="177" t="s">
        <v>639</v>
      </c>
      <c r="H180" s="176" t="s">
        <v>3</v>
      </c>
      <c r="I180" s="178"/>
      <c r="L180" s="175"/>
      <c r="M180" s="179"/>
      <c r="N180" s="180"/>
      <c r="O180" s="180"/>
      <c r="P180" s="180"/>
      <c r="Q180" s="180"/>
      <c r="R180" s="180"/>
      <c r="S180" s="180"/>
      <c r="T180" s="181"/>
      <c r="AT180" s="176" t="s">
        <v>558</v>
      </c>
      <c r="AU180" s="176" t="s">
        <v>80</v>
      </c>
      <c r="AV180" s="13" t="s">
        <v>80</v>
      </c>
      <c r="AW180" s="13" t="s">
        <v>33</v>
      </c>
      <c r="AX180" s="13" t="s">
        <v>72</v>
      </c>
      <c r="AY180" s="176" t="s">
        <v>132</v>
      </c>
    </row>
    <row r="181" spans="2:51" s="13" customFormat="1" ht="12">
      <c r="B181" s="175"/>
      <c r="D181" s="131" t="s">
        <v>558</v>
      </c>
      <c r="E181" s="176" t="s">
        <v>3</v>
      </c>
      <c r="F181" s="177" t="s">
        <v>640</v>
      </c>
      <c r="H181" s="176" t="s">
        <v>3</v>
      </c>
      <c r="I181" s="178"/>
      <c r="L181" s="175"/>
      <c r="M181" s="179"/>
      <c r="N181" s="180"/>
      <c r="O181" s="180"/>
      <c r="P181" s="180"/>
      <c r="Q181" s="180"/>
      <c r="R181" s="180"/>
      <c r="S181" s="180"/>
      <c r="T181" s="181"/>
      <c r="AT181" s="176" t="s">
        <v>558</v>
      </c>
      <c r="AU181" s="176" t="s">
        <v>80</v>
      </c>
      <c r="AV181" s="13" t="s">
        <v>80</v>
      </c>
      <c r="AW181" s="13" t="s">
        <v>33</v>
      </c>
      <c r="AX181" s="13" t="s">
        <v>72</v>
      </c>
      <c r="AY181" s="176" t="s">
        <v>132</v>
      </c>
    </row>
    <row r="182" spans="2:51" s="13" customFormat="1" ht="12">
      <c r="B182" s="175"/>
      <c r="D182" s="131" t="s">
        <v>558</v>
      </c>
      <c r="E182" s="176" t="s">
        <v>3</v>
      </c>
      <c r="F182" s="177" t="s">
        <v>641</v>
      </c>
      <c r="H182" s="176" t="s">
        <v>3</v>
      </c>
      <c r="I182" s="178"/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558</v>
      </c>
      <c r="AU182" s="176" t="s">
        <v>80</v>
      </c>
      <c r="AV182" s="13" t="s">
        <v>80</v>
      </c>
      <c r="AW182" s="13" t="s">
        <v>33</v>
      </c>
      <c r="AX182" s="13" t="s">
        <v>72</v>
      </c>
      <c r="AY182" s="176" t="s">
        <v>132</v>
      </c>
    </row>
    <row r="183" spans="2:51" s="13" customFormat="1" ht="12">
      <c r="B183" s="175"/>
      <c r="D183" s="131" t="s">
        <v>558</v>
      </c>
      <c r="E183" s="176" t="s">
        <v>3</v>
      </c>
      <c r="F183" s="177" t="s">
        <v>642</v>
      </c>
      <c r="H183" s="176" t="s">
        <v>3</v>
      </c>
      <c r="I183" s="178"/>
      <c r="L183" s="175"/>
      <c r="M183" s="179"/>
      <c r="N183" s="180"/>
      <c r="O183" s="180"/>
      <c r="P183" s="180"/>
      <c r="Q183" s="180"/>
      <c r="R183" s="180"/>
      <c r="S183" s="180"/>
      <c r="T183" s="181"/>
      <c r="AT183" s="176" t="s">
        <v>558</v>
      </c>
      <c r="AU183" s="176" t="s">
        <v>80</v>
      </c>
      <c r="AV183" s="13" t="s">
        <v>80</v>
      </c>
      <c r="AW183" s="13" t="s">
        <v>33</v>
      </c>
      <c r="AX183" s="13" t="s">
        <v>72</v>
      </c>
      <c r="AY183" s="176" t="s">
        <v>132</v>
      </c>
    </row>
    <row r="184" spans="2:51" s="13" customFormat="1" ht="12">
      <c r="B184" s="175"/>
      <c r="D184" s="131" t="s">
        <v>558</v>
      </c>
      <c r="E184" s="176" t="s">
        <v>3</v>
      </c>
      <c r="F184" s="177" t="s">
        <v>643</v>
      </c>
      <c r="H184" s="176" t="s">
        <v>3</v>
      </c>
      <c r="I184" s="178"/>
      <c r="L184" s="175"/>
      <c r="M184" s="179"/>
      <c r="N184" s="180"/>
      <c r="O184" s="180"/>
      <c r="P184" s="180"/>
      <c r="Q184" s="180"/>
      <c r="R184" s="180"/>
      <c r="S184" s="180"/>
      <c r="T184" s="181"/>
      <c r="AT184" s="176" t="s">
        <v>558</v>
      </c>
      <c r="AU184" s="176" t="s">
        <v>80</v>
      </c>
      <c r="AV184" s="13" t="s">
        <v>80</v>
      </c>
      <c r="AW184" s="13" t="s">
        <v>33</v>
      </c>
      <c r="AX184" s="13" t="s">
        <v>72</v>
      </c>
      <c r="AY184" s="176" t="s">
        <v>132</v>
      </c>
    </row>
    <row r="185" spans="2:51" s="13" customFormat="1" ht="12">
      <c r="B185" s="175"/>
      <c r="D185" s="131" t="s">
        <v>558</v>
      </c>
      <c r="E185" s="176" t="s">
        <v>3</v>
      </c>
      <c r="F185" s="177" t="s">
        <v>644</v>
      </c>
      <c r="H185" s="176" t="s">
        <v>3</v>
      </c>
      <c r="I185" s="178"/>
      <c r="L185" s="175"/>
      <c r="M185" s="179"/>
      <c r="N185" s="180"/>
      <c r="O185" s="180"/>
      <c r="P185" s="180"/>
      <c r="Q185" s="180"/>
      <c r="R185" s="180"/>
      <c r="S185" s="180"/>
      <c r="T185" s="181"/>
      <c r="AT185" s="176" t="s">
        <v>558</v>
      </c>
      <c r="AU185" s="176" t="s">
        <v>80</v>
      </c>
      <c r="AV185" s="13" t="s">
        <v>80</v>
      </c>
      <c r="AW185" s="13" t="s">
        <v>33</v>
      </c>
      <c r="AX185" s="13" t="s">
        <v>72</v>
      </c>
      <c r="AY185" s="176" t="s">
        <v>132</v>
      </c>
    </row>
    <row r="186" spans="2:51" s="13" customFormat="1" ht="12">
      <c r="B186" s="175"/>
      <c r="D186" s="131" t="s">
        <v>558</v>
      </c>
      <c r="E186" s="176" t="s">
        <v>3</v>
      </c>
      <c r="F186" s="177" t="s">
        <v>635</v>
      </c>
      <c r="H186" s="176" t="s">
        <v>3</v>
      </c>
      <c r="I186" s="178"/>
      <c r="L186" s="175"/>
      <c r="M186" s="179"/>
      <c r="N186" s="180"/>
      <c r="O186" s="180"/>
      <c r="P186" s="180"/>
      <c r="Q186" s="180"/>
      <c r="R186" s="180"/>
      <c r="S186" s="180"/>
      <c r="T186" s="181"/>
      <c r="AT186" s="176" t="s">
        <v>558</v>
      </c>
      <c r="AU186" s="176" t="s">
        <v>80</v>
      </c>
      <c r="AV186" s="13" t="s">
        <v>80</v>
      </c>
      <c r="AW186" s="13" t="s">
        <v>33</v>
      </c>
      <c r="AX186" s="13" t="s">
        <v>72</v>
      </c>
      <c r="AY186" s="176" t="s">
        <v>132</v>
      </c>
    </row>
    <row r="187" spans="2:51" s="13" customFormat="1" ht="12">
      <c r="B187" s="175"/>
      <c r="D187" s="131" t="s">
        <v>558</v>
      </c>
      <c r="E187" s="176" t="s">
        <v>3</v>
      </c>
      <c r="F187" s="177" t="s">
        <v>645</v>
      </c>
      <c r="H187" s="176" t="s">
        <v>3</v>
      </c>
      <c r="I187" s="178"/>
      <c r="L187" s="175"/>
      <c r="M187" s="179"/>
      <c r="N187" s="180"/>
      <c r="O187" s="180"/>
      <c r="P187" s="180"/>
      <c r="Q187" s="180"/>
      <c r="R187" s="180"/>
      <c r="S187" s="180"/>
      <c r="T187" s="181"/>
      <c r="AT187" s="176" t="s">
        <v>558</v>
      </c>
      <c r="AU187" s="176" t="s">
        <v>80</v>
      </c>
      <c r="AV187" s="13" t="s">
        <v>80</v>
      </c>
      <c r="AW187" s="13" t="s">
        <v>33</v>
      </c>
      <c r="AX187" s="13" t="s">
        <v>72</v>
      </c>
      <c r="AY187" s="176" t="s">
        <v>132</v>
      </c>
    </row>
    <row r="188" spans="2:51" s="13" customFormat="1" ht="12">
      <c r="B188" s="175"/>
      <c r="D188" s="131" t="s">
        <v>558</v>
      </c>
      <c r="E188" s="176" t="s">
        <v>3</v>
      </c>
      <c r="F188" s="177" t="s">
        <v>646</v>
      </c>
      <c r="H188" s="176" t="s">
        <v>3</v>
      </c>
      <c r="I188" s="178"/>
      <c r="L188" s="175"/>
      <c r="M188" s="179"/>
      <c r="N188" s="180"/>
      <c r="O188" s="180"/>
      <c r="P188" s="180"/>
      <c r="Q188" s="180"/>
      <c r="R188" s="180"/>
      <c r="S188" s="180"/>
      <c r="T188" s="181"/>
      <c r="AT188" s="176" t="s">
        <v>558</v>
      </c>
      <c r="AU188" s="176" t="s">
        <v>80</v>
      </c>
      <c r="AV188" s="13" t="s">
        <v>80</v>
      </c>
      <c r="AW188" s="13" t="s">
        <v>33</v>
      </c>
      <c r="AX188" s="13" t="s">
        <v>72</v>
      </c>
      <c r="AY188" s="176" t="s">
        <v>132</v>
      </c>
    </row>
    <row r="189" spans="2:51" s="13" customFormat="1" ht="12">
      <c r="B189" s="175"/>
      <c r="D189" s="131" t="s">
        <v>558</v>
      </c>
      <c r="E189" s="176" t="s">
        <v>3</v>
      </c>
      <c r="F189" s="177" t="s">
        <v>647</v>
      </c>
      <c r="H189" s="176" t="s">
        <v>3</v>
      </c>
      <c r="I189" s="178"/>
      <c r="L189" s="175"/>
      <c r="M189" s="179"/>
      <c r="N189" s="180"/>
      <c r="O189" s="180"/>
      <c r="P189" s="180"/>
      <c r="Q189" s="180"/>
      <c r="R189" s="180"/>
      <c r="S189" s="180"/>
      <c r="T189" s="181"/>
      <c r="AT189" s="176" t="s">
        <v>558</v>
      </c>
      <c r="AU189" s="176" t="s">
        <v>80</v>
      </c>
      <c r="AV189" s="13" t="s">
        <v>80</v>
      </c>
      <c r="AW189" s="13" t="s">
        <v>33</v>
      </c>
      <c r="AX189" s="13" t="s">
        <v>72</v>
      </c>
      <c r="AY189" s="176" t="s">
        <v>132</v>
      </c>
    </row>
    <row r="190" spans="2:51" s="14" customFormat="1" ht="12">
      <c r="B190" s="182"/>
      <c r="D190" s="131" t="s">
        <v>558</v>
      </c>
      <c r="E190" s="183" t="s">
        <v>3</v>
      </c>
      <c r="F190" s="184" t="s">
        <v>648</v>
      </c>
      <c r="H190" s="185">
        <v>2226.424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83" t="s">
        <v>558</v>
      </c>
      <c r="AU190" s="183" t="s">
        <v>80</v>
      </c>
      <c r="AV190" s="14" t="s">
        <v>82</v>
      </c>
      <c r="AW190" s="14" t="s">
        <v>33</v>
      </c>
      <c r="AX190" s="14" t="s">
        <v>72</v>
      </c>
      <c r="AY190" s="183" t="s">
        <v>132</v>
      </c>
    </row>
    <row r="191" spans="2:51" s="15" customFormat="1" ht="12">
      <c r="B191" s="190"/>
      <c r="D191" s="131" t="s">
        <v>558</v>
      </c>
      <c r="E191" s="191" t="s">
        <v>3</v>
      </c>
      <c r="F191" s="192" t="s">
        <v>564</v>
      </c>
      <c r="H191" s="193">
        <v>2226.424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558</v>
      </c>
      <c r="AU191" s="191" t="s">
        <v>80</v>
      </c>
      <c r="AV191" s="15" t="s">
        <v>131</v>
      </c>
      <c r="AW191" s="15" t="s">
        <v>33</v>
      </c>
      <c r="AX191" s="15" t="s">
        <v>80</v>
      </c>
      <c r="AY191" s="191" t="s">
        <v>132</v>
      </c>
    </row>
    <row r="192" spans="2:63" s="12" customFormat="1" ht="25.9" customHeight="1">
      <c r="B192" s="162"/>
      <c r="D192" s="163" t="s">
        <v>71</v>
      </c>
      <c r="E192" s="164" t="s">
        <v>252</v>
      </c>
      <c r="F192" s="164" t="s">
        <v>649</v>
      </c>
      <c r="I192" s="165"/>
      <c r="J192" s="166">
        <f>BK192</f>
        <v>0</v>
      </c>
      <c r="L192" s="162"/>
      <c r="M192" s="167"/>
      <c r="N192" s="168"/>
      <c r="O192" s="168"/>
      <c r="P192" s="169">
        <f>P193</f>
        <v>0</v>
      </c>
      <c r="Q192" s="168"/>
      <c r="R192" s="169">
        <f>R193</f>
        <v>0</v>
      </c>
      <c r="S192" s="168"/>
      <c r="T192" s="170">
        <f>T193</f>
        <v>0</v>
      </c>
      <c r="AR192" s="163" t="s">
        <v>80</v>
      </c>
      <c r="AT192" s="171" t="s">
        <v>71</v>
      </c>
      <c r="AU192" s="171" t="s">
        <v>72</v>
      </c>
      <c r="AY192" s="163" t="s">
        <v>132</v>
      </c>
      <c r="BK192" s="172">
        <f>BK193</f>
        <v>0</v>
      </c>
    </row>
    <row r="193" spans="1:65" s="2" customFormat="1" ht="21.75" customHeight="1">
      <c r="A193" s="33"/>
      <c r="B193" s="117"/>
      <c r="C193" s="118" t="s">
        <v>9</v>
      </c>
      <c r="D193" s="118" t="s">
        <v>127</v>
      </c>
      <c r="E193" s="119" t="s">
        <v>650</v>
      </c>
      <c r="F193" s="120" t="s">
        <v>651</v>
      </c>
      <c r="G193" s="121" t="s">
        <v>181</v>
      </c>
      <c r="H193" s="122">
        <v>600</v>
      </c>
      <c r="I193" s="123"/>
      <c r="J193" s="124">
        <f>ROUND(I193*H193,2)</f>
        <v>0</v>
      </c>
      <c r="K193" s="120" t="s">
        <v>3</v>
      </c>
      <c r="L193" s="34"/>
      <c r="M193" s="125" t="s">
        <v>3</v>
      </c>
      <c r="N193" s="126" t="s">
        <v>43</v>
      </c>
      <c r="O193" s="54"/>
      <c r="P193" s="127">
        <f>O193*H193</f>
        <v>0</v>
      </c>
      <c r="Q193" s="127">
        <v>0</v>
      </c>
      <c r="R193" s="127">
        <f>Q193*H193</f>
        <v>0</v>
      </c>
      <c r="S193" s="127">
        <v>0</v>
      </c>
      <c r="T193" s="12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29" t="s">
        <v>131</v>
      </c>
      <c r="AT193" s="129" t="s">
        <v>127</v>
      </c>
      <c r="AU193" s="129" t="s">
        <v>80</v>
      </c>
      <c r="AY193" s="18" t="s">
        <v>132</v>
      </c>
      <c r="BE193" s="130">
        <f>IF(N193="základní",J193,0)</f>
        <v>0</v>
      </c>
      <c r="BF193" s="130">
        <f>IF(N193="snížená",J193,0)</f>
        <v>0</v>
      </c>
      <c r="BG193" s="130">
        <f>IF(N193="zákl. přenesená",J193,0)</f>
        <v>0</v>
      </c>
      <c r="BH193" s="130">
        <f>IF(N193="sníž. přenesená",J193,0)</f>
        <v>0</v>
      </c>
      <c r="BI193" s="130">
        <f>IF(N193="nulová",J193,0)</f>
        <v>0</v>
      </c>
      <c r="BJ193" s="18" t="s">
        <v>80</v>
      </c>
      <c r="BK193" s="130">
        <f>ROUND(I193*H193,2)</f>
        <v>0</v>
      </c>
      <c r="BL193" s="18" t="s">
        <v>131</v>
      </c>
      <c r="BM193" s="129" t="s">
        <v>154</v>
      </c>
    </row>
    <row r="194" spans="2:63" s="12" customFormat="1" ht="25.9" customHeight="1">
      <c r="B194" s="162"/>
      <c r="D194" s="163" t="s">
        <v>71</v>
      </c>
      <c r="E194" s="164" t="s">
        <v>652</v>
      </c>
      <c r="F194" s="164" t="s">
        <v>653</v>
      </c>
      <c r="I194" s="165"/>
      <c r="J194" s="166">
        <f>BK194</f>
        <v>0</v>
      </c>
      <c r="L194" s="162"/>
      <c r="M194" s="167"/>
      <c r="N194" s="168"/>
      <c r="O194" s="168"/>
      <c r="P194" s="169">
        <f>SUM(P195:P198)</f>
        <v>0</v>
      </c>
      <c r="Q194" s="168"/>
      <c r="R194" s="169">
        <f>SUM(R195:R198)</f>
        <v>0</v>
      </c>
      <c r="S194" s="168"/>
      <c r="T194" s="170">
        <f>SUM(T195:T198)</f>
        <v>0</v>
      </c>
      <c r="AR194" s="163" t="s">
        <v>80</v>
      </c>
      <c r="AT194" s="171" t="s">
        <v>71</v>
      </c>
      <c r="AU194" s="171" t="s">
        <v>72</v>
      </c>
      <c r="AY194" s="163" t="s">
        <v>132</v>
      </c>
      <c r="BK194" s="172">
        <f>SUM(BK195:BK198)</f>
        <v>0</v>
      </c>
    </row>
    <row r="195" spans="1:65" s="2" customFormat="1" ht="16.5" customHeight="1">
      <c r="A195" s="33"/>
      <c r="B195" s="117"/>
      <c r="C195" s="118" t="s">
        <v>154</v>
      </c>
      <c r="D195" s="118" t="s">
        <v>127</v>
      </c>
      <c r="E195" s="119" t="s">
        <v>654</v>
      </c>
      <c r="F195" s="120" t="s">
        <v>655</v>
      </c>
      <c r="G195" s="121" t="s">
        <v>656</v>
      </c>
      <c r="H195" s="122">
        <v>8</v>
      </c>
      <c r="I195" s="123"/>
      <c r="J195" s="124">
        <f>ROUND(I195*H195,2)</f>
        <v>0</v>
      </c>
      <c r="K195" s="120" t="s">
        <v>3</v>
      </c>
      <c r="L195" s="34"/>
      <c r="M195" s="125" t="s">
        <v>3</v>
      </c>
      <c r="N195" s="126" t="s">
        <v>43</v>
      </c>
      <c r="O195" s="54"/>
      <c r="P195" s="127">
        <f>O195*H195</f>
        <v>0</v>
      </c>
      <c r="Q195" s="127">
        <v>0</v>
      </c>
      <c r="R195" s="127">
        <f>Q195*H195</f>
        <v>0</v>
      </c>
      <c r="S195" s="127">
        <v>0</v>
      </c>
      <c r="T195" s="12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29" t="s">
        <v>131</v>
      </c>
      <c r="AT195" s="129" t="s">
        <v>127</v>
      </c>
      <c r="AU195" s="129" t="s">
        <v>80</v>
      </c>
      <c r="AY195" s="18" t="s">
        <v>132</v>
      </c>
      <c r="BE195" s="130">
        <f>IF(N195="základní",J195,0)</f>
        <v>0</v>
      </c>
      <c r="BF195" s="130">
        <f>IF(N195="snížená",J195,0)</f>
        <v>0</v>
      </c>
      <c r="BG195" s="130">
        <f>IF(N195="zákl. přenesená",J195,0)</f>
        <v>0</v>
      </c>
      <c r="BH195" s="130">
        <f>IF(N195="sníž. přenesená",J195,0)</f>
        <v>0</v>
      </c>
      <c r="BI195" s="130">
        <f>IF(N195="nulová",J195,0)</f>
        <v>0</v>
      </c>
      <c r="BJ195" s="18" t="s">
        <v>80</v>
      </c>
      <c r="BK195" s="130">
        <f>ROUND(I195*H195,2)</f>
        <v>0</v>
      </c>
      <c r="BL195" s="18" t="s">
        <v>131</v>
      </c>
      <c r="BM195" s="129" t="s">
        <v>157</v>
      </c>
    </row>
    <row r="196" spans="1:65" s="2" customFormat="1" ht="16.5" customHeight="1">
      <c r="A196" s="33"/>
      <c r="B196" s="117"/>
      <c r="C196" s="118" t="s">
        <v>178</v>
      </c>
      <c r="D196" s="118" t="s">
        <v>127</v>
      </c>
      <c r="E196" s="119" t="s">
        <v>657</v>
      </c>
      <c r="F196" s="120" t="s">
        <v>658</v>
      </c>
      <c r="G196" s="121" t="s">
        <v>656</v>
      </c>
      <c r="H196" s="122">
        <v>8</v>
      </c>
      <c r="I196" s="123"/>
      <c r="J196" s="124">
        <f>ROUND(I196*H196,2)</f>
        <v>0</v>
      </c>
      <c r="K196" s="120" t="s">
        <v>3</v>
      </c>
      <c r="L196" s="34"/>
      <c r="M196" s="125" t="s">
        <v>3</v>
      </c>
      <c r="N196" s="126" t="s">
        <v>43</v>
      </c>
      <c r="O196" s="54"/>
      <c r="P196" s="127">
        <f>O196*H196</f>
        <v>0</v>
      </c>
      <c r="Q196" s="127">
        <v>0</v>
      </c>
      <c r="R196" s="127">
        <f>Q196*H196</f>
        <v>0</v>
      </c>
      <c r="S196" s="127">
        <v>0</v>
      </c>
      <c r="T196" s="12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29" t="s">
        <v>131</v>
      </c>
      <c r="AT196" s="129" t="s">
        <v>127</v>
      </c>
      <c r="AU196" s="129" t="s">
        <v>80</v>
      </c>
      <c r="AY196" s="18" t="s">
        <v>132</v>
      </c>
      <c r="BE196" s="130">
        <f>IF(N196="základní",J196,0)</f>
        <v>0</v>
      </c>
      <c r="BF196" s="130">
        <f>IF(N196="snížená",J196,0)</f>
        <v>0</v>
      </c>
      <c r="BG196" s="130">
        <f>IF(N196="zákl. přenesená",J196,0)</f>
        <v>0</v>
      </c>
      <c r="BH196" s="130">
        <f>IF(N196="sníž. přenesená",J196,0)</f>
        <v>0</v>
      </c>
      <c r="BI196" s="130">
        <f>IF(N196="nulová",J196,0)</f>
        <v>0</v>
      </c>
      <c r="BJ196" s="18" t="s">
        <v>80</v>
      </c>
      <c r="BK196" s="130">
        <f>ROUND(I196*H196,2)</f>
        <v>0</v>
      </c>
      <c r="BL196" s="18" t="s">
        <v>131</v>
      </c>
      <c r="BM196" s="129" t="s">
        <v>161</v>
      </c>
    </row>
    <row r="197" spans="1:65" s="2" customFormat="1" ht="16.5" customHeight="1">
      <c r="A197" s="33"/>
      <c r="B197" s="117"/>
      <c r="C197" s="118" t="s">
        <v>157</v>
      </c>
      <c r="D197" s="118" t="s">
        <v>127</v>
      </c>
      <c r="E197" s="119" t="s">
        <v>659</v>
      </c>
      <c r="F197" s="120" t="s">
        <v>660</v>
      </c>
      <c r="G197" s="121" t="s">
        <v>656</v>
      </c>
      <c r="H197" s="122">
        <v>80</v>
      </c>
      <c r="I197" s="123"/>
      <c r="J197" s="124">
        <f>ROUND(I197*H197,2)</f>
        <v>0</v>
      </c>
      <c r="K197" s="120" t="s">
        <v>3</v>
      </c>
      <c r="L197" s="34"/>
      <c r="M197" s="125" t="s">
        <v>3</v>
      </c>
      <c r="N197" s="126" t="s">
        <v>43</v>
      </c>
      <c r="O197" s="54"/>
      <c r="P197" s="127">
        <f>O197*H197</f>
        <v>0</v>
      </c>
      <c r="Q197" s="127">
        <v>0</v>
      </c>
      <c r="R197" s="127">
        <f>Q197*H197</f>
        <v>0</v>
      </c>
      <c r="S197" s="127">
        <v>0</v>
      </c>
      <c r="T197" s="12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29" t="s">
        <v>131</v>
      </c>
      <c r="AT197" s="129" t="s">
        <v>127</v>
      </c>
      <c r="AU197" s="129" t="s">
        <v>80</v>
      </c>
      <c r="AY197" s="18" t="s">
        <v>132</v>
      </c>
      <c r="BE197" s="130">
        <f>IF(N197="základní",J197,0)</f>
        <v>0</v>
      </c>
      <c r="BF197" s="130">
        <f>IF(N197="snížená",J197,0)</f>
        <v>0</v>
      </c>
      <c r="BG197" s="130">
        <f>IF(N197="zákl. přenesená",J197,0)</f>
        <v>0</v>
      </c>
      <c r="BH197" s="130">
        <f>IF(N197="sníž. přenesená",J197,0)</f>
        <v>0</v>
      </c>
      <c r="BI197" s="130">
        <f>IF(N197="nulová",J197,0)</f>
        <v>0</v>
      </c>
      <c r="BJ197" s="18" t="s">
        <v>80</v>
      </c>
      <c r="BK197" s="130">
        <f>ROUND(I197*H197,2)</f>
        <v>0</v>
      </c>
      <c r="BL197" s="18" t="s">
        <v>131</v>
      </c>
      <c r="BM197" s="129" t="s">
        <v>164</v>
      </c>
    </row>
    <row r="198" spans="1:65" s="2" customFormat="1" ht="24.2" customHeight="1">
      <c r="A198" s="33"/>
      <c r="B198" s="117"/>
      <c r="C198" s="118" t="s">
        <v>185</v>
      </c>
      <c r="D198" s="118" t="s">
        <v>127</v>
      </c>
      <c r="E198" s="119" t="s">
        <v>661</v>
      </c>
      <c r="F198" s="120" t="s">
        <v>662</v>
      </c>
      <c r="G198" s="121" t="s">
        <v>656</v>
      </c>
      <c r="H198" s="122">
        <v>8</v>
      </c>
      <c r="I198" s="123"/>
      <c r="J198" s="124">
        <f>ROUND(I198*H198,2)</f>
        <v>0</v>
      </c>
      <c r="K198" s="120" t="s">
        <v>3</v>
      </c>
      <c r="L198" s="34"/>
      <c r="M198" s="125" t="s">
        <v>3</v>
      </c>
      <c r="N198" s="126" t="s">
        <v>43</v>
      </c>
      <c r="O198" s="54"/>
      <c r="P198" s="127">
        <f>O198*H198</f>
        <v>0</v>
      </c>
      <c r="Q198" s="127">
        <v>0</v>
      </c>
      <c r="R198" s="127">
        <f>Q198*H198</f>
        <v>0</v>
      </c>
      <c r="S198" s="127">
        <v>0</v>
      </c>
      <c r="T198" s="12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29" t="s">
        <v>131</v>
      </c>
      <c r="AT198" s="129" t="s">
        <v>127</v>
      </c>
      <c r="AU198" s="129" t="s">
        <v>80</v>
      </c>
      <c r="AY198" s="18" t="s">
        <v>132</v>
      </c>
      <c r="BE198" s="130">
        <f>IF(N198="základní",J198,0)</f>
        <v>0</v>
      </c>
      <c r="BF198" s="130">
        <f>IF(N198="snížená",J198,0)</f>
        <v>0</v>
      </c>
      <c r="BG198" s="130">
        <f>IF(N198="zákl. přenesená",J198,0)</f>
        <v>0</v>
      </c>
      <c r="BH198" s="130">
        <f>IF(N198="sníž. přenesená",J198,0)</f>
        <v>0</v>
      </c>
      <c r="BI198" s="130">
        <f>IF(N198="nulová",J198,0)</f>
        <v>0</v>
      </c>
      <c r="BJ198" s="18" t="s">
        <v>80</v>
      </c>
      <c r="BK198" s="130">
        <f>ROUND(I198*H198,2)</f>
        <v>0</v>
      </c>
      <c r="BL198" s="18" t="s">
        <v>131</v>
      </c>
      <c r="BM198" s="129" t="s">
        <v>168</v>
      </c>
    </row>
    <row r="199" spans="2:63" s="12" customFormat="1" ht="25.9" customHeight="1">
      <c r="B199" s="162"/>
      <c r="D199" s="163" t="s">
        <v>71</v>
      </c>
      <c r="E199" s="164" t="s">
        <v>663</v>
      </c>
      <c r="F199" s="164" t="s">
        <v>436</v>
      </c>
      <c r="I199" s="165"/>
      <c r="J199" s="166">
        <f>BK199</f>
        <v>0</v>
      </c>
      <c r="L199" s="162"/>
      <c r="M199" s="167"/>
      <c r="N199" s="168"/>
      <c r="O199" s="168"/>
      <c r="P199" s="169">
        <f>P200</f>
        <v>0</v>
      </c>
      <c r="Q199" s="168"/>
      <c r="R199" s="169">
        <f>R200</f>
        <v>0</v>
      </c>
      <c r="S199" s="168"/>
      <c r="T199" s="170">
        <f>T200</f>
        <v>0</v>
      </c>
      <c r="AR199" s="163" t="s">
        <v>80</v>
      </c>
      <c r="AT199" s="171" t="s">
        <v>71</v>
      </c>
      <c r="AU199" s="171" t="s">
        <v>72</v>
      </c>
      <c r="AY199" s="163" t="s">
        <v>132</v>
      </c>
      <c r="BK199" s="172">
        <f>BK200</f>
        <v>0</v>
      </c>
    </row>
    <row r="200" spans="1:65" s="2" customFormat="1" ht="16.5" customHeight="1">
      <c r="A200" s="33"/>
      <c r="B200" s="117"/>
      <c r="C200" s="118" t="s">
        <v>161</v>
      </c>
      <c r="D200" s="118" t="s">
        <v>127</v>
      </c>
      <c r="E200" s="119" t="s">
        <v>664</v>
      </c>
      <c r="F200" s="120" t="s">
        <v>665</v>
      </c>
      <c r="G200" s="121" t="s">
        <v>656</v>
      </c>
      <c r="H200" s="122">
        <v>1.374</v>
      </c>
      <c r="I200" s="123"/>
      <c r="J200" s="124">
        <f>ROUND(I200*H200,2)</f>
        <v>0</v>
      </c>
      <c r="K200" s="120" t="s">
        <v>3</v>
      </c>
      <c r="L200" s="34"/>
      <c r="M200" s="125" t="s">
        <v>3</v>
      </c>
      <c r="N200" s="126" t="s">
        <v>43</v>
      </c>
      <c r="O200" s="54"/>
      <c r="P200" s="127">
        <f>O200*H200</f>
        <v>0</v>
      </c>
      <c r="Q200" s="127">
        <v>0</v>
      </c>
      <c r="R200" s="127">
        <f>Q200*H200</f>
        <v>0</v>
      </c>
      <c r="S200" s="127">
        <v>0</v>
      </c>
      <c r="T200" s="12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29" t="s">
        <v>131</v>
      </c>
      <c r="AT200" s="129" t="s">
        <v>127</v>
      </c>
      <c r="AU200" s="129" t="s">
        <v>80</v>
      </c>
      <c r="AY200" s="18" t="s">
        <v>132</v>
      </c>
      <c r="BE200" s="130">
        <f>IF(N200="základní",J200,0)</f>
        <v>0</v>
      </c>
      <c r="BF200" s="130">
        <f>IF(N200="snížená",J200,0)</f>
        <v>0</v>
      </c>
      <c r="BG200" s="130">
        <f>IF(N200="zákl. přenesená",J200,0)</f>
        <v>0</v>
      </c>
      <c r="BH200" s="130">
        <f>IF(N200="sníž. přenesená",J200,0)</f>
        <v>0</v>
      </c>
      <c r="BI200" s="130">
        <f>IF(N200="nulová",J200,0)</f>
        <v>0</v>
      </c>
      <c r="BJ200" s="18" t="s">
        <v>80</v>
      </c>
      <c r="BK200" s="130">
        <f>ROUND(I200*H200,2)</f>
        <v>0</v>
      </c>
      <c r="BL200" s="18" t="s">
        <v>131</v>
      </c>
      <c r="BM200" s="129" t="s">
        <v>171</v>
      </c>
    </row>
    <row r="201" spans="2:63" s="12" customFormat="1" ht="25.9" customHeight="1">
      <c r="B201" s="162"/>
      <c r="D201" s="163" t="s">
        <v>71</v>
      </c>
      <c r="E201" s="164" t="s">
        <v>554</v>
      </c>
      <c r="F201" s="164" t="s">
        <v>555</v>
      </c>
      <c r="I201" s="165"/>
      <c r="J201" s="166">
        <f>BK201</f>
        <v>0</v>
      </c>
      <c r="L201" s="162"/>
      <c r="M201" s="167"/>
      <c r="N201" s="168"/>
      <c r="O201" s="168"/>
      <c r="P201" s="169">
        <f>P202</f>
        <v>0</v>
      </c>
      <c r="Q201" s="168"/>
      <c r="R201" s="169">
        <f>R202</f>
        <v>0</v>
      </c>
      <c r="S201" s="168"/>
      <c r="T201" s="170">
        <f>T202</f>
        <v>0</v>
      </c>
      <c r="AR201" s="163" t="s">
        <v>82</v>
      </c>
      <c r="AT201" s="171" t="s">
        <v>71</v>
      </c>
      <c r="AU201" s="171" t="s">
        <v>72</v>
      </c>
      <c r="AY201" s="163" t="s">
        <v>132</v>
      </c>
      <c r="BK201" s="172">
        <f>BK202</f>
        <v>0</v>
      </c>
    </row>
    <row r="202" spans="1:65" s="2" customFormat="1" ht="16.5" customHeight="1">
      <c r="A202" s="33"/>
      <c r="B202" s="117"/>
      <c r="C202" s="118" t="s">
        <v>8</v>
      </c>
      <c r="D202" s="118" t="s">
        <v>127</v>
      </c>
      <c r="E202" s="119" t="s">
        <v>666</v>
      </c>
      <c r="F202" s="120" t="s">
        <v>667</v>
      </c>
      <c r="G202" s="121" t="s">
        <v>218</v>
      </c>
      <c r="H202" s="136"/>
      <c r="I202" s="123"/>
      <c r="J202" s="124">
        <f>ROUND(I202*H202,2)</f>
        <v>0</v>
      </c>
      <c r="K202" s="120" t="s">
        <v>3</v>
      </c>
      <c r="L202" s="34"/>
      <c r="M202" s="125" t="s">
        <v>3</v>
      </c>
      <c r="N202" s="126" t="s">
        <v>43</v>
      </c>
      <c r="O202" s="54"/>
      <c r="P202" s="127">
        <f>O202*H202</f>
        <v>0</v>
      </c>
      <c r="Q202" s="127">
        <v>0</v>
      </c>
      <c r="R202" s="127">
        <f>Q202*H202</f>
        <v>0</v>
      </c>
      <c r="S202" s="127">
        <v>0</v>
      </c>
      <c r="T202" s="12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29" t="s">
        <v>154</v>
      </c>
      <c r="AT202" s="129" t="s">
        <v>127</v>
      </c>
      <c r="AU202" s="129" t="s">
        <v>80</v>
      </c>
      <c r="AY202" s="18" t="s">
        <v>132</v>
      </c>
      <c r="BE202" s="130">
        <f>IF(N202="základní",J202,0)</f>
        <v>0</v>
      </c>
      <c r="BF202" s="130">
        <f>IF(N202="snížená",J202,0)</f>
        <v>0</v>
      </c>
      <c r="BG202" s="130">
        <f>IF(N202="zákl. přenesená",J202,0)</f>
        <v>0</v>
      </c>
      <c r="BH202" s="130">
        <f>IF(N202="sníž. přenesená",J202,0)</f>
        <v>0</v>
      </c>
      <c r="BI202" s="130">
        <f>IF(N202="nulová",J202,0)</f>
        <v>0</v>
      </c>
      <c r="BJ202" s="18" t="s">
        <v>80</v>
      </c>
      <c r="BK202" s="130">
        <f>ROUND(I202*H202,2)</f>
        <v>0</v>
      </c>
      <c r="BL202" s="18" t="s">
        <v>154</v>
      </c>
      <c r="BM202" s="129" t="s">
        <v>174</v>
      </c>
    </row>
    <row r="203" spans="2:63" s="12" customFormat="1" ht="25.9" customHeight="1">
      <c r="B203" s="162"/>
      <c r="D203" s="163" t="s">
        <v>71</v>
      </c>
      <c r="E203" s="164" t="s">
        <v>252</v>
      </c>
      <c r="F203" s="164" t="s">
        <v>649</v>
      </c>
      <c r="I203" s="165"/>
      <c r="J203" s="166">
        <f>BK203</f>
        <v>0</v>
      </c>
      <c r="L203" s="162"/>
      <c r="M203" s="167"/>
      <c r="N203" s="168"/>
      <c r="O203" s="168"/>
      <c r="P203" s="169">
        <f>P204</f>
        <v>0</v>
      </c>
      <c r="Q203" s="168"/>
      <c r="R203" s="169">
        <f>R204</f>
        <v>0</v>
      </c>
      <c r="S203" s="168"/>
      <c r="T203" s="170">
        <f>T204</f>
        <v>0</v>
      </c>
      <c r="AR203" s="163" t="s">
        <v>80</v>
      </c>
      <c r="AT203" s="171" t="s">
        <v>71</v>
      </c>
      <c r="AU203" s="171" t="s">
        <v>72</v>
      </c>
      <c r="AY203" s="163" t="s">
        <v>132</v>
      </c>
      <c r="BK203" s="172">
        <f>BK204</f>
        <v>0</v>
      </c>
    </row>
    <row r="204" spans="1:65" s="2" customFormat="1" ht="16.5" customHeight="1">
      <c r="A204" s="33"/>
      <c r="B204" s="117"/>
      <c r="C204" s="118" t="s">
        <v>164</v>
      </c>
      <c r="D204" s="118" t="s">
        <v>127</v>
      </c>
      <c r="E204" s="119" t="s">
        <v>668</v>
      </c>
      <c r="F204" s="120" t="s">
        <v>669</v>
      </c>
      <c r="G204" s="121" t="s">
        <v>593</v>
      </c>
      <c r="H204" s="122">
        <v>67</v>
      </c>
      <c r="I204" s="123"/>
      <c r="J204" s="124">
        <f>ROUND(I204*H204,2)</f>
        <v>0</v>
      </c>
      <c r="K204" s="120" t="s">
        <v>3</v>
      </c>
      <c r="L204" s="34"/>
      <c r="M204" s="125" t="s">
        <v>3</v>
      </c>
      <c r="N204" s="126" t="s">
        <v>43</v>
      </c>
      <c r="O204" s="54"/>
      <c r="P204" s="127">
        <f>O204*H204</f>
        <v>0</v>
      </c>
      <c r="Q204" s="127">
        <v>0</v>
      </c>
      <c r="R204" s="127">
        <f>Q204*H204</f>
        <v>0</v>
      </c>
      <c r="S204" s="127">
        <v>0</v>
      </c>
      <c r="T204" s="12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29" t="s">
        <v>131</v>
      </c>
      <c r="AT204" s="129" t="s">
        <v>127</v>
      </c>
      <c r="AU204" s="129" t="s">
        <v>80</v>
      </c>
      <c r="AY204" s="18" t="s">
        <v>132</v>
      </c>
      <c r="BE204" s="130">
        <f>IF(N204="základní",J204,0)</f>
        <v>0</v>
      </c>
      <c r="BF204" s="130">
        <f>IF(N204="snížená",J204,0)</f>
        <v>0</v>
      </c>
      <c r="BG204" s="130">
        <f>IF(N204="zákl. přenesená",J204,0)</f>
        <v>0</v>
      </c>
      <c r="BH204" s="130">
        <f>IF(N204="sníž. přenesená",J204,0)</f>
        <v>0</v>
      </c>
      <c r="BI204" s="130">
        <f>IF(N204="nulová",J204,0)</f>
        <v>0</v>
      </c>
      <c r="BJ204" s="18" t="s">
        <v>80</v>
      </c>
      <c r="BK204" s="130">
        <f>ROUND(I204*H204,2)</f>
        <v>0</v>
      </c>
      <c r="BL204" s="18" t="s">
        <v>131</v>
      </c>
      <c r="BM204" s="129" t="s">
        <v>177</v>
      </c>
    </row>
    <row r="205" spans="2:63" s="12" customFormat="1" ht="25.9" customHeight="1">
      <c r="B205" s="162"/>
      <c r="D205" s="163" t="s">
        <v>71</v>
      </c>
      <c r="E205" s="164" t="s">
        <v>136</v>
      </c>
      <c r="F205" s="164" t="s">
        <v>670</v>
      </c>
      <c r="I205" s="165"/>
      <c r="J205" s="166">
        <f>BK205</f>
        <v>0</v>
      </c>
      <c r="L205" s="162"/>
      <c r="M205" s="167"/>
      <c r="N205" s="168"/>
      <c r="O205" s="168"/>
      <c r="P205" s="169">
        <f>SUM(P206:P209)</f>
        <v>0</v>
      </c>
      <c r="Q205" s="168"/>
      <c r="R205" s="169">
        <f>SUM(R206:R209)</f>
        <v>0</v>
      </c>
      <c r="S205" s="168"/>
      <c r="T205" s="170">
        <f>SUM(T206:T209)</f>
        <v>0</v>
      </c>
      <c r="AR205" s="163" t="s">
        <v>80</v>
      </c>
      <c r="AT205" s="171" t="s">
        <v>71</v>
      </c>
      <c r="AU205" s="171" t="s">
        <v>72</v>
      </c>
      <c r="AY205" s="163" t="s">
        <v>132</v>
      </c>
      <c r="BK205" s="172">
        <f>SUM(BK206:BK209)</f>
        <v>0</v>
      </c>
    </row>
    <row r="206" spans="1:65" s="2" customFormat="1" ht="16.5" customHeight="1">
      <c r="A206" s="33"/>
      <c r="B206" s="117"/>
      <c r="C206" s="118" t="s">
        <v>198</v>
      </c>
      <c r="D206" s="118" t="s">
        <v>127</v>
      </c>
      <c r="E206" s="119" t="s">
        <v>671</v>
      </c>
      <c r="F206" s="120" t="s">
        <v>672</v>
      </c>
      <c r="G206" s="121" t="s">
        <v>673</v>
      </c>
      <c r="H206" s="122">
        <v>0.662</v>
      </c>
      <c r="I206" s="123"/>
      <c r="J206" s="124">
        <f>ROUND(I206*H206,2)</f>
        <v>0</v>
      </c>
      <c r="K206" s="120" t="s">
        <v>3</v>
      </c>
      <c r="L206" s="34"/>
      <c r="M206" s="125" t="s">
        <v>3</v>
      </c>
      <c r="N206" s="126" t="s">
        <v>43</v>
      </c>
      <c r="O206" s="54"/>
      <c r="P206" s="127">
        <f>O206*H206</f>
        <v>0</v>
      </c>
      <c r="Q206" s="127">
        <v>0</v>
      </c>
      <c r="R206" s="127">
        <f>Q206*H206</f>
        <v>0</v>
      </c>
      <c r="S206" s="127">
        <v>0</v>
      </c>
      <c r="T206" s="12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29" t="s">
        <v>131</v>
      </c>
      <c r="AT206" s="129" t="s">
        <v>127</v>
      </c>
      <c r="AU206" s="129" t="s">
        <v>80</v>
      </c>
      <c r="AY206" s="18" t="s">
        <v>132</v>
      </c>
      <c r="BE206" s="130">
        <f>IF(N206="základní",J206,0)</f>
        <v>0</v>
      </c>
      <c r="BF206" s="130">
        <f>IF(N206="snížená",J206,0)</f>
        <v>0</v>
      </c>
      <c r="BG206" s="130">
        <f>IF(N206="zákl. přenesená",J206,0)</f>
        <v>0</v>
      </c>
      <c r="BH206" s="130">
        <f>IF(N206="sníž. přenesená",J206,0)</f>
        <v>0</v>
      </c>
      <c r="BI206" s="130">
        <f>IF(N206="nulová",J206,0)</f>
        <v>0</v>
      </c>
      <c r="BJ206" s="18" t="s">
        <v>80</v>
      </c>
      <c r="BK206" s="130">
        <f>ROUND(I206*H206,2)</f>
        <v>0</v>
      </c>
      <c r="BL206" s="18" t="s">
        <v>131</v>
      </c>
      <c r="BM206" s="129" t="s">
        <v>182</v>
      </c>
    </row>
    <row r="207" spans="2:51" s="13" customFormat="1" ht="12">
      <c r="B207" s="175"/>
      <c r="D207" s="131" t="s">
        <v>558</v>
      </c>
      <c r="E207" s="176" t="s">
        <v>3</v>
      </c>
      <c r="F207" s="177" t="s">
        <v>674</v>
      </c>
      <c r="H207" s="176" t="s">
        <v>3</v>
      </c>
      <c r="I207" s="178"/>
      <c r="L207" s="175"/>
      <c r="M207" s="179"/>
      <c r="N207" s="180"/>
      <c r="O207" s="180"/>
      <c r="P207" s="180"/>
      <c r="Q207" s="180"/>
      <c r="R207" s="180"/>
      <c r="S207" s="180"/>
      <c r="T207" s="181"/>
      <c r="AT207" s="176" t="s">
        <v>558</v>
      </c>
      <c r="AU207" s="176" t="s">
        <v>80</v>
      </c>
      <c r="AV207" s="13" t="s">
        <v>80</v>
      </c>
      <c r="AW207" s="13" t="s">
        <v>33</v>
      </c>
      <c r="AX207" s="13" t="s">
        <v>72</v>
      </c>
      <c r="AY207" s="176" t="s">
        <v>132</v>
      </c>
    </row>
    <row r="208" spans="2:51" s="14" customFormat="1" ht="12">
      <c r="B208" s="182"/>
      <c r="D208" s="131" t="s">
        <v>558</v>
      </c>
      <c r="E208" s="183" t="s">
        <v>3</v>
      </c>
      <c r="F208" s="184" t="s">
        <v>675</v>
      </c>
      <c r="H208" s="185">
        <v>0.662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558</v>
      </c>
      <c r="AU208" s="183" t="s">
        <v>80</v>
      </c>
      <c r="AV208" s="14" t="s">
        <v>82</v>
      </c>
      <c r="AW208" s="14" t="s">
        <v>33</v>
      </c>
      <c r="AX208" s="14" t="s">
        <v>72</v>
      </c>
      <c r="AY208" s="183" t="s">
        <v>132</v>
      </c>
    </row>
    <row r="209" spans="2:51" s="15" customFormat="1" ht="12">
      <c r="B209" s="190"/>
      <c r="D209" s="131" t="s">
        <v>558</v>
      </c>
      <c r="E209" s="191" t="s">
        <v>3</v>
      </c>
      <c r="F209" s="192" t="s">
        <v>564</v>
      </c>
      <c r="H209" s="193">
        <v>0.662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1" t="s">
        <v>558</v>
      </c>
      <c r="AU209" s="191" t="s">
        <v>80</v>
      </c>
      <c r="AV209" s="15" t="s">
        <v>131</v>
      </c>
      <c r="AW209" s="15" t="s">
        <v>33</v>
      </c>
      <c r="AX209" s="15" t="s">
        <v>80</v>
      </c>
      <c r="AY209" s="191" t="s">
        <v>132</v>
      </c>
    </row>
    <row r="210" spans="2:63" s="12" customFormat="1" ht="25.9" customHeight="1">
      <c r="B210" s="162"/>
      <c r="D210" s="163" t="s">
        <v>71</v>
      </c>
      <c r="E210" s="164" t="s">
        <v>135</v>
      </c>
      <c r="F210" s="164" t="s">
        <v>576</v>
      </c>
      <c r="I210" s="165"/>
      <c r="J210" s="166">
        <f>BK210</f>
        <v>0</v>
      </c>
      <c r="L210" s="162"/>
      <c r="M210" s="167"/>
      <c r="N210" s="168"/>
      <c r="O210" s="168"/>
      <c r="P210" s="169">
        <f>P211</f>
        <v>0</v>
      </c>
      <c r="Q210" s="168"/>
      <c r="R210" s="169">
        <f>R211</f>
        <v>0</v>
      </c>
      <c r="S210" s="168"/>
      <c r="T210" s="170">
        <f>T211</f>
        <v>0</v>
      </c>
      <c r="AR210" s="163" t="s">
        <v>80</v>
      </c>
      <c r="AT210" s="171" t="s">
        <v>71</v>
      </c>
      <c r="AU210" s="171" t="s">
        <v>72</v>
      </c>
      <c r="AY210" s="163" t="s">
        <v>132</v>
      </c>
      <c r="BK210" s="172">
        <f>BK211</f>
        <v>0</v>
      </c>
    </row>
    <row r="211" spans="1:65" s="2" customFormat="1" ht="16.5" customHeight="1">
      <c r="A211" s="33"/>
      <c r="B211" s="117"/>
      <c r="C211" s="118" t="s">
        <v>168</v>
      </c>
      <c r="D211" s="118" t="s">
        <v>127</v>
      </c>
      <c r="E211" s="119" t="s">
        <v>676</v>
      </c>
      <c r="F211" s="120" t="s">
        <v>677</v>
      </c>
      <c r="G211" s="121" t="s">
        <v>678</v>
      </c>
      <c r="H211" s="122">
        <v>2</v>
      </c>
      <c r="I211" s="123"/>
      <c r="J211" s="124">
        <f>ROUND(I211*H211,2)</f>
        <v>0</v>
      </c>
      <c r="K211" s="120" t="s">
        <v>3</v>
      </c>
      <c r="L211" s="34"/>
      <c r="M211" s="125" t="s">
        <v>3</v>
      </c>
      <c r="N211" s="126" t="s">
        <v>43</v>
      </c>
      <c r="O211" s="54"/>
      <c r="P211" s="127">
        <f>O211*H211</f>
        <v>0</v>
      </c>
      <c r="Q211" s="127">
        <v>0</v>
      </c>
      <c r="R211" s="127">
        <f>Q211*H211</f>
        <v>0</v>
      </c>
      <c r="S211" s="127">
        <v>0</v>
      </c>
      <c r="T211" s="12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29" t="s">
        <v>131</v>
      </c>
      <c r="AT211" s="129" t="s">
        <v>127</v>
      </c>
      <c r="AU211" s="129" t="s">
        <v>80</v>
      </c>
      <c r="AY211" s="18" t="s">
        <v>132</v>
      </c>
      <c r="BE211" s="130">
        <f>IF(N211="základní",J211,0)</f>
        <v>0</v>
      </c>
      <c r="BF211" s="130">
        <f>IF(N211="snížená",J211,0)</f>
        <v>0</v>
      </c>
      <c r="BG211" s="130">
        <f>IF(N211="zákl. přenesená",J211,0)</f>
        <v>0</v>
      </c>
      <c r="BH211" s="130">
        <f>IF(N211="sníž. přenesená",J211,0)</f>
        <v>0</v>
      </c>
      <c r="BI211" s="130">
        <f>IF(N211="nulová",J211,0)</f>
        <v>0</v>
      </c>
      <c r="BJ211" s="18" t="s">
        <v>80</v>
      </c>
      <c r="BK211" s="130">
        <f>ROUND(I211*H211,2)</f>
        <v>0</v>
      </c>
      <c r="BL211" s="18" t="s">
        <v>131</v>
      </c>
      <c r="BM211" s="129" t="s">
        <v>184</v>
      </c>
    </row>
    <row r="212" spans="2:63" s="12" customFormat="1" ht="25.9" customHeight="1">
      <c r="B212" s="162"/>
      <c r="D212" s="163" t="s">
        <v>71</v>
      </c>
      <c r="E212" s="164" t="s">
        <v>679</v>
      </c>
      <c r="F212" s="164" t="s">
        <v>680</v>
      </c>
      <c r="I212" s="165"/>
      <c r="J212" s="166">
        <f>BK212</f>
        <v>0</v>
      </c>
      <c r="L212" s="162"/>
      <c r="M212" s="167"/>
      <c r="N212" s="168"/>
      <c r="O212" s="168"/>
      <c r="P212" s="169">
        <f>P213</f>
        <v>0</v>
      </c>
      <c r="Q212" s="168"/>
      <c r="R212" s="169">
        <f>R213</f>
        <v>0</v>
      </c>
      <c r="S212" s="168"/>
      <c r="T212" s="170">
        <f>T213</f>
        <v>0</v>
      </c>
      <c r="AR212" s="163" t="s">
        <v>82</v>
      </c>
      <c r="AT212" s="171" t="s">
        <v>71</v>
      </c>
      <c r="AU212" s="171" t="s">
        <v>72</v>
      </c>
      <c r="AY212" s="163" t="s">
        <v>132</v>
      </c>
      <c r="BK212" s="172">
        <f>BK213</f>
        <v>0</v>
      </c>
    </row>
    <row r="213" spans="1:65" s="2" customFormat="1" ht="16.5" customHeight="1">
      <c r="A213" s="33"/>
      <c r="B213" s="117"/>
      <c r="C213" s="118" t="s">
        <v>207</v>
      </c>
      <c r="D213" s="118" t="s">
        <v>127</v>
      </c>
      <c r="E213" s="119" t="s">
        <v>681</v>
      </c>
      <c r="F213" s="120" t="s">
        <v>682</v>
      </c>
      <c r="G213" s="121" t="s">
        <v>678</v>
      </c>
      <c r="H213" s="122">
        <v>4</v>
      </c>
      <c r="I213" s="123"/>
      <c r="J213" s="124">
        <f>ROUND(I213*H213,2)</f>
        <v>0</v>
      </c>
      <c r="K213" s="120" t="s">
        <v>3</v>
      </c>
      <c r="L213" s="34"/>
      <c r="M213" s="125" t="s">
        <v>3</v>
      </c>
      <c r="N213" s="126" t="s">
        <v>43</v>
      </c>
      <c r="O213" s="54"/>
      <c r="P213" s="127">
        <f>O213*H213</f>
        <v>0</v>
      </c>
      <c r="Q213" s="127">
        <v>0</v>
      </c>
      <c r="R213" s="127">
        <f>Q213*H213</f>
        <v>0</v>
      </c>
      <c r="S213" s="127">
        <v>0</v>
      </c>
      <c r="T213" s="12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29" t="s">
        <v>154</v>
      </c>
      <c r="AT213" s="129" t="s">
        <v>127</v>
      </c>
      <c r="AU213" s="129" t="s">
        <v>80</v>
      </c>
      <c r="AY213" s="18" t="s">
        <v>132</v>
      </c>
      <c r="BE213" s="130">
        <f>IF(N213="základní",J213,0)</f>
        <v>0</v>
      </c>
      <c r="BF213" s="130">
        <f>IF(N213="snížená",J213,0)</f>
        <v>0</v>
      </c>
      <c r="BG213" s="130">
        <f>IF(N213="zákl. přenesená",J213,0)</f>
        <v>0</v>
      </c>
      <c r="BH213" s="130">
        <f>IF(N213="sníž. přenesená",J213,0)</f>
        <v>0</v>
      </c>
      <c r="BI213" s="130">
        <f>IF(N213="nulová",J213,0)</f>
        <v>0</v>
      </c>
      <c r="BJ213" s="18" t="s">
        <v>80</v>
      </c>
      <c r="BK213" s="130">
        <f>ROUND(I213*H213,2)</f>
        <v>0</v>
      </c>
      <c r="BL213" s="18" t="s">
        <v>154</v>
      </c>
      <c r="BM213" s="129" t="s">
        <v>187</v>
      </c>
    </row>
    <row r="214" spans="2:63" s="12" customFormat="1" ht="25.9" customHeight="1">
      <c r="B214" s="162"/>
      <c r="D214" s="163" t="s">
        <v>71</v>
      </c>
      <c r="E214" s="164" t="s">
        <v>252</v>
      </c>
      <c r="F214" s="164" t="s">
        <v>649</v>
      </c>
      <c r="I214" s="165"/>
      <c r="J214" s="166">
        <f>BK214</f>
        <v>0</v>
      </c>
      <c r="L214" s="162"/>
      <c r="M214" s="167"/>
      <c r="N214" s="168"/>
      <c r="O214" s="168"/>
      <c r="P214" s="169">
        <f>SUM(P215:P216)</f>
        <v>0</v>
      </c>
      <c r="Q214" s="168"/>
      <c r="R214" s="169">
        <f>SUM(R215:R216)</f>
        <v>0</v>
      </c>
      <c r="S214" s="168"/>
      <c r="T214" s="170">
        <f>SUM(T215:T216)</f>
        <v>0</v>
      </c>
      <c r="AR214" s="163" t="s">
        <v>80</v>
      </c>
      <c r="AT214" s="171" t="s">
        <v>71</v>
      </c>
      <c r="AU214" s="171" t="s">
        <v>72</v>
      </c>
      <c r="AY214" s="163" t="s">
        <v>132</v>
      </c>
      <c r="BK214" s="172">
        <f>SUM(BK215:BK216)</f>
        <v>0</v>
      </c>
    </row>
    <row r="215" spans="1:65" s="2" customFormat="1" ht="16.5" customHeight="1">
      <c r="A215" s="33"/>
      <c r="B215" s="117"/>
      <c r="C215" s="118" t="s">
        <v>171</v>
      </c>
      <c r="D215" s="118" t="s">
        <v>127</v>
      </c>
      <c r="E215" s="119" t="s">
        <v>683</v>
      </c>
      <c r="F215" s="120" t="s">
        <v>684</v>
      </c>
      <c r="G215" s="121" t="s">
        <v>593</v>
      </c>
      <c r="H215" s="122">
        <v>4</v>
      </c>
      <c r="I215" s="123"/>
      <c r="J215" s="124">
        <f>ROUND(I215*H215,2)</f>
        <v>0</v>
      </c>
      <c r="K215" s="120" t="s">
        <v>3</v>
      </c>
      <c r="L215" s="34"/>
      <c r="M215" s="125" t="s">
        <v>3</v>
      </c>
      <c r="N215" s="126" t="s">
        <v>43</v>
      </c>
      <c r="O215" s="54"/>
      <c r="P215" s="127">
        <f>O215*H215</f>
        <v>0</v>
      </c>
      <c r="Q215" s="127">
        <v>0</v>
      </c>
      <c r="R215" s="127">
        <f>Q215*H215</f>
        <v>0</v>
      </c>
      <c r="S215" s="127">
        <v>0</v>
      </c>
      <c r="T215" s="12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29" t="s">
        <v>131</v>
      </c>
      <c r="AT215" s="129" t="s">
        <v>127</v>
      </c>
      <c r="AU215" s="129" t="s">
        <v>80</v>
      </c>
      <c r="AY215" s="18" t="s">
        <v>132</v>
      </c>
      <c r="BE215" s="130">
        <f>IF(N215="základní",J215,0)</f>
        <v>0</v>
      </c>
      <c r="BF215" s="130">
        <f>IF(N215="snížená",J215,0)</f>
        <v>0</v>
      </c>
      <c r="BG215" s="130">
        <f>IF(N215="zákl. přenesená",J215,0)</f>
        <v>0</v>
      </c>
      <c r="BH215" s="130">
        <f>IF(N215="sníž. přenesená",J215,0)</f>
        <v>0</v>
      </c>
      <c r="BI215" s="130">
        <f>IF(N215="nulová",J215,0)</f>
        <v>0</v>
      </c>
      <c r="BJ215" s="18" t="s">
        <v>80</v>
      </c>
      <c r="BK215" s="130">
        <f>ROUND(I215*H215,2)</f>
        <v>0</v>
      </c>
      <c r="BL215" s="18" t="s">
        <v>131</v>
      </c>
      <c r="BM215" s="129" t="s">
        <v>189</v>
      </c>
    </row>
    <row r="216" spans="1:65" s="2" customFormat="1" ht="16.5" customHeight="1">
      <c r="A216" s="33"/>
      <c r="B216" s="117"/>
      <c r="C216" s="118" t="s">
        <v>215</v>
      </c>
      <c r="D216" s="118" t="s">
        <v>127</v>
      </c>
      <c r="E216" s="119" t="s">
        <v>685</v>
      </c>
      <c r="F216" s="120" t="s">
        <v>686</v>
      </c>
      <c r="G216" s="121" t="s">
        <v>593</v>
      </c>
      <c r="H216" s="122">
        <v>12</v>
      </c>
      <c r="I216" s="123"/>
      <c r="J216" s="124">
        <f>ROUND(I216*H216,2)</f>
        <v>0</v>
      </c>
      <c r="K216" s="120" t="s">
        <v>3</v>
      </c>
      <c r="L216" s="34"/>
      <c r="M216" s="125" t="s">
        <v>3</v>
      </c>
      <c r="N216" s="126" t="s">
        <v>43</v>
      </c>
      <c r="O216" s="54"/>
      <c r="P216" s="127">
        <f>O216*H216</f>
        <v>0</v>
      </c>
      <c r="Q216" s="127">
        <v>0</v>
      </c>
      <c r="R216" s="127">
        <f>Q216*H216</f>
        <v>0</v>
      </c>
      <c r="S216" s="127">
        <v>0</v>
      </c>
      <c r="T216" s="12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29" t="s">
        <v>131</v>
      </c>
      <c r="AT216" s="129" t="s">
        <v>127</v>
      </c>
      <c r="AU216" s="129" t="s">
        <v>80</v>
      </c>
      <c r="AY216" s="18" t="s">
        <v>132</v>
      </c>
      <c r="BE216" s="130">
        <f>IF(N216="základní",J216,0)</f>
        <v>0</v>
      </c>
      <c r="BF216" s="130">
        <f>IF(N216="snížená",J216,0)</f>
        <v>0</v>
      </c>
      <c r="BG216" s="130">
        <f>IF(N216="zákl. přenesená",J216,0)</f>
        <v>0</v>
      </c>
      <c r="BH216" s="130">
        <f>IF(N216="sníž. přenesená",J216,0)</f>
        <v>0</v>
      </c>
      <c r="BI216" s="130">
        <f>IF(N216="nulová",J216,0)</f>
        <v>0</v>
      </c>
      <c r="BJ216" s="18" t="s">
        <v>80</v>
      </c>
      <c r="BK216" s="130">
        <f>ROUND(I216*H216,2)</f>
        <v>0</v>
      </c>
      <c r="BL216" s="18" t="s">
        <v>131</v>
      </c>
      <c r="BM216" s="129" t="s">
        <v>192</v>
      </c>
    </row>
    <row r="217" spans="2:63" s="12" customFormat="1" ht="25.9" customHeight="1">
      <c r="B217" s="162"/>
      <c r="D217" s="163" t="s">
        <v>71</v>
      </c>
      <c r="E217" s="164" t="s">
        <v>687</v>
      </c>
      <c r="F217" s="164" t="s">
        <v>688</v>
      </c>
      <c r="I217" s="165"/>
      <c r="J217" s="166">
        <f>BK217</f>
        <v>0</v>
      </c>
      <c r="L217" s="162"/>
      <c r="M217" s="167"/>
      <c r="N217" s="168"/>
      <c r="O217" s="168"/>
      <c r="P217" s="169">
        <f>P218</f>
        <v>0</v>
      </c>
      <c r="Q217" s="168"/>
      <c r="R217" s="169">
        <f>R218</f>
        <v>0</v>
      </c>
      <c r="S217" s="168"/>
      <c r="T217" s="170">
        <f>T218</f>
        <v>0</v>
      </c>
      <c r="AR217" s="163" t="s">
        <v>144</v>
      </c>
      <c r="AT217" s="171" t="s">
        <v>71</v>
      </c>
      <c r="AU217" s="171" t="s">
        <v>72</v>
      </c>
      <c r="AY217" s="163" t="s">
        <v>132</v>
      </c>
      <c r="BK217" s="172">
        <f>BK218</f>
        <v>0</v>
      </c>
    </row>
    <row r="218" spans="1:65" s="2" customFormat="1" ht="16.5" customHeight="1">
      <c r="A218" s="33"/>
      <c r="B218" s="117"/>
      <c r="C218" s="118" t="s">
        <v>174</v>
      </c>
      <c r="D218" s="118" t="s">
        <v>127</v>
      </c>
      <c r="E218" s="119" t="s">
        <v>689</v>
      </c>
      <c r="F218" s="120" t="s">
        <v>688</v>
      </c>
      <c r="G218" s="121" t="s">
        <v>690</v>
      </c>
      <c r="H218" s="122">
        <v>1</v>
      </c>
      <c r="I218" s="123"/>
      <c r="J218" s="124">
        <f>ROUND(I218*H218,2)</f>
        <v>0</v>
      </c>
      <c r="K218" s="120" t="s">
        <v>3</v>
      </c>
      <c r="L218" s="34"/>
      <c r="M218" s="125" t="s">
        <v>3</v>
      </c>
      <c r="N218" s="126" t="s">
        <v>43</v>
      </c>
      <c r="O218" s="54"/>
      <c r="P218" s="127">
        <f>O218*H218</f>
        <v>0</v>
      </c>
      <c r="Q218" s="127">
        <v>0</v>
      </c>
      <c r="R218" s="127">
        <f>Q218*H218</f>
        <v>0</v>
      </c>
      <c r="S218" s="127">
        <v>0</v>
      </c>
      <c r="T218" s="12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29" t="s">
        <v>131</v>
      </c>
      <c r="AT218" s="129" t="s">
        <v>127</v>
      </c>
      <c r="AU218" s="129" t="s">
        <v>80</v>
      </c>
      <c r="AY218" s="18" t="s">
        <v>132</v>
      </c>
      <c r="BE218" s="130">
        <f>IF(N218="základní",J218,0)</f>
        <v>0</v>
      </c>
      <c r="BF218" s="130">
        <f>IF(N218="snížená",J218,0)</f>
        <v>0</v>
      </c>
      <c r="BG218" s="130">
        <f>IF(N218="zákl. přenesená",J218,0)</f>
        <v>0</v>
      </c>
      <c r="BH218" s="130">
        <f>IF(N218="sníž. přenesená",J218,0)</f>
        <v>0</v>
      </c>
      <c r="BI218" s="130">
        <f>IF(N218="nulová",J218,0)</f>
        <v>0</v>
      </c>
      <c r="BJ218" s="18" t="s">
        <v>80</v>
      </c>
      <c r="BK218" s="130">
        <f>ROUND(I218*H218,2)</f>
        <v>0</v>
      </c>
      <c r="BL218" s="18" t="s">
        <v>131</v>
      </c>
      <c r="BM218" s="129" t="s">
        <v>195</v>
      </c>
    </row>
    <row r="219" spans="2:63" s="12" customFormat="1" ht="25.9" customHeight="1">
      <c r="B219" s="162"/>
      <c r="D219" s="163" t="s">
        <v>71</v>
      </c>
      <c r="E219" s="164" t="s">
        <v>691</v>
      </c>
      <c r="F219" s="164" t="s">
        <v>692</v>
      </c>
      <c r="I219" s="165"/>
      <c r="J219" s="166">
        <f>BK219</f>
        <v>0</v>
      </c>
      <c r="L219" s="162"/>
      <c r="M219" s="167"/>
      <c r="N219" s="168"/>
      <c r="O219" s="168"/>
      <c r="P219" s="169">
        <f>P220</f>
        <v>0</v>
      </c>
      <c r="Q219" s="168"/>
      <c r="R219" s="169">
        <f>R220</f>
        <v>0</v>
      </c>
      <c r="S219" s="168"/>
      <c r="T219" s="170">
        <f>T220</f>
        <v>0</v>
      </c>
      <c r="AR219" s="163" t="s">
        <v>144</v>
      </c>
      <c r="AT219" s="171" t="s">
        <v>71</v>
      </c>
      <c r="AU219" s="171" t="s">
        <v>72</v>
      </c>
      <c r="AY219" s="163" t="s">
        <v>132</v>
      </c>
      <c r="BK219" s="172">
        <f>BK220</f>
        <v>0</v>
      </c>
    </row>
    <row r="220" spans="1:65" s="2" customFormat="1" ht="16.5" customHeight="1">
      <c r="A220" s="33"/>
      <c r="B220" s="117"/>
      <c r="C220" s="118" t="s">
        <v>223</v>
      </c>
      <c r="D220" s="118" t="s">
        <v>127</v>
      </c>
      <c r="E220" s="119" t="s">
        <v>693</v>
      </c>
      <c r="F220" s="120" t="s">
        <v>692</v>
      </c>
      <c r="G220" s="121" t="s">
        <v>690</v>
      </c>
      <c r="H220" s="122">
        <v>1</v>
      </c>
      <c r="I220" s="123"/>
      <c r="J220" s="124">
        <f>ROUND(I220*H220,2)</f>
        <v>0</v>
      </c>
      <c r="K220" s="120" t="s">
        <v>3</v>
      </c>
      <c r="L220" s="34"/>
      <c r="M220" s="125" t="s">
        <v>3</v>
      </c>
      <c r="N220" s="126" t="s">
        <v>43</v>
      </c>
      <c r="O220" s="54"/>
      <c r="P220" s="127">
        <f>O220*H220</f>
        <v>0</v>
      </c>
      <c r="Q220" s="127">
        <v>0</v>
      </c>
      <c r="R220" s="127">
        <f>Q220*H220</f>
        <v>0</v>
      </c>
      <c r="S220" s="127">
        <v>0</v>
      </c>
      <c r="T220" s="12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29" t="s">
        <v>131</v>
      </c>
      <c r="AT220" s="129" t="s">
        <v>127</v>
      </c>
      <c r="AU220" s="129" t="s">
        <v>80</v>
      </c>
      <c r="AY220" s="18" t="s">
        <v>132</v>
      </c>
      <c r="BE220" s="130">
        <f>IF(N220="základní",J220,0)</f>
        <v>0</v>
      </c>
      <c r="BF220" s="130">
        <f>IF(N220="snížená",J220,0)</f>
        <v>0</v>
      </c>
      <c r="BG220" s="130">
        <f>IF(N220="zákl. přenesená",J220,0)</f>
        <v>0</v>
      </c>
      <c r="BH220" s="130">
        <f>IF(N220="sníž. přenesená",J220,0)</f>
        <v>0</v>
      </c>
      <c r="BI220" s="130">
        <f>IF(N220="nulová",J220,0)</f>
        <v>0</v>
      </c>
      <c r="BJ220" s="18" t="s">
        <v>80</v>
      </c>
      <c r="BK220" s="130">
        <f>ROUND(I220*H220,2)</f>
        <v>0</v>
      </c>
      <c r="BL220" s="18" t="s">
        <v>131</v>
      </c>
      <c r="BM220" s="129" t="s">
        <v>201</v>
      </c>
    </row>
    <row r="221" spans="2:63" s="12" customFormat="1" ht="25.9" customHeight="1">
      <c r="B221" s="162"/>
      <c r="D221" s="163" t="s">
        <v>71</v>
      </c>
      <c r="E221" s="164" t="s">
        <v>694</v>
      </c>
      <c r="F221" s="164" t="s">
        <v>695</v>
      </c>
      <c r="I221" s="165"/>
      <c r="J221" s="166">
        <f>BK221</f>
        <v>0</v>
      </c>
      <c r="L221" s="162"/>
      <c r="M221" s="167"/>
      <c r="N221" s="168"/>
      <c r="O221" s="168"/>
      <c r="P221" s="169">
        <f>P222</f>
        <v>0</v>
      </c>
      <c r="Q221" s="168"/>
      <c r="R221" s="169">
        <f>R222</f>
        <v>0</v>
      </c>
      <c r="S221" s="168"/>
      <c r="T221" s="170">
        <f>T222</f>
        <v>0</v>
      </c>
      <c r="AR221" s="163" t="s">
        <v>144</v>
      </c>
      <c r="AT221" s="171" t="s">
        <v>71</v>
      </c>
      <c r="AU221" s="171" t="s">
        <v>72</v>
      </c>
      <c r="AY221" s="163" t="s">
        <v>132</v>
      </c>
      <c r="BK221" s="172">
        <f>BK222</f>
        <v>0</v>
      </c>
    </row>
    <row r="222" spans="1:65" s="2" customFormat="1" ht="16.5" customHeight="1">
      <c r="A222" s="33"/>
      <c r="B222" s="117"/>
      <c r="C222" s="118" t="s">
        <v>177</v>
      </c>
      <c r="D222" s="118" t="s">
        <v>127</v>
      </c>
      <c r="E222" s="119" t="s">
        <v>696</v>
      </c>
      <c r="F222" s="120" t="s">
        <v>695</v>
      </c>
      <c r="G222" s="121" t="s">
        <v>690</v>
      </c>
      <c r="H222" s="122">
        <v>1</v>
      </c>
      <c r="I222" s="123"/>
      <c r="J222" s="124">
        <f>ROUND(I222*H222,2)</f>
        <v>0</v>
      </c>
      <c r="K222" s="120" t="s">
        <v>3</v>
      </c>
      <c r="L222" s="34"/>
      <c r="M222" s="125" t="s">
        <v>3</v>
      </c>
      <c r="N222" s="126" t="s">
        <v>43</v>
      </c>
      <c r="O222" s="54"/>
      <c r="P222" s="127">
        <f>O222*H222</f>
        <v>0</v>
      </c>
      <c r="Q222" s="127">
        <v>0</v>
      </c>
      <c r="R222" s="127">
        <f>Q222*H222</f>
        <v>0</v>
      </c>
      <c r="S222" s="127">
        <v>0</v>
      </c>
      <c r="T222" s="12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29" t="s">
        <v>131</v>
      </c>
      <c r="AT222" s="129" t="s">
        <v>127</v>
      </c>
      <c r="AU222" s="129" t="s">
        <v>80</v>
      </c>
      <c r="AY222" s="18" t="s">
        <v>132</v>
      </c>
      <c r="BE222" s="130">
        <f>IF(N222="základní",J222,0)</f>
        <v>0</v>
      </c>
      <c r="BF222" s="130">
        <f>IF(N222="snížená",J222,0)</f>
        <v>0</v>
      </c>
      <c r="BG222" s="130">
        <f>IF(N222="zákl. přenesená",J222,0)</f>
        <v>0</v>
      </c>
      <c r="BH222" s="130">
        <f>IF(N222="sníž. přenesená",J222,0)</f>
        <v>0</v>
      </c>
      <c r="BI222" s="130">
        <f>IF(N222="nulová",J222,0)</f>
        <v>0</v>
      </c>
      <c r="BJ222" s="18" t="s">
        <v>80</v>
      </c>
      <c r="BK222" s="130">
        <f>ROUND(I222*H222,2)</f>
        <v>0</v>
      </c>
      <c r="BL222" s="18" t="s">
        <v>131</v>
      </c>
      <c r="BM222" s="129" t="s">
        <v>205</v>
      </c>
    </row>
    <row r="223" spans="2:63" s="12" customFormat="1" ht="25.9" customHeight="1">
      <c r="B223" s="162"/>
      <c r="D223" s="163" t="s">
        <v>71</v>
      </c>
      <c r="E223" s="164" t="s">
        <v>697</v>
      </c>
      <c r="F223" s="164" t="s">
        <v>698</v>
      </c>
      <c r="I223" s="165"/>
      <c r="J223" s="166">
        <f>BK223</f>
        <v>0</v>
      </c>
      <c r="L223" s="162"/>
      <c r="M223" s="167"/>
      <c r="N223" s="168"/>
      <c r="O223" s="168"/>
      <c r="P223" s="169">
        <f>P224</f>
        <v>0</v>
      </c>
      <c r="Q223" s="168"/>
      <c r="R223" s="169">
        <f>R224</f>
        <v>0</v>
      </c>
      <c r="S223" s="168"/>
      <c r="T223" s="170">
        <f>T224</f>
        <v>0</v>
      </c>
      <c r="AR223" s="163" t="s">
        <v>144</v>
      </c>
      <c r="AT223" s="171" t="s">
        <v>71</v>
      </c>
      <c r="AU223" s="171" t="s">
        <v>72</v>
      </c>
      <c r="AY223" s="163" t="s">
        <v>132</v>
      </c>
      <c r="BK223" s="172">
        <f>BK224</f>
        <v>0</v>
      </c>
    </row>
    <row r="224" spans="1:65" s="2" customFormat="1" ht="16.5" customHeight="1">
      <c r="A224" s="33"/>
      <c r="B224" s="117"/>
      <c r="C224" s="118" t="s">
        <v>227</v>
      </c>
      <c r="D224" s="118" t="s">
        <v>127</v>
      </c>
      <c r="E224" s="119" t="s">
        <v>699</v>
      </c>
      <c r="F224" s="120" t="s">
        <v>698</v>
      </c>
      <c r="G224" s="121" t="s">
        <v>690</v>
      </c>
      <c r="H224" s="122">
        <v>1</v>
      </c>
      <c r="I224" s="123"/>
      <c r="J224" s="124">
        <f>ROUND(I224*H224,2)</f>
        <v>0</v>
      </c>
      <c r="K224" s="120" t="s">
        <v>3</v>
      </c>
      <c r="L224" s="34"/>
      <c r="M224" s="137" t="s">
        <v>3</v>
      </c>
      <c r="N224" s="138" t="s">
        <v>43</v>
      </c>
      <c r="O224" s="139"/>
      <c r="P224" s="140">
        <f>O224*H224</f>
        <v>0</v>
      </c>
      <c r="Q224" s="140">
        <v>0</v>
      </c>
      <c r="R224" s="140">
        <f>Q224*H224</f>
        <v>0</v>
      </c>
      <c r="S224" s="140">
        <v>0</v>
      </c>
      <c r="T224" s="14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29" t="s">
        <v>131</v>
      </c>
      <c r="AT224" s="129" t="s">
        <v>127</v>
      </c>
      <c r="AU224" s="129" t="s">
        <v>80</v>
      </c>
      <c r="AY224" s="18" t="s">
        <v>132</v>
      </c>
      <c r="BE224" s="130">
        <f>IF(N224="základní",J224,0)</f>
        <v>0</v>
      </c>
      <c r="BF224" s="130">
        <f>IF(N224="snížená",J224,0)</f>
        <v>0</v>
      </c>
      <c r="BG224" s="130">
        <f>IF(N224="zákl. přenesená",J224,0)</f>
        <v>0</v>
      </c>
      <c r="BH224" s="130">
        <f>IF(N224="sníž. přenesená",J224,0)</f>
        <v>0</v>
      </c>
      <c r="BI224" s="130">
        <f>IF(N224="nulová",J224,0)</f>
        <v>0</v>
      </c>
      <c r="BJ224" s="18" t="s">
        <v>80</v>
      </c>
      <c r="BK224" s="130">
        <f>ROUND(I224*H224,2)</f>
        <v>0</v>
      </c>
      <c r="BL224" s="18" t="s">
        <v>131</v>
      </c>
      <c r="BM224" s="129" t="s">
        <v>210</v>
      </c>
    </row>
    <row r="225" spans="1:31" s="2" customFormat="1" ht="6.95" customHeight="1">
      <c r="A225" s="33"/>
      <c r="B225" s="43"/>
      <c r="C225" s="44"/>
      <c r="D225" s="44"/>
      <c r="E225" s="44"/>
      <c r="F225" s="44"/>
      <c r="G225" s="44"/>
      <c r="H225" s="44"/>
      <c r="I225" s="44"/>
      <c r="J225" s="44"/>
      <c r="K225" s="44"/>
      <c r="L225" s="34"/>
      <c r="M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</sheetData>
  <autoFilter ref="C97:K224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39" r:id="rId1" display="https://podminky.urs.cz/item/CS_URS_2022_02/762322911"/>
    <hyperlink ref="F143" r:id="rId2" display="https://podminky.urs.cz/item/CS_URS_2022_02/762085112"/>
    <hyperlink ref="F149" r:id="rId3" display="https://podminky.urs.cz/item/CS_URS_2022_02/998762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s="1" customFormat="1" ht="37.5" customHeight="1"/>
    <row r="2" spans="2:11" s="1" customFormat="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6" customFormat="1" ht="45" customHeight="1">
      <c r="B3" s="204"/>
      <c r="C3" s="325" t="s">
        <v>700</v>
      </c>
      <c r="D3" s="325"/>
      <c r="E3" s="325"/>
      <c r="F3" s="325"/>
      <c r="G3" s="325"/>
      <c r="H3" s="325"/>
      <c r="I3" s="325"/>
      <c r="J3" s="325"/>
      <c r="K3" s="205"/>
    </row>
    <row r="4" spans="2:11" s="1" customFormat="1" ht="25.5" customHeight="1">
      <c r="B4" s="206"/>
      <c r="C4" s="326" t="s">
        <v>701</v>
      </c>
      <c r="D4" s="326"/>
      <c r="E4" s="326"/>
      <c r="F4" s="326"/>
      <c r="G4" s="326"/>
      <c r="H4" s="326"/>
      <c r="I4" s="326"/>
      <c r="J4" s="326"/>
      <c r="K4" s="207"/>
    </row>
    <row r="5" spans="2:11" s="1" customFormat="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s="1" customFormat="1" ht="15" customHeight="1">
      <c r="B6" s="206"/>
      <c r="C6" s="324" t="s">
        <v>702</v>
      </c>
      <c r="D6" s="324"/>
      <c r="E6" s="324"/>
      <c r="F6" s="324"/>
      <c r="G6" s="324"/>
      <c r="H6" s="324"/>
      <c r="I6" s="324"/>
      <c r="J6" s="324"/>
      <c r="K6" s="207"/>
    </row>
    <row r="7" spans="2:11" s="1" customFormat="1" ht="15" customHeight="1">
      <c r="B7" s="210"/>
      <c r="C7" s="324" t="s">
        <v>703</v>
      </c>
      <c r="D7" s="324"/>
      <c r="E7" s="324"/>
      <c r="F7" s="324"/>
      <c r="G7" s="324"/>
      <c r="H7" s="324"/>
      <c r="I7" s="324"/>
      <c r="J7" s="324"/>
      <c r="K7" s="207"/>
    </row>
    <row r="8" spans="2:11" s="1" customFormat="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s="1" customFormat="1" ht="15" customHeight="1">
      <c r="B9" s="210"/>
      <c r="C9" s="324" t="s">
        <v>704</v>
      </c>
      <c r="D9" s="324"/>
      <c r="E9" s="324"/>
      <c r="F9" s="324"/>
      <c r="G9" s="324"/>
      <c r="H9" s="324"/>
      <c r="I9" s="324"/>
      <c r="J9" s="324"/>
      <c r="K9" s="207"/>
    </row>
    <row r="10" spans="2:11" s="1" customFormat="1" ht="15" customHeight="1">
      <c r="B10" s="210"/>
      <c r="C10" s="209"/>
      <c r="D10" s="324" t="s">
        <v>705</v>
      </c>
      <c r="E10" s="324"/>
      <c r="F10" s="324"/>
      <c r="G10" s="324"/>
      <c r="H10" s="324"/>
      <c r="I10" s="324"/>
      <c r="J10" s="324"/>
      <c r="K10" s="207"/>
    </row>
    <row r="11" spans="2:11" s="1" customFormat="1" ht="15" customHeight="1">
      <c r="B11" s="210"/>
      <c r="C11" s="211"/>
      <c r="D11" s="324" t="s">
        <v>706</v>
      </c>
      <c r="E11" s="324"/>
      <c r="F11" s="324"/>
      <c r="G11" s="324"/>
      <c r="H11" s="324"/>
      <c r="I11" s="324"/>
      <c r="J11" s="324"/>
      <c r="K11" s="207"/>
    </row>
    <row r="12" spans="2:11" s="1" customFormat="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s="1" customFormat="1" ht="15" customHeight="1">
      <c r="B13" s="210"/>
      <c r="C13" s="211"/>
      <c r="D13" s="212" t="s">
        <v>707</v>
      </c>
      <c r="E13" s="209"/>
      <c r="F13" s="209"/>
      <c r="G13" s="209"/>
      <c r="H13" s="209"/>
      <c r="I13" s="209"/>
      <c r="J13" s="209"/>
      <c r="K13" s="207"/>
    </row>
    <row r="14" spans="2:11" s="1" customFormat="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s="1" customFormat="1" ht="15" customHeight="1">
      <c r="B15" s="210"/>
      <c r="C15" s="211"/>
      <c r="D15" s="324" t="s">
        <v>708</v>
      </c>
      <c r="E15" s="324"/>
      <c r="F15" s="324"/>
      <c r="G15" s="324"/>
      <c r="H15" s="324"/>
      <c r="I15" s="324"/>
      <c r="J15" s="324"/>
      <c r="K15" s="207"/>
    </row>
    <row r="16" spans="2:11" s="1" customFormat="1" ht="15" customHeight="1">
      <c r="B16" s="210"/>
      <c r="C16" s="211"/>
      <c r="D16" s="324" t="s">
        <v>709</v>
      </c>
      <c r="E16" s="324"/>
      <c r="F16" s="324"/>
      <c r="G16" s="324"/>
      <c r="H16" s="324"/>
      <c r="I16" s="324"/>
      <c r="J16" s="324"/>
      <c r="K16" s="207"/>
    </row>
    <row r="17" spans="2:11" s="1" customFormat="1" ht="15" customHeight="1">
      <c r="B17" s="210"/>
      <c r="C17" s="211"/>
      <c r="D17" s="324" t="s">
        <v>710</v>
      </c>
      <c r="E17" s="324"/>
      <c r="F17" s="324"/>
      <c r="G17" s="324"/>
      <c r="H17" s="324"/>
      <c r="I17" s="324"/>
      <c r="J17" s="324"/>
      <c r="K17" s="207"/>
    </row>
    <row r="18" spans="2:11" s="1" customFormat="1" ht="15" customHeight="1">
      <c r="B18" s="210"/>
      <c r="C18" s="211"/>
      <c r="D18" s="211"/>
      <c r="E18" s="213" t="s">
        <v>79</v>
      </c>
      <c r="F18" s="324" t="s">
        <v>711</v>
      </c>
      <c r="G18" s="324"/>
      <c r="H18" s="324"/>
      <c r="I18" s="324"/>
      <c r="J18" s="324"/>
      <c r="K18" s="207"/>
    </row>
    <row r="19" spans="2:11" s="1" customFormat="1" ht="15" customHeight="1">
      <c r="B19" s="210"/>
      <c r="C19" s="211"/>
      <c r="D19" s="211"/>
      <c r="E19" s="213" t="s">
        <v>712</v>
      </c>
      <c r="F19" s="324" t="s">
        <v>713</v>
      </c>
      <c r="G19" s="324"/>
      <c r="H19" s="324"/>
      <c r="I19" s="324"/>
      <c r="J19" s="324"/>
      <c r="K19" s="207"/>
    </row>
    <row r="20" spans="2:11" s="1" customFormat="1" ht="15" customHeight="1">
      <c r="B20" s="210"/>
      <c r="C20" s="211"/>
      <c r="D20" s="211"/>
      <c r="E20" s="213" t="s">
        <v>714</v>
      </c>
      <c r="F20" s="324" t="s">
        <v>715</v>
      </c>
      <c r="G20" s="324"/>
      <c r="H20" s="324"/>
      <c r="I20" s="324"/>
      <c r="J20" s="324"/>
      <c r="K20" s="207"/>
    </row>
    <row r="21" spans="2:11" s="1" customFormat="1" ht="15" customHeight="1">
      <c r="B21" s="210"/>
      <c r="C21" s="211"/>
      <c r="D21" s="211"/>
      <c r="E21" s="213" t="s">
        <v>716</v>
      </c>
      <c r="F21" s="324" t="s">
        <v>717</v>
      </c>
      <c r="G21" s="324"/>
      <c r="H21" s="324"/>
      <c r="I21" s="324"/>
      <c r="J21" s="324"/>
      <c r="K21" s="207"/>
    </row>
    <row r="22" spans="2:11" s="1" customFormat="1" ht="15" customHeight="1">
      <c r="B22" s="210"/>
      <c r="C22" s="211"/>
      <c r="D22" s="211"/>
      <c r="E22" s="213" t="s">
        <v>718</v>
      </c>
      <c r="F22" s="324" t="s">
        <v>719</v>
      </c>
      <c r="G22" s="324"/>
      <c r="H22" s="324"/>
      <c r="I22" s="324"/>
      <c r="J22" s="324"/>
      <c r="K22" s="207"/>
    </row>
    <row r="23" spans="2:11" s="1" customFormat="1" ht="15" customHeight="1">
      <c r="B23" s="210"/>
      <c r="C23" s="211"/>
      <c r="D23" s="211"/>
      <c r="E23" s="213" t="s">
        <v>720</v>
      </c>
      <c r="F23" s="324" t="s">
        <v>721</v>
      </c>
      <c r="G23" s="324"/>
      <c r="H23" s="324"/>
      <c r="I23" s="324"/>
      <c r="J23" s="324"/>
      <c r="K23" s="207"/>
    </row>
    <row r="24" spans="2:11" s="1" customFormat="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s="1" customFormat="1" ht="15" customHeight="1">
      <c r="B25" s="210"/>
      <c r="C25" s="324" t="s">
        <v>722</v>
      </c>
      <c r="D25" s="324"/>
      <c r="E25" s="324"/>
      <c r="F25" s="324"/>
      <c r="G25" s="324"/>
      <c r="H25" s="324"/>
      <c r="I25" s="324"/>
      <c r="J25" s="324"/>
      <c r="K25" s="207"/>
    </row>
    <row r="26" spans="2:11" s="1" customFormat="1" ht="15" customHeight="1">
      <c r="B26" s="210"/>
      <c r="C26" s="324" t="s">
        <v>723</v>
      </c>
      <c r="D26" s="324"/>
      <c r="E26" s="324"/>
      <c r="F26" s="324"/>
      <c r="G26" s="324"/>
      <c r="H26" s="324"/>
      <c r="I26" s="324"/>
      <c r="J26" s="324"/>
      <c r="K26" s="207"/>
    </row>
    <row r="27" spans="2:11" s="1" customFormat="1" ht="15" customHeight="1">
      <c r="B27" s="210"/>
      <c r="C27" s="209"/>
      <c r="D27" s="324" t="s">
        <v>724</v>
      </c>
      <c r="E27" s="324"/>
      <c r="F27" s="324"/>
      <c r="G27" s="324"/>
      <c r="H27" s="324"/>
      <c r="I27" s="324"/>
      <c r="J27" s="324"/>
      <c r="K27" s="207"/>
    </row>
    <row r="28" spans="2:11" s="1" customFormat="1" ht="15" customHeight="1">
      <c r="B28" s="210"/>
      <c r="C28" s="211"/>
      <c r="D28" s="324" t="s">
        <v>725</v>
      </c>
      <c r="E28" s="324"/>
      <c r="F28" s="324"/>
      <c r="G28" s="324"/>
      <c r="H28" s="324"/>
      <c r="I28" s="324"/>
      <c r="J28" s="324"/>
      <c r="K28" s="207"/>
    </row>
    <row r="29" spans="2:11" s="1" customFormat="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s="1" customFormat="1" ht="15" customHeight="1">
      <c r="B30" s="210"/>
      <c r="C30" s="211"/>
      <c r="D30" s="324" t="s">
        <v>726</v>
      </c>
      <c r="E30" s="324"/>
      <c r="F30" s="324"/>
      <c r="G30" s="324"/>
      <c r="H30" s="324"/>
      <c r="I30" s="324"/>
      <c r="J30" s="324"/>
      <c r="K30" s="207"/>
    </row>
    <row r="31" spans="2:11" s="1" customFormat="1" ht="15" customHeight="1">
      <c r="B31" s="210"/>
      <c r="C31" s="211"/>
      <c r="D31" s="324" t="s">
        <v>727</v>
      </c>
      <c r="E31" s="324"/>
      <c r="F31" s="324"/>
      <c r="G31" s="324"/>
      <c r="H31" s="324"/>
      <c r="I31" s="324"/>
      <c r="J31" s="324"/>
      <c r="K31" s="207"/>
    </row>
    <row r="32" spans="2:11" s="1" customFormat="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s="1" customFormat="1" ht="15" customHeight="1">
      <c r="B33" s="210"/>
      <c r="C33" s="211"/>
      <c r="D33" s="324" t="s">
        <v>728</v>
      </c>
      <c r="E33" s="324"/>
      <c r="F33" s="324"/>
      <c r="G33" s="324"/>
      <c r="H33" s="324"/>
      <c r="I33" s="324"/>
      <c r="J33" s="324"/>
      <c r="K33" s="207"/>
    </row>
    <row r="34" spans="2:11" s="1" customFormat="1" ht="15" customHeight="1">
      <c r="B34" s="210"/>
      <c r="C34" s="211"/>
      <c r="D34" s="324" t="s">
        <v>729</v>
      </c>
      <c r="E34" s="324"/>
      <c r="F34" s="324"/>
      <c r="G34" s="324"/>
      <c r="H34" s="324"/>
      <c r="I34" s="324"/>
      <c r="J34" s="324"/>
      <c r="K34" s="207"/>
    </row>
    <row r="35" spans="2:11" s="1" customFormat="1" ht="15" customHeight="1">
      <c r="B35" s="210"/>
      <c r="C35" s="211"/>
      <c r="D35" s="324" t="s">
        <v>730</v>
      </c>
      <c r="E35" s="324"/>
      <c r="F35" s="324"/>
      <c r="G35" s="324"/>
      <c r="H35" s="324"/>
      <c r="I35" s="324"/>
      <c r="J35" s="324"/>
      <c r="K35" s="207"/>
    </row>
    <row r="36" spans="2:11" s="1" customFormat="1" ht="15" customHeight="1">
      <c r="B36" s="210"/>
      <c r="C36" s="211"/>
      <c r="D36" s="209"/>
      <c r="E36" s="212" t="s">
        <v>115</v>
      </c>
      <c r="F36" s="209"/>
      <c r="G36" s="324" t="s">
        <v>731</v>
      </c>
      <c r="H36" s="324"/>
      <c r="I36" s="324"/>
      <c r="J36" s="324"/>
      <c r="K36" s="207"/>
    </row>
    <row r="37" spans="2:11" s="1" customFormat="1" ht="30.75" customHeight="1">
      <c r="B37" s="210"/>
      <c r="C37" s="211"/>
      <c r="D37" s="209"/>
      <c r="E37" s="212" t="s">
        <v>732</v>
      </c>
      <c r="F37" s="209"/>
      <c r="G37" s="324" t="s">
        <v>733</v>
      </c>
      <c r="H37" s="324"/>
      <c r="I37" s="324"/>
      <c r="J37" s="324"/>
      <c r="K37" s="207"/>
    </row>
    <row r="38" spans="2:11" s="1" customFormat="1" ht="15" customHeight="1">
      <c r="B38" s="210"/>
      <c r="C38" s="211"/>
      <c r="D38" s="209"/>
      <c r="E38" s="212" t="s">
        <v>53</v>
      </c>
      <c r="F38" s="209"/>
      <c r="G38" s="324" t="s">
        <v>734</v>
      </c>
      <c r="H38" s="324"/>
      <c r="I38" s="324"/>
      <c r="J38" s="324"/>
      <c r="K38" s="207"/>
    </row>
    <row r="39" spans="2:11" s="1" customFormat="1" ht="15" customHeight="1">
      <c r="B39" s="210"/>
      <c r="C39" s="211"/>
      <c r="D39" s="209"/>
      <c r="E39" s="212" t="s">
        <v>54</v>
      </c>
      <c r="F39" s="209"/>
      <c r="G39" s="324" t="s">
        <v>735</v>
      </c>
      <c r="H39" s="324"/>
      <c r="I39" s="324"/>
      <c r="J39" s="324"/>
      <c r="K39" s="207"/>
    </row>
    <row r="40" spans="2:11" s="1" customFormat="1" ht="15" customHeight="1">
      <c r="B40" s="210"/>
      <c r="C40" s="211"/>
      <c r="D40" s="209"/>
      <c r="E40" s="212" t="s">
        <v>116</v>
      </c>
      <c r="F40" s="209"/>
      <c r="G40" s="324" t="s">
        <v>736</v>
      </c>
      <c r="H40" s="324"/>
      <c r="I40" s="324"/>
      <c r="J40" s="324"/>
      <c r="K40" s="207"/>
    </row>
    <row r="41" spans="2:11" s="1" customFormat="1" ht="15" customHeight="1">
      <c r="B41" s="210"/>
      <c r="C41" s="211"/>
      <c r="D41" s="209"/>
      <c r="E41" s="212" t="s">
        <v>117</v>
      </c>
      <c r="F41" s="209"/>
      <c r="G41" s="324" t="s">
        <v>737</v>
      </c>
      <c r="H41" s="324"/>
      <c r="I41" s="324"/>
      <c r="J41" s="324"/>
      <c r="K41" s="207"/>
    </row>
    <row r="42" spans="2:11" s="1" customFormat="1" ht="15" customHeight="1">
      <c r="B42" s="210"/>
      <c r="C42" s="211"/>
      <c r="D42" s="209"/>
      <c r="E42" s="212" t="s">
        <v>738</v>
      </c>
      <c r="F42" s="209"/>
      <c r="G42" s="324" t="s">
        <v>739</v>
      </c>
      <c r="H42" s="324"/>
      <c r="I42" s="324"/>
      <c r="J42" s="324"/>
      <c r="K42" s="207"/>
    </row>
    <row r="43" spans="2:11" s="1" customFormat="1" ht="15" customHeight="1">
      <c r="B43" s="210"/>
      <c r="C43" s="211"/>
      <c r="D43" s="209"/>
      <c r="E43" s="212"/>
      <c r="F43" s="209"/>
      <c r="G43" s="324" t="s">
        <v>740</v>
      </c>
      <c r="H43" s="324"/>
      <c r="I43" s="324"/>
      <c r="J43" s="324"/>
      <c r="K43" s="207"/>
    </row>
    <row r="44" spans="2:11" s="1" customFormat="1" ht="15" customHeight="1">
      <c r="B44" s="210"/>
      <c r="C44" s="211"/>
      <c r="D44" s="209"/>
      <c r="E44" s="212" t="s">
        <v>741</v>
      </c>
      <c r="F44" s="209"/>
      <c r="G44" s="324" t="s">
        <v>742</v>
      </c>
      <c r="H44" s="324"/>
      <c r="I44" s="324"/>
      <c r="J44" s="324"/>
      <c r="K44" s="207"/>
    </row>
    <row r="45" spans="2:11" s="1" customFormat="1" ht="15" customHeight="1">
      <c r="B45" s="210"/>
      <c r="C45" s="211"/>
      <c r="D45" s="209"/>
      <c r="E45" s="212" t="s">
        <v>119</v>
      </c>
      <c r="F45" s="209"/>
      <c r="G45" s="324" t="s">
        <v>743</v>
      </c>
      <c r="H45" s="324"/>
      <c r="I45" s="324"/>
      <c r="J45" s="324"/>
      <c r="K45" s="207"/>
    </row>
    <row r="46" spans="2:11" s="1" customFormat="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s="1" customFormat="1" ht="15" customHeight="1">
      <c r="B47" s="210"/>
      <c r="C47" s="211"/>
      <c r="D47" s="324" t="s">
        <v>744</v>
      </c>
      <c r="E47" s="324"/>
      <c r="F47" s="324"/>
      <c r="G47" s="324"/>
      <c r="H47" s="324"/>
      <c r="I47" s="324"/>
      <c r="J47" s="324"/>
      <c r="K47" s="207"/>
    </row>
    <row r="48" spans="2:11" s="1" customFormat="1" ht="15" customHeight="1">
      <c r="B48" s="210"/>
      <c r="C48" s="211"/>
      <c r="D48" s="211"/>
      <c r="E48" s="324" t="s">
        <v>745</v>
      </c>
      <c r="F48" s="324"/>
      <c r="G48" s="324"/>
      <c r="H48" s="324"/>
      <c r="I48" s="324"/>
      <c r="J48" s="324"/>
      <c r="K48" s="207"/>
    </row>
    <row r="49" spans="2:11" s="1" customFormat="1" ht="15" customHeight="1">
      <c r="B49" s="210"/>
      <c r="C49" s="211"/>
      <c r="D49" s="211"/>
      <c r="E49" s="324" t="s">
        <v>746</v>
      </c>
      <c r="F49" s="324"/>
      <c r="G49" s="324"/>
      <c r="H49" s="324"/>
      <c r="I49" s="324"/>
      <c r="J49" s="324"/>
      <c r="K49" s="207"/>
    </row>
    <row r="50" spans="2:11" s="1" customFormat="1" ht="15" customHeight="1">
      <c r="B50" s="210"/>
      <c r="C50" s="211"/>
      <c r="D50" s="211"/>
      <c r="E50" s="324" t="s">
        <v>747</v>
      </c>
      <c r="F50" s="324"/>
      <c r="G50" s="324"/>
      <c r="H50" s="324"/>
      <c r="I50" s="324"/>
      <c r="J50" s="324"/>
      <c r="K50" s="207"/>
    </row>
    <row r="51" spans="2:11" s="1" customFormat="1" ht="15" customHeight="1">
      <c r="B51" s="210"/>
      <c r="C51" s="211"/>
      <c r="D51" s="324" t="s">
        <v>748</v>
      </c>
      <c r="E51" s="324"/>
      <c r="F51" s="324"/>
      <c r="G51" s="324"/>
      <c r="H51" s="324"/>
      <c r="I51" s="324"/>
      <c r="J51" s="324"/>
      <c r="K51" s="207"/>
    </row>
    <row r="52" spans="2:11" s="1" customFormat="1" ht="25.5" customHeight="1">
      <c r="B52" s="206"/>
      <c r="C52" s="326" t="s">
        <v>749</v>
      </c>
      <c r="D52" s="326"/>
      <c r="E52" s="326"/>
      <c r="F52" s="326"/>
      <c r="G52" s="326"/>
      <c r="H52" s="326"/>
      <c r="I52" s="326"/>
      <c r="J52" s="326"/>
      <c r="K52" s="207"/>
    </row>
    <row r="53" spans="2:11" s="1" customFormat="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s="1" customFormat="1" ht="15" customHeight="1">
      <c r="B54" s="206"/>
      <c r="C54" s="324" t="s">
        <v>750</v>
      </c>
      <c r="D54" s="324"/>
      <c r="E54" s="324"/>
      <c r="F54" s="324"/>
      <c r="G54" s="324"/>
      <c r="H54" s="324"/>
      <c r="I54" s="324"/>
      <c r="J54" s="324"/>
      <c r="K54" s="207"/>
    </row>
    <row r="55" spans="2:11" s="1" customFormat="1" ht="15" customHeight="1">
      <c r="B55" s="206"/>
      <c r="C55" s="324" t="s">
        <v>751</v>
      </c>
      <c r="D55" s="324"/>
      <c r="E55" s="324"/>
      <c r="F55" s="324"/>
      <c r="G55" s="324"/>
      <c r="H55" s="324"/>
      <c r="I55" s="324"/>
      <c r="J55" s="324"/>
      <c r="K55" s="207"/>
    </row>
    <row r="56" spans="2:11" s="1" customFormat="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s="1" customFormat="1" ht="15" customHeight="1">
      <c r="B57" s="206"/>
      <c r="C57" s="324" t="s">
        <v>752</v>
      </c>
      <c r="D57" s="324"/>
      <c r="E57" s="324"/>
      <c r="F57" s="324"/>
      <c r="G57" s="324"/>
      <c r="H57" s="324"/>
      <c r="I57" s="324"/>
      <c r="J57" s="324"/>
      <c r="K57" s="207"/>
    </row>
    <row r="58" spans="2:11" s="1" customFormat="1" ht="15" customHeight="1">
      <c r="B58" s="206"/>
      <c r="C58" s="211"/>
      <c r="D58" s="324" t="s">
        <v>753</v>
      </c>
      <c r="E58" s="324"/>
      <c r="F58" s="324"/>
      <c r="G58" s="324"/>
      <c r="H58" s="324"/>
      <c r="I58" s="324"/>
      <c r="J58" s="324"/>
      <c r="K58" s="207"/>
    </row>
    <row r="59" spans="2:11" s="1" customFormat="1" ht="15" customHeight="1">
      <c r="B59" s="206"/>
      <c r="C59" s="211"/>
      <c r="D59" s="324" t="s">
        <v>754</v>
      </c>
      <c r="E59" s="324"/>
      <c r="F59" s="324"/>
      <c r="G59" s="324"/>
      <c r="H59" s="324"/>
      <c r="I59" s="324"/>
      <c r="J59" s="324"/>
      <c r="K59" s="207"/>
    </row>
    <row r="60" spans="2:11" s="1" customFormat="1" ht="15" customHeight="1">
      <c r="B60" s="206"/>
      <c r="C60" s="211"/>
      <c r="D60" s="324" t="s">
        <v>755</v>
      </c>
      <c r="E60" s="324"/>
      <c r="F60" s="324"/>
      <c r="G60" s="324"/>
      <c r="H60" s="324"/>
      <c r="I60" s="324"/>
      <c r="J60" s="324"/>
      <c r="K60" s="207"/>
    </row>
    <row r="61" spans="2:11" s="1" customFormat="1" ht="15" customHeight="1">
      <c r="B61" s="206"/>
      <c r="C61" s="211"/>
      <c r="D61" s="324" t="s">
        <v>756</v>
      </c>
      <c r="E61" s="324"/>
      <c r="F61" s="324"/>
      <c r="G61" s="324"/>
      <c r="H61" s="324"/>
      <c r="I61" s="324"/>
      <c r="J61" s="324"/>
      <c r="K61" s="207"/>
    </row>
    <row r="62" spans="2:11" s="1" customFormat="1" ht="15" customHeight="1">
      <c r="B62" s="206"/>
      <c r="C62" s="211"/>
      <c r="D62" s="328" t="s">
        <v>757</v>
      </c>
      <c r="E62" s="328"/>
      <c r="F62" s="328"/>
      <c r="G62" s="328"/>
      <c r="H62" s="328"/>
      <c r="I62" s="328"/>
      <c r="J62" s="328"/>
      <c r="K62" s="207"/>
    </row>
    <row r="63" spans="2:11" s="1" customFormat="1" ht="15" customHeight="1">
      <c r="B63" s="206"/>
      <c r="C63" s="211"/>
      <c r="D63" s="324" t="s">
        <v>758</v>
      </c>
      <c r="E63" s="324"/>
      <c r="F63" s="324"/>
      <c r="G63" s="324"/>
      <c r="H63" s="324"/>
      <c r="I63" s="324"/>
      <c r="J63" s="324"/>
      <c r="K63" s="207"/>
    </row>
    <row r="64" spans="2:11" s="1" customFormat="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s="1" customFormat="1" ht="15" customHeight="1">
      <c r="B65" s="206"/>
      <c r="C65" s="211"/>
      <c r="D65" s="324" t="s">
        <v>759</v>
      </c>
      <c r="E65" s="324"/>
      <c r="F65" s="324"/>
      <c r="G65" s="324"/>
      <c r="H65" s="324"/>
      <c r="I65" s="324"/>
      <c r="J65" s="324"/>
      <c r="K65" s="207"/>
    </row>
    <row r="66" spans="2:11" s="1" customFormat="1" ht="15" customHeight="1">
      <c r="B66" s="206"/>
      <c r="C66" s="211"/>
      <c r="D66" s="328" t="s">
        <v>760</v>
      </c>
      <c r="E66" s="328"/>
      <c r="F66" s="328"/>
      <c r="G66" s="328"/>
      <c r="H66" s="328"/>
      <c r="I66" s="328"/>
      <c r="J66" s="328"/>
      <c r="K66" s="207"/>
    </row>
    <row r="67" spans="2:11" s="1" customFormat="1" ht="15" customHeight="1">
      <c r="B67" s="206"/>
      <c r="C67" s="211"/>
      <c r="D67" s="324" t="s">
        <v>761</v>
      </c>
      <c r="E67" s="324"/>
      <c r="F67" s="324"/>
      <c r="G67" s="324"/>
      <c r="H67" s="324"/>
      <c r="I67" s="324"/>
      <c r="J67" s="324"/>
      <c r="K67" s="207"/>
    </row>
    <row r="68" spans="2:11" s="1" customFormat="1" ht="15" customHeight="1">
      <c r="B68" s="206"/>
      <c r="C68" s="211"/>
      <c r="D68" s="324" t="s">
        <v>762</v>
      </c>
      <c r="E68" s="324"/>
      <c r="F68" s="324"/>
      <c r="G68" s="324"/>
      <c r="H68" s="324"/>
      <c r="I68" s="324"/>
      <c r="J68" s="324"/>
      <c r="K68" s="207"/>
    </row>
    <row r="69" spans="2:11" s="1" customFormat="1" ht="15" customHeight="1">
      <c r="B69" s="206"/>
      <c r="C69" s="211"/>
      <c r="D69" s="324" t="s">
        <v>763</v>
      </c>
      <c r="E69" s="324"/>
      <c r="F69" s="324"/>
      <c r="G69" s="324"/>
      <c r="H69" s="324"/>
      <c r="I69" s="324"/>
      <c r="J69" s="324"/>
      <c r="K69" s="207"/>
    </row>
    <row r="70" spans="2:11" s="1" customFormat="1" ht="15" customHeight="1">
      <c r="B70" s="206"/>
      <c r="C70" s="211"/>
      <c r="D70" s="324" t="s">
        <v>764</v>
      </c>
      <c r="E70" s="324"/>
      <c r="F70" s="324"/>
      <c r="G70" s="324"/>
      <c r="H70" s="324"/>
      <c r="I70" s="324"/>
      <c r="J70" s="324"/>
      <c r="K70" s="207"/>
    </row>
    <row r="71" spans="2:11" s="1" customFormat="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s="1" customFormat="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s="1" customFormat="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s="1" customFormat="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s="1" customFormat="1" ht="45" customHeight="1">
      <c r="B75" s="223"/>
      <c r="C75" s="327" t="s">
        <v>765</v>
      </c>
      <c r="D75" s="327"/>
      <c r="E75" s="327"/>
      <c r="F75" s="327"/>
      <c r="G75" s="327"/>
      <c r="H75" s="327"/>
      <c r="I75" s="327"/>
      <c r="J75" s="327"/>
      <c r="K75" s="224"/>
    </row>
    <row r="76" spans="2:11" s="1" customFormat="1" ht="17.25" customHeight="1">
      <c r="B76" s="223"/>
      <c r="C76" s="225" t="s">
        <v>766</v>
      </c>
      <c r="D76" s="225"/>
      <c r="E76" s="225"/>
      <c r="F76" s="225" t="s">
        <v>767</v>
      </c>
      <c r="G76" s="226"/>
      <c r="H76" s="225" t="s">
        <v>54</v>
      </c>
      <c r="I76" s="225" t="s">
        <v>57</v>
      </c>
      <c r="J76" s="225" t="s">
        <v>768</v>
      </c>
      <c r="K76" s="224"/>
    </row>
    <row r="77" spans="2:11" s="1" customFormat="1" ht="17.25" customHeight="1">
      <c r="B77" s="223"/>
      <c r="C77" s="227" t="s">
        <v>769</v>
      </c>
      <c r="D77" s="227"/>
      <c r="E77" s="227"/>
      <c r="F77" s="228" t="s">
        <v>770</v>
      </c>
      <c r="G77" s="229"/>
      <c r="H77" s="227"/>
      <c r="I77" s="227"/>
      <c r="J77" s="227" t="s">
        <v>771</v>
      </c>
      <c r="K77" s="224"/>
    </row>
    <row r="78" spans="2:11" s="1" customFormat="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s="1" customFormat="1" ht="15" customHeight="1">
      <c r="B79" s="223"/>
      <c r="C79" s="212" t="s">
        <v>53</v>
      </c>
      <c r="D79" s="232"/>
      <c r="E79" s="232"/>
      <c r="F79" s="233" t="s">
        <v>772</v>
      </c>
      <c r="G79" s="234"/>
      <c r="H79" s="212" t="s">
        <v>773</v>
      </c>
      <c r="I79" s="212" t="s">
        <v>774</v>
      </c>
      <c r="J79" s="212">
        <v>20</v>
      </c>
      <c r="K79" s="224"/>
    </row>
    <row r="80" spans="2:11" s="1" customFormat="1" ht="15" customHeight="1">
      <c r="B80" s="223"/>
      <c r="C80" s="212" t="s">
        <v>775</v>
      </c>
      <c r="D80" s="212"/>
      <c r="E80" s="212"/>
      <c r="F80" s="233" t="s">
        <v>772</v>
      </c>
      <c r="G80" s="234"/>
      <c r="H80" s="212" t="s">
        <v>776</v>
      </c>
      <c r="I80" s="212" t="s">
        <v>774</v>
      </c>
      <c r="J80" s="212">
        <v>120</v>
      </c>
      <c r="K80" s="224"/>
    </row>
    <row r="81" spans="2:11" s="1" customFormat="1" ht="15" customHeight="1">
      <c r="B81" s="235"/>
      <c r="C81" s="212" t="s">
        <v>777</v>
      </c>
      <c r="D81" s="212"/>
      <c r="E81" s="212"/>
      <c r="F81" s="233" t="s">
        <v>778</v>
      </c>
      <c r="G81" s="234"/>
      <c r="H81" s="212" t="s">
        <v>779</v>
      </c>
      <c r="I81" s="212" t="s">
        <v>774</v>
      </c>
      <c r="J81" s="212">
        <v>50</v>
      </c>
      <c r="K81" s="224"/>
    </row>
    <row r="82" spans="2:11" s="1" customFormat="1" ht="15" customHeight="1">
      <c r="B82" s="235"/>
      <c r="C82" s="212" t="s">
        <v>780</v>
      </c>
      <c r="D82" s="212"/>
      <c r="E82" s="212"/>
      <c r="F82" s="233" t="s">
        <v>772</v>
      </c>
      <c r="G82" s="234"/>
      <c r="H82" s="212" t="s">
        <v>781</v>
      </c>
      <c r="I82" s="212" t="s">
        <v>782</v>
      </c>
      <c r="J82" s="212"/>
      <c r="K82" s="224"/>
    </row>
    <row r="83" spans="2:11" s="1" customFormat="1" ht="15" customHeight="1">
      <c r="B83" s="235"/>
      <c r="C83" s="236" t="s">
        <v>783</v>
      </c>
      <c r="D83" s="236"/>
      <c r="E83" s="236"/>
      <c r="F83" s="237" t="s">
        <v>778</v>
      </c>
      <c r="G83" s="236"/>
      <c r="H83" s="236" t="s">
        <v>784</v>
      </c>
      <c r="I83" s="236" t="s">
        <v>774</v>
      </c>
      <c r="J83" s="236">
        <v>15</v>
      </c>
      <c r="K83" s="224"/>
    </row>
    <row r="84" spans="2:11" s="1" customFormat="1" ht="15" customHeight="1">
      <c r="B84" s="235"/>
      <c r="C84" s="236" t="s">
        <v>785</v>
      </c>
      <c r="D84" s="236"/>
      <c r="E84" s="236"/>
      <c r="F84" s="237" t="s">
        <v>778</v>
      </c>
      <c r="G84" s="236"/>
      <c r="H84" s="236" t="s">
        <v>786</v>
      </c>
      <c r="I84" s="236" t="s">
        <v>774</v>
      </c>
      <c r="J84" s="236">
        <v>15</v>
      </c>
      <c r="K84" s="224"/>
    </row>
    <row r="85" spans="2:11" s="1" customFormat="1" ht="15" customHeight="1">
      <c r="B85" s="235"/>
      <c r="C85" s="236" t="s">
        <v>787</v>
      </c>
      <c r="D85" s="236"/>
      <c r="E85" s="236"/>
      <c r="F85" s="237" t="s">
        <v>778</v>
      </c>
      <c r="G85" s="236"/>
      <c r="H85" s="236" t="s">
        <v>788</v>
      </c>
      <c r="I85" s="236" t="s">
        <v>774</v>
      </c>
      <c r="J85" s="236">
        <v>20</v>
      </c>
      <c r="K85" s="224"/>
    </row>
    <row r="86" spans="2:11" s="1" customFormat="1" ht="15" customHeight="1">
      <c r="B86" s="235"/>
      <c r="C86" s="236" t="s">
        <v>789</v>
      </c>
      <c r="D86" s="236"/>
      <c r="E86" s="236"/>
      <c r="F86" s="237" t="s">
        <v>778</v>
      </c>
      <c r="G86" s="236"/>
      <c r="H86" s="236" t="s">
        <v>790</v>
      </c>
      <c r="I86" s="236" t="s">
        <v>774</v>
      </c>
      <c r="J86" s="236">
        <v>20</v>
      </c>
      <c r="K86" s="224"/>
    </row>
    <row r="87" spans="2:11" s="1" customFormat="1" ht="15" customHeight="1">
      <c r="B87" s="235"/>
      <c r="C87" s="212" t="s">
        <v>791</v>
      </c>
      <c r="D87" s="212"/>
      <c r="E87" s="212"/>
      <c r="F87" s="233" t="s">
        <v>778</v>
      </c>
      <c r="G87" s="234"/>
      <c r="H87" s="212" t="s">
        <v>792</v>
      </c>
      <c r="I87" s="212" t="s">
        <v>774</v>
      </c>
      <c r="J87" s="212">
        <v>50</v>
      </c>
      <c r="K87" s="224"/>
    </row>
    <row r="88" spans="2:11" s="1" customFormat="1" ht="15" customHeight="1">
      <c r="B88" s="235"/>
      <c r="C88" s="212" t="s">
        <v>793</v>
      </c>
      <c r="D88" s="212"/>
      <c r="E88" s="212"/>
      <c r="F88" s="233" t="s">
        <v>778</v>
      </c>
      <c r="G88" s="234"/>
      <c r="H88" s="212" t="s">
        <v>794</v>
      </c>
      <c r="I88" s="212" t="s">
        <v>774</v>
      </c>
      <c r="J88" s="212">
        <v>20</v>
      </c>
      <c r="K88" s="224"/>
    </row>
    <row r="89" spans="2:11" s="1" customFormat="1" ht="15" customHeight="1">
      <c r="B89" s="235"/>
      <c r="C89" s="212" t="s">
        <v>795</v>
      </c>
      <c r="D89" s="212"/>
      <c r="E89" s="212"/>
      <c r="F89" s="233" t="s">
        <v>778</v>
      </c>
      <c r="G89" s="234"/>
      <c r="H89" s="212" t="s">
        <v>796</v>
      </c>
      <c r="I89" s="212" t="s">
        <v>774</v>
      </c>
      <c r="J89" s="212">
        <v>20</v>
      </c>
      <c r="K89" s="224"/>
    </row>
    <row r="90" spans="2:11" s="1" customFormat="1" ht="15" customHeight="1">
      <c r="B90" s="235"/>
      <c r="C90" s="212" t="s">
        <v>797</v>
      </c>
      <c r="D90" s="212"/>
      <c r="E90" s="212"/>
      <c r="F90" s="233" t="s">
        <v>778</v>
      </c>
      <c r="G90" s="234"/>
      <c r="H90" s="212" t="s">
        <v>798</v>
      </c>
      <c r="I90" s="212" t="s">
        <v>774</v>
      </c>
      <c r="J90" s="212">
        <v>50</v>
      </c>
      <c r="K90" s="224"/>
    </row>
    <row r="91" spans="2:11" s="1" customFormat="1" ht="15" customHeight="1">
      <c r="B91" s="235"/>
      <c r="C91" s="212" t="s">
        <v>799</v>
      </c>
      <c r="D91" s="212"/>
      <c r="E91" s="212"/>
      <c r="F91" s="233" t="s">
        <v>778</v>
      </c>
      <c r="G91" s="234"/>
      <c r="H91" s="212" t="s">
        <v>799</v>
      </c>
      <c r="I91" s="212" t="s">
        <v>774</v>
      </c>
      <c r="J91" s="212">
        <v>50</v>
      </c>
      <c r="K91" s="224"/>
    </row>
    <row r="92" spans="2:11" s="1" customFormat="1" ht="15" customHeight="1">
      <c r="B92" s="235"/>
      <c r="C92" s="212" t="s">
        <v>800</v>
      </c>
      <c r="D92" s="212"/>
      <c r="E92" s="212"/>
      <c r="F92" s="233" t="s">
        <v>778</v>
      </c>
      <c r="G92" s="234"/>
      <c r="H92" s="212" t="s">
        <v>801</v>
      </c>
      <c r="I92" s="212" t="s">
        <v>774</v>
      </c>
      <c r="J92" s="212">
        <v>255</v>
      </c>
      <c r="K92" s="224"/>
    </row>
    <row r="93" spans="2:11" s="1" customFormat="1" ht="15" customHeight="1">
      <c r="B93" s="235"/>
      <c r="C93" s="212" t="s">
        <v>802</v>
      </c>
      <c r="D93" s="212"/>
      <c r="E93" s="212"/>
      <c r="F93" s="233" t="s">
        <v>772</v>
      </c>
      <c r="G93" s="234"/>
      <c r="H93" s="212" t="s">
        <v>803</v>
      </c>
      <c r="I93" s="212" t="s">
        <v>804</v>
      </c>
      <c r="J93" s="212"/>
      <c r="K93" s="224"/>
    </row>
    <row r="94" spans="2:11" s="1" customFormat="1" ht="15" customHeight="1">
      <c r="B94" s="235"/>
      <c r="C94" s="212" t="s">
        <v>805</v>
      </c>
      <c r="D94" s="212"/>
      <c r="E94" s="212"/>
      <c r="F94" s="233" t="s">
        <v>772</v>
      </c>
      <c r="G94" s="234"/>
      <c r="H94" s="212" t="s">
        <v>806</v>
      </c>
      <c r="I94" s="212" t="s">
        <v>807</v>
      </c>
      <c r="J94" s="212"/>
      <c r="K94" s="224"/>
    </row>
    <row r="95" spans="2:11" s="1" customFormat="1" ht="15" customHeight="1">
      <c r="B95" s="235"/>
      <c r="C95" s="212" t="s">
        <v>808</v>
      </c>
      <c r="D95" s="212"/>
      <c r="E95" s="212"/>
      <c r="F95" s="233" t="s">
        <v>772</v>
      </c>
      <c r="G95" s="234"/>
      <c r="H95" s="212" t="s">
        <v>808</v>
      </c>
      <c r="I95" s="212" t="s">
        <v>807</v>
      </c>
      <c r="J95" s="212"/>
      <c r="K95" s="224"/>
    </row>
    <row r="96" spans="2:11" s="1" customFormat="1" ht="15" customHeight="1">
      <c r="B96" s="235"/>
      <c r="C96" s="212" t="s">
        <v>38</v>
      </c>
      <c r="D96" s="212"/>
      <c r="E96" s="212"/>
      <c r="F96" s="233" t="s">
        <v>772</v>
      </c>
      <c r="G96" s="234"/>
      <c r="H96" s="212" t="s">
        <v>809</v>
      </c>
      <c r="I96" s="212" t="s">
        <v>807</v>
      </c>
      <c r="J96" s="212"/>
      <c r="K96" s="224"/>
    </row>
    <row r="97" spans="2:11" s="1" customFormat="1" ht="15" customHeight="1">
      <c r="B97" s="235"/>
      <c r="C97" s="212" t="s">
        <v>48</v>
      </c>
      <c r="D97" s="212"/>
      <c r="E97" s="212"/>
      <c r="F97" s="233" t="s">
        <v>772</v>
      </c>
      <c r="G97" s="234"/>
      <c r="H97" s="212" t="s">
        <v>810</v>
      </c>
      <c r="I97" s="212" t="s">
        <v>807</v>
      </c>
      <c r="J97" s="212"/>
      <c r="K97" s="224"/>
    </row>
    <row r="98" spans="2:11" s="1" customFormat="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s="1" customFormat="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s="1" customFormat="1" ht="45" customHeight="1">
      <c r="B102" s="223"/>
      <c r="C102" s="327" t="s">
        <v>811</v>
      </c>
      <c r="D102" s="327"/>
      <c r="E102" s="327"/>
      <c r="F102" s="327"/>
      <c r="G102" s="327"/>
      <c r="H102" s="327"/>
      <c r="I102" s="327"/>
      <c r="J102" s="327"/>
      <c r="K102" s="224"/>
    </row>
    <row r="103" spans="2:11" s="1" customFormat="1" ht="17.25" customHeight="1">
      <c r="B103" s="223"/>
      <c r="C103" s="225" t="s">
        <v>766</v>
      </c>
      <c r="D103" s="225"/>
      <c r="E103" s="225"/>
      <c r="F103" s="225" t="s">
        <v>767</v>
      </c>
      <c r="G103" s="226"/>
      <c r="H103" s="225" t="s">
        <v>54</v>
      </c>
      <c r="I103" s="225" t="s">
        <v>57</v>
      </c>
      <c r="J103" s="225" t="s">
        <v>768</v>
      </c>
      <c r="K103" s="224"/>
    </row>
    <row r="104" spans="2:11" s="1" customFormat="1" ht="17.25" customHeight="1">
      <c r="B104" s="223"/>
      <c r="C104" s="227" t="s">
        <v>769</v>
      </c>
      <c r="D104" s="227"/>
      <c r="E104" s="227"/>
      <c r="F104" s="228" t="s">
        <v>770</v>
      </c>
      <c r="G104" s="229"/>
      <c r="H104" s="227"/>
      <c r="I104" s="227"/>
      <c r="J104" s="227" t="s">
        <v>771</v>
      </c>
      <c r="K104" s="224"/>
    </row>
    <row r="105" spans="2:11" s="1" customFormat="1" ht="5.25" customHeight="1">
      <c r="B105" s="223"/>
      <c r="C105" s="225"/>
      <c r="D105" s="225"/>
      <c r="E105" s="225"/>
      <c r="F105" s="225"/>
      <c r="G105" s="243"/>
      <c r="H105" s="225"/>
      <c r="I105" s="225"/>
      <c r="J105" s="225"/>
      <c r="K105" s="224"/>
    </row>
    <row r="106" spans="2:11" s="1" customFormat="1" ht="15" customHeight="1">
      <c r="B106" s="223"/>
      <c r="C106" s="212" t="s">
        <v>53</v>
      </c>
      <c r="D106" s="232"/>
      <c r="E106" s="232"/>
      <c r="F106" s="233" t="s">
        <v>772</v>
      </c>
      <c r="G106" s="212"/>
      <c r="H106" s="212" t="s">
        <v>812</v>
      </c>
      <c r="I106" s="212" t="s">
        <v>774</v>
      </c>
      <c r="J106" s="212">
        <v>20</v>
      </c>
      <c r="K106" s="224"/>
    </row>
    <row r="107" spans="2:11" s="1" customFormat="1" ht="15" customHeight="1">
      <c r="B107" s="223"/>
      <c r="C107" s="212" t="s">
        <v>775</v>
      </c>
      <c r="D107" s="212"/>
      <c r="E107" s="212"/>
      <c r="F107" s="233" t="s">
        <v>772</v>
      </c>
      <c r="G107" s="212"/>
      <c r="H107" s="212" t="s">
        <v>812</v>
      </c>
      <c r="I107" s="212" t="s">
        <v>774</v>
      </c>
      <c r="J107" s="212">
        <v>120</v>
      </c>
      <c r="K107" s="224"/>
    </row>
    <row r="108" spans="2:11" s="1" customFormat="1" ht="15" customHeight="1">
      <c r="B108" s="235"/>
      <c r="C108" s="212" t="s">
        <v>777</v>
      </c>
      <c r="D108" s="212"/>
      <c r="E108" s="212"/>
      <c r="F108" s="233" t="s">
        <v>778</v>
      </c>
      <c r="G108" s="212"/>
      <c r="H108" s="212" t="s">
        <v>812</v>
      </c>
      <c r="I108" s="212" t="s">
        <v>774</v>
      </c>
      <c r="J108" s="212">
        <v>50</v>
      </c>
      <c r="K108" s="224"/>
    </row>
    <row r="109" spans="2:11" s="1" customFormat="1" ht="15" customHeight="1">
      <c r="B109" s="235"/>
      <c r="C109" s="212" t="s">
        <v>780</v>
      </c>
      <c r="D109" s="212"/>
      <c r="E109" s="212"/>
      <c r="F109" s="233" t="s">
        <v>772</v>
      </c>
      <c r="G109" s="212"/>
      <c r="H109" s="212" t="s">
        <v>812</v>
      </c>
      <c r="I109" s="212" t="s">
        <v>782</v>
      </c>
      <c r="J109" s="212"/>
      <c r="K109" s="224"/>
    </row>
    <row r="110" spans="2:11" s="1" customFormat="1" ht="15" customHeight="1">
      <c r="B110" s="235"/>
      <c r="C110" s="212" t="s">
        <v>791</v>
      </c>
      <c r="D110" s="212"/>
      <c r="E110" s="212"/>
      <c r="F110" s="233" t="s">
        <v>778</v>
      </c>
      <c r="G110" s="212"/>
      <c r="H110" s="212" t="s">
        <v>812</v>
      </c>
      <c r="I110" s="212" t="s">
        <v>774</v>
      </c>
      <c r="J110" s="212">
        <v>50</v>
      </c>
      <c r="K110" s="224"/>
    </row>
    <row r="111" spans="2:11" s="1" customFormat="1" ht="15" customHeight="1">
      <c r="B111" s="235"/>
      <c r="C111" s="212" t="s">
        <v>799</v>
      </c>
      <c r="D111" s="212"/>
      <c r="E111" s="212"/>
      <c r="F111" s="233" t="s">
        <v>778</v>
      </c>
      <c r="G111" s="212"/>
      <c r="H111" s="212" t="s">
        <v>812</v>
      </c>
      <c r="I111" s="212" t="s">
        <v>774</v>
      </c>
      <c r="J111" s="212">
        <v>50</v>
      </c>
      <c r="K111" s="224"/>
    </row>
    <row r="112" spans="2:11" s="1" customFormat="1" ht="15" customHeight="1">
      <c r="B112" s="235"/>
      <c r="C112" s="212" t="s">
        <v>797</v>
      </c>
      <c r="D112" s="212"/>
      <c r="E112" s="212"/>
      <c r="F112" s="233" t="s">
        <v>778</v>
      </c>
      <c r="G112" s="212"/>
      <c r="H112" s="212" t="s">
        <v>812</v>
      </c>
      <c r="I112" s="212" t="s">
        <v>774</v>
      </c>
      <c r="J112" s="212">
        <v>50</v>
      </c>
      <c r="K112" s="224"/>
    </row>
    <row r="113" spans="2:11" s="1" customFormat="1" ht="15" customHeight="1">
      <c r="B113" s="235"/>
      <c r="C113" s="212" t="s">
        <v>53</v>
      </c>
      <c r="D113" s="212"/>
      <c r="E113" s="212"/>
      <c r="F113" s="233" t="s">
        <v>772</v>
      </c>
      <c r="G113" s="212"/>
      <c r="H113" s="212" t="s">
        <v>813</v>
      </c>
      <c r="I113" s="212" t="s">
        <v>774</v>
      </c>
      <c r="J113" s="212">
        <v>20</v>
      </c>
      <c r="K113" s="224"/>
    </row>
    <row r="114" spans="2:11" s="1" customFormat="1" ht="15" customHeight="1">
      <c r="B114" s="235"/>
      <c r="C114" s="212" t="s">
        <v>814</v>
      </c>
      <c r="D114" s="212"/>
      <c r="E114" s="212"/>
      <c r="F114" s="233" t="s">
        <v>772</v>
      </c>
      <c r="G114" s="212"/>
      <c r="H114" s="212" t="s">
        <v>815</v>
      </c>
      <c r="I114" s="212" t="s">
        <v>774</v>
      </c>
      <c r="J114" s="212">
        <v>120</v>
      </c>
      <c r="K114" s="224"/>
    </row>
    <row r="115" spans="2:11" s="1" customFormat="1" ht="15" customHeight="1">
      <c r="B115" s="235"/>
      <c r="C115" s="212" t="s">
        <v>38</v>
      </c>
      <c r="D115" s="212"/>
      <c r="E115" s="212"/>
      <c r="F115" s="233" t="s">
        <v>772</v>
      </c>
      <c r="G115" s="212"/>
      <c r="H115" s="212" t="s">
        <v>816</v>
      </c>
      <c r="I115" s="212" t="s">
        <v>807</v>
      </c>
      <c r="J115" s="212"/>
      <c r="K115" s="224"/>
    </row>
    <row r="116" spans="2:11" s="1" customFormat="1" ht="15" customHeight="1">
      <c r="B116" s="235"/>
      <c r="C116" s="212" t="s">
        <v>48</v>
      </c>
      <c r="D116" s="212"/>
      <c r="E116" s="212"/>
      <c r="F116" s="233" t="s">
        <v>772</v>
      </c>
      <c r="G116" s="212"/>
      <c r="H116" s="212" t="s">
        <v>817</v>
      </c>
      <c r="I116" s="212" t="s">
        <v>807</v>
      </c>
      <c r="J116" s="212"/>
      <c r="K116" s="224"/>
    </row>
    <row r="117" spans="2:11" s="1" customFormat="1" ht="15" customHeight="1">
      <c r="B117" s="235"/>
      <c r="C117" s="212" t="s">
        <v>57</v>
      </c>
      <c r="D117" s="212"/>
      <c r="E117" s="212"/>
      <c r="F117" s="233" t="s">
        <v>772</v>
      </c>
      <c r="G117" s="212"/>
      <c r="H117" s="212" t="s">
        <v>818</v>
      </c>
      <c r="I117" s="212" t="s">
        <v>819</v>
      </c>
      <c r="J117" s="212"/>
      <c r="K117" s="224"/>
    </row>
    <row r="118" spans="2:11" s="1" customFormat="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>
      <c r="B119" s="245"/>
      <c r="C119" s="246"/>
      <c r="D119" s="246"/>
      <c r="E119" s="246"/>
      <c r="F119" s="247"/>
      <c r="G119" s="246"/>
      <c r="H119" s="246"/>
      <c r="I119" s="246"/>
      <c r="J119" s="246"/>
      <c r="K119" s="245"/>
    </row>
    <row r="120" spans="2:11" s="1" customFormat="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s="1" customFormat="1" ht="7.5" customHeight="1">
      <c r="B121" s="248"/>
      <c r="C121" s="249"/>
      <c r="D121" s="249"/>
      <c r="E121" s="249"/>
      <c r="F121" s="249"/>
      <c r="G121" s="249"/>
      <c r="H121" s="249"/>
      <c r="I121" s="249"/>
      <c r="J121" s="249"/>
      <c r="K121" s="250"/>
    </row>
    <row r="122" spans="2:11" s="1" customFormat="1" ht="45" customHeight="1">
      <c r="B122" s="251"/>
      <c r="C122" s="325" t="s">
        <v>820</v>
      </c>
      <c r="D122" s="325"/>
      <c r="E122" s="325"/>
      <c r="F122" s="325"/>
      <c r="G122" s="325"/>
      <c r="H122" s="325"/>
      <c r="I122" s="325"/>
      <c r="J122" s="325"/>
      <c r="K122" s="252"/>
    </row>
    <row r="123" spans="2:11" s="1" customFormat="1" ht="17.25" customHeight="1">
      <c r="B123" s="253"/>
      <c r="C123" s="225" t="s">
        <v>766</v>
      </c>
      <c r="D123" s="225"/>
      <c r="E123" s="225"/>
      <c r="F123" s="225" t="s">
        <v>767</v>
      </c>
      <c r="G123" s="226"/>
      <c r="H123" s="225" t="s">
        <v>54</v>
      </c>
      <c r="I123" s="225" t="s">
        <v>57</v>
      </c>
      <c r="J123" s="225" t="s">
        <v>768</v>
      </c>
      <c r="K123" s="254"/>
    </row>
    <row r="124" spans="2:11" s="1" customFormat="1" ht="17.25" customHeight="1">
      <c r="B124" s="253"/>
      <c r="C124" s="227" t="s">
        <v>769</v>
      </c>
      <c r="D124" s="227"/>
      <c r="E124" s="227"/>
      <c r="F124" s="228" t="s">
        <v>770</v>
      </c>
      <c r="G124" s="229"/>
      <c r="H124" s="227"/>
      <c r="I124" s="227"/>
      <c r="J124" s="227" t="s">
        <v>771</v>
      </c>
      <c r="K124" s="254"/>
    </row>
    <row r="125" spans="2:11" s="1" customFormat="1" ht="5.25" customHeight="1">
      <c r="B125" s="255"/>
      <c r="C125" s="230"/>
      <c r="D125" s="230"/>
      <c r="E125" s="230"/>
      <c r="F125" s="230"/>
      <c r="G125" s="256"/>
      <c r="H125" s="230"/>
      <c r="I125" s="230"/>
      <c r="J125" s="230"/>
      <c r="K125" s="257"/>
    </row>
    <row r="126" spans="2:11" s="1" customFormat="1" ht="15" customHeight="1">
      <c r="B126" s="255"/>
      <c r="C126" s="212" t="s">
        <v>775</v>
      </c>
      <c r="D126" s="232"/>
      <c r="E126" s="232"/>
      <c r="F126" s="233" t="s">
        <v>772</v>
      </c>
      <c r="G126" s="212"/>
      <c r="H126" s="212" t="s">
        <v>812</v>
      </c>
      <c r="I126" s="212" t="s">
        <v>774</v>
      </c>
      <c r="J126" s="212">
        <v>120</v>
      </c>
      <c r="K126" s="258"/>
    </row>
    <row r="127" spans="2:11" s="1" customFormat="1" ht="15" customHeight="1">
      <c r="B127" s="255"/>
      <c r="C127" s="212" t="s">
        <v>821</v>
      </c>
      <c r="D127" s="212"/>
      <c r="E127" s="212"/>
      <c r="F127" s="233" t="s">
        <v>772</v>
      </c>
      <c r="G127" s="212"/>
      <c r="H127" s="212" t="s">
        <v>822</v>
      </c>
      <c r="I127" s="212" t="s">
        <v>774</v>
      </c>
      <c r="J127" s="212" t="s">
        <v>823</v>
      </c>
      <c r="K127" s="258"/>
    </row>
    <row r="128" spans="2:11" s="1" customFormat="1" ht="15" customHeight="1">
      <c r="B128" s="255"/>
      <c r="C128" s="212" t="s">
        <v>720</v>
      </c>
      <c r="D128" s="212"/>
      <c r="E128" s="212"/>
      <c r="F128" s="233" t="s">
        <v>772</v>
      </c>
      <c r="G128" s="212"/>
      <c r="H128" s="212" t="s">
        <v>824</v>
      </c>
      <c r="I128" s="212" t="s">
        <v>774</v>
      </c>
      <c r="J128" s="212" t="s">
        <v>823</v>
      </c>
      <c r="K128" s="258"/>
    </row>
    <row r="129" spans="2:11" s="1" customFormat="1" ht="15" customHeight="1">
      <c r="B129" s="255"/>
      <c r="C129" s="212" t="s">
        <v>783</v>
      </c>
      <c r="D129" s="212"/>
      <c r="E129" s="212"/>
      <c r="F129" s="233" t="s">
        <v>778</v>
      </c>
      <c r="G129" s="212"/>
      <c r="H129" s="212" t="s">
        <v>784</v>
      </c>
      <c r="I129" s="212" t="s">
        <v>774</v>
      </c>
      <c r="J129" s="212">
        <v>15</v>
      </c>
      <c r="K129" s="258"/>
    </row>
    <row r="130" spans="2:11" s="1" customFormat="1" ht="15" customHeight="1">
      <c r="B130" s="255"/>
      <c r="C130" s="236" t="s">
        <v>785</v>
      </c>
      <c r="D130" s="236"/>
      <c r="E130" s="236"/>
      <c r="F130" s="237" t="s">
        <v>778</v>
      </c>
      <c r="G130" s="236"/>
      <c r="H130" s="236" t="s">
        <v>786</v>
      </c>
      <c r="I130" s="236" t="s">
        <v>774</v>
      </c>
      <c r="J130" s="236">
        <v>15</v>
      </c>
      <c r="K130" s="258"/>
    </row>
    <row r="131" spans="2:11" s="1" customFormat="1" ht="15" customHeight="1">
      <c r="B131" s="255"/>
      <c r="C131" s="236" t="s">
        <v>787</v>
      </c>
      <c r="D131" s="236"/>
      <c r="E131" s="236"/>
      <c r="F131" s="237" t="s">
        <v>778</v>
      </c>
      <c r="G131" s="236"/>
      <c r="H131" s="236" t="s">
        <v>788</v>
      </c>
      <c r="I131" s="236" t="s">
        <v>774</v>
      </c>
      <c r="J131" s="236">
        <v>20</v>
      </c>
      <c r="K131" s="258"/>
    </row>
    <row r="132" spans="2:11" s="1" customFormat="1" ht="15" customHeight="1">
      <c r="B132" s="255"/>
      <c r="C132" s="236" t="s">
        <v>789</v>
      </c>
      <c r="D132" s="236"/>
      <c r="E132" s="236"/>
      <c r="F132" s="237" t="s">
        <v>778</v>
      </c>
      <c r="G132" s="236"/>
      <c r="H132" s="236" t="s">
        <v>790</v>
      </c>
      <c r="I132" s="236" t="s">
        <v>774</v>
      </c>
      <c r="J132" s="236">
        <v>20</v>
      </c>
      <c r="K132" s="258"/>
    </row>
    <row r="133" spans="2:11" s="1" customFormat="1" ht="15" customHeight="1">
      <c r="B133" s="255"/>
      <c r="C133" s="212" t="s">
        <v>777</v>
      </c>
      <c r="D133" s="212"/>
      <c r="E133" s="212"/>
      <c r="F133" s="233" t="s">
        <v>778</v>
      </c>
      <c r="G133" s="212"/>
      <c r="H133" s="212" t="s">
        <v>812</v>
      </c>
      <c r="I133" s="212" t="s">
        <v>774</v>
      </c>
      <c r="J133" s="212">
        <v>50</v>
      </c>
      <c r="K133" s="258"/>
    </row>
    <row r="134" spans="2:11" s="1" customFormat="1" ht="15" customHeight="1">
      <c r="B134" s="255"/>
      <c r="C134" s="212" t="s">
        <v>791</v>
      </c>
      <c r="D134" s="212"/>
      <c r="E134" s="212"/>
      <c r="F134" s="233" t="s">
        <v>778</v>
      </c>
      <c r="G134" s="212"/>
      <c r="H134" s="212" t="s">
        <v>812</v>
      </c>
      <c r="I134" s="212" t="s">
        <v>774</v>
      </c>
      <c r="J134" s="212">
        <v>50</v>
      </c>
      <c r="K134" s="258"/>
    </row>
    <row r="135" spans="2:11" s="1" customFormat="1" ht="15" customHeight="1">
      <c r="B135" s="255"/>
      <c r="C135" s="212" t="s">
        <v>797</v>
      </c>
      <c r="D135" s="212"/>
      <c r="E135" s="212"/>
      <c r="F135" s="233" t="s">
        <v>778</v>
      </c>
      <c r="G135" s="212"/>
      <c r="H135" s="212" t="s">
        <v>812</v>
      </c>
      <c r="I135" s="212" t="s">
        <v>774</v>
      </c>
      <c r="J135" s="212">
        <v>50</v>
      </c>
      <c r="K135" s="258"/>
    </row>
    <row r="136" spans="2:11" s="1" customFormat="1" ht="15" customHeight="1">
      <c r="B136" s="255"/>
      <c r="C136" s="212" t="s">
        <v>799</v>
      </c>
      <c r="D136" s="212"/>
      <c r="E136" s="212"/>
      <c r="F136" s="233" t="s">
        <v>778</v>
      </c>
      <c r="G136" s="212"/>
      <c r="H136" s="212" t="s">
        <v>812</v>
      </c>
      <c r="I136" s="212" t="s">
        <v>774</v>
      </c>
      <c r="J136" s="212">
        <v>50</v>
      </c>
      <c r="K136" s="258"/>
    </row>
    <row r="137" spans="2:11" s="1" customFormat="1" ht="15" customHeight="1">
      <c r="B137" s="255"/>
      <c r="C137" s="212" t="s">
        <v>800</v>
      </c>
      <c r="D137" s="212"/>
      <c r="E137" s="212"/>
      <c r="F137" s="233" t="s">
        <v>778</v>
      </c>
      <c r="G137" s="212"/>
      <c r="H137" s="212" t="s">
        <v>825</v>
      </c>
      <c r="I137" s="212" t="s">
        <v>774</v>
      </c>
      <c r="J137" s="212">
        <v>255</v>
      </c>
      <c r="K137" s="258"/>
    </row>
    <row r="138" spans="2:11" s="1" customFormat="1" ht="15" customHeight="1">
      <c r="B138" s="255"/>
      <c r="C138" s="212" t="s">
        <v>802</v>
      </c>
      <c r="D138" s="212"/>
      <c r="E138" s="212"/>
      <c r="F138" s="233" t="s">
        <v>772</v>
      </c>
      <c r="G138" s="212"/>
      <c r="H138" s="212" t="s">
        <v>826</v>
      </c>
      <c r="I138" s="212" t="s">
        <v>804</v>
      </c>
      <c r="J138" s="212"/>
      <c r="K138" s="258"/>
    </row>
    <row r="139" spans="2:11" s="1" customFormat="1" ht="15" customHeight="1">
      <c r="B139" s="255"/>
      <c r="C139" s="212" t="s">
        <v>805</v>
      </c>
      <c r="D139" s="212"/>
      <c r="E139" s="212"/>
      <c r="F139" s="233" t="s">
        <v>772</v>
      </c>
      <c r="G139" s="212"/>
      <c r="H139" s="212" t="s">
        <v>827</v>
      </c>
      <c r="I139" s="212" t="s">
        <v>807</v>
      </c>
      <c r="J139" s="212"/>
      <c r="K139" s="258"/>
    </row>
    <row r="140" spans="2:11" s="1" customFormat="1" ht="15" customHeight="1">
      <c r="B140" s="255"/>
      <c r="C140" s="212" t="s">
        <v>808</v>
      </c>
      <c r="D140" s="212"/>
      <c r="E140" s="212"/>
      <c r="F140" s="233" t="s">
        <v>772</v>
      </c>
      <c r="G140" s="212"/>
      <c r="H140" s="212" t="s">
        <v>808</v>
      </c>
      <c r="I140" s="212" t="s">
        <v>807</v>
      </c>
      <c r="J140" s="212"/>
      <c r="K140" s="258"/>
    </row>
    <row r="141" spans="2:11" s="1" customFormat="1" ht="15" customHeight="1">
      <c r="B141" s="255"/>
      <c r="C141" s="212" t="s">
        <v>38</v>
      </c>
      <c r="D141" s="212"/>
      <c r="E141" s="212"/>
      <c r="F141" s="233" t="s">
        <v>772</v>
      </c>
      <c r="G141" s="212"/>
      <c r="H141" s="212" t="s">
        <v>828</v>
      </c>
      <c r="I141" s="212" t="s">
        <v>807</v>
      </c>
      <c r="J141" s="212"/>
      <c r="K141" s="258"/>
    </row>
    <row r="142" spans="2:11" s="1" customFormat="1" ht="15" customHeight="1">
      <c r="B142" s="255"/>
      <c r="C142" s="212" t="s">
        <v>829</v>
      </c>
      <c r="D142" s="212"/>
      <c r="E142" s="212"/>
      <c r="F142" s="233" t="s">
        <v>772</v>
      </c>
      <c r="G142" s="212"/>
      <c r="H142" s="212" t="s">
        <v>830</v>
      </c>
      <c r="I142" s="212" t="s">
        <v>807</v>
      </c>
      <c r="J142" s="212"/>
      <c r="K142" s="258"/>
    </row>
    <row r="143" spans="2:11" s="1" customFormat="1" ht="15" customHeight="1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s="1" customFormat="1" ht="18.75" customHeight="1">
      <c r="B144" s="246"/>
      <c r="C144" s="246"/>
      <c r="D144" s="246"/>
      <c r="E144" s="246"/>
      <c r="F144" s="247"/>
      <c r="G144" s="246"/>
      <c r="H144" s="246"/>
      <c r="I144" s="246"/>
      <c r="J144" s="246"/>
      <c r="K144" s="246"/>
    </row>
    <row r="145" spans="2:11" s="1" customFormat="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s="1" customFormat="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s="1" customFormat="1" ht="45" customHeight="1">
      <c r="B147" s="223"/>
      <c r="C147" s="327" t="s">
        <v>831</v>
      </c>
      <c r="D147" s="327"/>
      <c r="E147" s="327"/>
      <c r="F147" s="327"/>
      <c r="G147" s="327"/>
      <c r="H147" s="327"/>
      <c r="I147" s="327"/>
      <c r="J147" s="327"/>
      <c r="K147" s="224"/>
    </row>
    <row r="148" spans="2:11" s="1" customFormat="1" ht="17.25" customHeight="1">
      <c r="B148" s="223"/>
      <c r="C148" s="225" t="s">
        <v>766</v>
      </c>
      <c r="D148" s="225"/>
      <c r="E148" s="225"/>
      <c r="F148" s="225" t="s">
        <v>767</v>
      </c>
      <c r="G148" s="226"/>
      <c r="H148" s="225" t="s">
        <v>54</v>
      </c>
      <c r="I148" s="225" t="s">
        <v>57</v>
      </c>
      <c r="J148" s="225" t="s">
        <v>768</v>
      </c>
      <c r="K148" s="224"/>
    </row>
    <row r="149" spans="2:11" s="1" customFormat="1" ht="17.25" customHeight="1">
      <c r="B149" s="223"/>
      <c r="C149" s="227" t="s">
        <v>769</v>
      </c>
      <c r="D149" s="227"/>
      <c r="E149" s="227"/>
      <c r="F149" s="228" t="s">
        <v>770</v>
      </c>
      <c r="G149" s="229"/>
      <c r="H149" s="227"/>
      <c r="I149" s="227"/>
      <c r="J149" s="227" t="s">
        <v>771</v>
      </c>
      <c r="K149" s="224"/>
    </row>
    <row r="150" spans="2:11" s="1" customFormat="1" ht="5.25" customHeight="1">
      <c r="B150" s="235"/>
      <c r="C150" s="230"/>
      <c r="D150" s="230"/>
      <c r="E150" s="230"/>
      <c r="F150" s="230"/>
      <c r="G150" s="231"/>
      <c r="H150" s="230"/>
      <c r="I150" s="230"/>
      <c r="J150" s="230"/>
      <c r="K150" s="258"/>
    </row>
    <row r="151" spans="2:11" s="1" customFormat="1" ht="15" customHeight="1">
      <c r="B151" s="235"/>
      <c r="C151" s="262" t="s">
        <v>775</v>
      </c>
      <c r="D151" s="212"/>
      <c r="E151" s="212"/>
      <c r="F151" s="263" t="s">
        <v>772</v>
      </c>
      <c r="G151" s="212"/>
      <c r="H151" s="262" t="s">
        <v>812</v>
      </c>
      <c r="I151" s="262" t="s">
        <v>774</v>
      </c>
      <c r="J151" s="262">
        <v>120</v>
      </c>
      <c r="K151" s="258"/>
    </row>
    <row r="152" spans="2:11" s="1" customFormat="1" ht="15" customHeight="1">
      <c r="B152" s="235"/>
      <c r="C152" s="262" t="s">
        <v>821</v>
      </c>
      <c r="D152" s="212"/>
      <c r="E152" s="212"/>
      <c r="F152" s="263" t="s">
        <v>772</v>
      </c>
      <c r="G152" s="212"/>
      <c r="H152" s="262" t="s">
        <v>832</v>
      </c>
      <c r="I152" s="262" t="s">
        <v>774</v>
      </c>
      <c r="J152" s="262" t="s">
        <v>823</v>
      </c>
      <c r="K152" s="258"/>
    </row>
    <row r="153" spans="2:11" s="1" customFormat="1" ht="15" customHeight="1">
      <c r="B153" s="235"/>
      <c r="C153" s="262" t="s">
        <v>720</v>
      </c>
      <c r="D153" s="212"/>
      <c r="E153" s="212"/>
      <c r="F153" s="263" t="s">
        <v>772</v>
      </c>
      <c r="G153" s="212"/>
      <c r="H153" s="262" t="s">
        <v>833</v>
      </c>
      <c r="I153" s="262" t="s">
        <v>774</v>
      </c>
      <c r="J153" s="262" t="s">
        <v>823</v>
      </c>
      <c r="K153" s="258"/>
    </row>
    <row r="154" spans="2:11" s="1" customFormat="1" ht="15" customHeight="1">
      <c r="B154" s="235"/>
      <c r="C154" s="262" t="s">
        <v>777</v>
      </c>
      <c r="D154" s="212"/>
      <c r="E154" s="212"/>
      <c r="F154" s="263" t="s">
        <v>778</v>
      </c>
      <c r="G154" s="212"/>
      <c r="H154" s="262" t="s">
        <v>812</v>
      </c>
      <c r="I154" s="262" t="s">
        <v>774</v>
      </c>
      <c r="J154" s="262">
        <v>50</v>
      </c>
      <c r="K154" s="258"/>
    </row>
    <row r="155" spans="2:11" s="1" customFormat="1" ht="15" customHeight="1">
      <c r="B155" s="235"/>
      <c r="C155" s="262" t="s">
        <v>780</v>
      </c>
      <c r="D155" s="212"/>
      <c r="E155" s="212"/>
      <c r="F155" s="263" t="s">
        <v>772</v>
      </c>
      <c r="G155" s="212"/>
      <c r="H155" s="262" t="s">
        <v>812</v>
      </c>
      <c r="I155" s="262" t="s">
        <v>782</v>
      </c>
      <c r="J155" s="262"/>
      <c r="K155" s="258"/>
    </row>
    <row r="156" spans="2:11" s="1" customFormat="1" ht="15" customHeight="1">
      <c r="B156" s="235"/>
      <c r="C156" s="262" t="s">
        <v>791</v>
      </c>
      <c r="D156" s="212"/>
      <c r="E156" s="212"/>
      <c r="F156" s="263" t="s">
        <v>778</v>
      </c>
      <c r="G156" s="212"/>
      <c r="H156" s="262" t="s">
        <v>812</v>
      </c>
      <c r="I156" s="262" t="s">
        <v>774</v>
      </c>
      <c r="J156" s="262">
        <v>50</v>
      </c>
      <c r="K156" s="258"/>
    </row>
    <row r="157" spans="2:11" s="1" customFormat="1" ht="15" customHeight="1">
      <c r="B157" s="235"/>
      <c r="C157" s="262" t="s">
        <v>799</v>
      </c>
      <c r="D157" s="212"/>
      <c r="E157" s="212"/>
      <c r="F157" s="263" t="s">
        <v>778</v>
      </c>
      <c r="G157" s="212"/>
      <c r="H157" s="262" t="s">
        <v>812</v>
      </c>
      <c r="I157" s="262" t="s">
        <v>774</v>
      </c>
      <c r="J157" s="262">
        <v>50</v>
      </c>
      <c r="K157" s="258"/>
    </row>
    <row r="158" spans="2:11" s="1" customFormat="1" ht="15" customHeight="1">
      <c r="B158" s="235"/>
      <c r="C158" s="262" t="s">
        <v>797</v>
      </c>
      <c r="D158" s="212"/>
      <c r="E158" s="212"/>
      <c r="F158" s="263" t="s">
        <v>778</v>
      </c>
      <c r="G158" s="212"/>
      <c r="H158" s="262" t="s">
        <v>812</v>
      </c>
      <c r="I158" s="262" t="s">
        <v>774</v>
      </c>
      <c r="J158" s="262">
        <v>50</v>
      </c>
      <c r="K158" s="258"/>
    </row>
    <row r="159" spans="2:11" s="1" customFormat="1" ht="15" customHeight="1">
      <c r="B159" s="235"/>
      <c r="C159" s="262" t="s">
        <v>111</v>
      </c>
      <c r="D159" s="212"/>
      <c r="E159" s="212"/>
      <c r="F159" s="263" t="s">
        <v>772</v>
      </c>
      <c r="G159" s="212"/>
      <c r="H159" s="262" t="s">
        <v>834</v>
      </c>
      <c r="I159" s="262" t="s">
        <v>774</v>
      </c>
      <c r="J159" s="262" t="s">
        <v>835</v>
      </c>
      <c r="K159" s="258"/>
    </row>
    <row r="160" spans="2:11" s="1" customFormat="1" ht="15" customHeight="1">
      <c r="B160" s="235"/>
      <c r="C160" s="262" t="s">
        <v>836</v>
      </c>
      <c r="D160" s="212"/>
      <c r="E160" s="212"/>
      <c r="F160" s="263" t="s">
        <v>772</v>
      </c>
      <c r="G160" s="212"/>
      <c r="H160" s="262" t="s">
        <v>837</v>
      </c>
      <c r="I160" s="262" t="s">
        <v>807</v>
      </c>
      <c r="J160" s="262"/>
      <c r="K160" s="258"/>
    </row>
    <row r="161" spans="2:11" s="1" customFormat="1" ht="15" customHeight="1">
      <c r="B161" s="264"/>
      <c r="C161" s="244"/>
      <c r="D161" s="244"/>
      <c r="E161" s="244"/>
      <c r="F161" s="244"/>
      <c r="G161" s="244"/>
      <c r="H161" s="244"/>
      <c r="I161" s="244"/>
      <c r="J161" s="244"/>
      <c r="K161" s="265"/>
    </row>
    <row r="162" spans="2:11" s="1" customFormat="1" ht="18.75" customHeight="1">
      <c r="B162" s="246"/>
      <c r="C162" s="256"/>
      <c r="D162" s="256"/>
      <c r="E162" s="256"/>
      <c r="F162" s="266"/>
      <c r="G162" s="256"/>
      <c r="H162" s="256"/>
      <c r="I162" s="256"/>
      <c r="J162" s="256"/>
      <c r="K162" s="246"/>
    </row>
    <row r="163" spans="2:11" s="1" customFormat="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s="1" customFormat="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s="1" customFormat="1" ht="45" customHeight="1">
      <c r="B165" s="204"/>
      <c r="C165" s="325" t="s">
        <v>838</v>
      </c>
      <c r="D165" s="325"/>
      <c r="E165" s="325"/>
      <c r="F165" s="325"/>
      <c r="G165" s="325"/>
      <c r="H165" s="325"/>
      <c r="I165" s="325"/>
      <c r="J165" s="325"/>
      <c r="K165" s="205"/>
    </row>
    <row r="166" spans="2:11" s="1" customFormat="1" ht="17.25" customHeight="1">
      <c r="B166" s="204"/>
      <c r="C166" s="225" t="s">
        <v>766</v>
      </c>
      <c r="D166" s="225"/>
      <c r="E166" s="225"/>
      <c r="F166" s="225" t="s">
        <v>767</v>
      </c>
      <c r="G166" s="267"/>
      <c r="H166" s="268" t="s">
        <v>54</v>
      </c>
      <c r="I166" s="268" t="s">
        <v>57</v>
      </c>
      <c r="J166" s="225" t="s">
        <v>768</v>
      </c>
      <c r="K166" s="205"/>
    </row>
    <row r="167" spans="2:11" s="1" customFormat="1" ht="17.25" customHeight="1">
      <c r="B167" s="206"/>
      <c r="C167" s="227" t="s">
        <v>769</v>
      </c>
      <c r="D167" s="227"/>
      <c r="E167" s="227"/>
      <c r="F167" s="228" t="s">
        <v>770</v>
      </c>
      <c r="G167" s="269"/>
      <c r="H167" s="270"/>
      <c r="I167" s="270"/>
      <c r="J167" s="227" t="s">
        <v>771</v>
      </c>
      <c r="K167" s="207"/>
    </row>
    <row r="168" spans="2:11" s="1" customFormat="1" ht="5.25" customHeight="1">
      <c r="B168" s="235"/>
      <c r="C168" s="230"/>
      <c r="D168" s="230"/>
      <c r="E168" s="230"/>
      <c r="F168" s="230"/>
      <c r="G168" s="231"/>
      <c r="H168" s="230"/>
      <c r="I168" s="230"/>
      <c r="J168" s="230"/>
      <c r="K168" s="258"/>
    </row>
    <row r="169" spans="2:11" s="1" customFormat="1" ht="15" customHeight="1">
      <c r="B169" s="235"/>
      <c r="C169" s="212" t="s">
        <v>775</v>
      </c>
      <c r="D169" s="212"/>
      <c r="E169" s="212"/>
      <c r="F169" s="233" t="s">
        <v>772</v>
      </c>
      <c r="G169" s="212"/>
      <c r="H169" s="212" t="s">
        <v>812</v>
      </c>
      <c r="I169" s="212" t="s">
        <v>774</v>
      </c>
      <c r="J169" s="212">
        <v>120</v>
      </c>
      <c r="K169" s="258"/>
    </row>
    <row r="170" spans="2:11" s="1" customFormat="1" ht="15" customHeight="1">
      <c r="B170" s="235"/>
      <c r="C170" s="212" t="s">
        <v>821</v>
      </c>
      <c r="D170" s="212"/>
      <c r="E170" s="212"/>
      <c r="F170" s="233" t="s">
        <v>772</v>
      </c>
      <c r="G170" s="212"/>
      <c r="H170" s="212" t="s">
        <v>822</v>
      </c>
      <c r="I170" s="212" t="s">
        <v>774</v>
      </c>
      <c r="J170" s="212" t="s">
        <v>823</v>
      </c>
      <c r="K170" s="258"/>
    </row>
    <row r="171" spans="2:11" s="1" customFormat="1" ht="15" customHeight="1">
      <c r="B171" s="235"/>
      <c r="C171" s="212" t="s">
        <v>720</v>
      </c>
      <c r="D171" s="212"/>
      <c r="E171" s="212"/>
      <c r="F171" s="233" t="s">
        <v>772</v>
      </c>
      <c r="G171" s="212"/>
      <c r="H171" s="212" t="s">
        <v>839</v>
      </c>
      <c r="I171" s="212" t="s">
        <v>774</v>
      </c>
      <c r="J171" s="212" t="s">
        <v>823</v>
      </c>
      <c r="K171" s="258"/>
    </row>
    <row r="172" spans="2:11" s="1" customFormat="1" ht="15" customHeight="1">
      <c r="B172" s="235"/>
      <c r="C172" s="212" t="s">
        <v>777</v>
      </c>
      <c r="D172" s="212"/>
      <c r="E172" s="212"/>
      <c r="F172" s="233" t="s">
        <v>778</v>
      </c>
      <c r="G172" s="212"/>
      <c r="H172" s="212" t="s">
        <v>839</v>
      </c>
      <c r="I172" s="212" t="s">
        <v>774</v>
      </c>
      <c r="J172" s="212">
        <v>50</v>
      </c>
      <c r="K172" s="258"/>
    </row>
    <row r="173" spans="2:11" s="1" customFormat="1" ht="15" customHeight="1">
      <c r="B173" s="235"/>
      <c r="C173" s="212" t="s">
        <v>780</v>
      </c>
      <c r="D173" s="212"/>
      <c r="E173" s="212"/>
      <c r="F173" s="233" t="s">
        <v>772</v>
      </c>
      <c r="G173" s="212"/>
      <c r="H173" s="212" t="s">
        <v>839</v>
      </c>
      <c r="I173" s="212" t="s">
        <v>782</v>
      </c>
      <c r="J173" s="212"/>
      <c r="K173" s="258"/>
    </row>
    <row r="174" spans="2:11" s="1" customFormat="1" ht="15" customHeight="1">
      <c r="B174" s="235"/>
      <c r="C174" s="212" t="s">
        <v>791</v>
      </c>
      <c r="D174" s="212"/>
      <c r="E174" s="212"/>
      <c r="F174" s="233" t="s">
        <v>778</v>
      </c>
      <c r="G174" s="212"/>
      <c r="H174" s="212" t="s">
        <v>839</v>
      </c>
      <c r="I174" s="212" t="s">
        <v>774</v>
      </c>
      <c r="J174" s="212">
        <v>50</v>
      </c>
      <c r="K174" s="258"/>
    </row>
    <row r="175" spans="2:11" s="1" customFormat="1" ht="15" customHeight="1">
      <c r="B175" s="235"/>
      <c r="C175" s="212" t="s">
        <v>799</v>
      </c>
      <c r="D175" s="212"/>
      <c r="E175" s="212"/>
      <c r="F175" s="233" t="s">
        <v>778</v>
      </c>
      <c r="G175" s="212"/>
      <c r="H175" s="212" t="s">
        <v>839</v>
      </c>
      <c r="I175" s="212" t="s">
        <v>774</v>
      </c>
      <c r="J175" s="212">
        <v>50</v>
      </c>
      <c r="K175" s="258"/>
    </row>
    <row r="176" spans="2:11" s="1" customFormat="1" ht="15" customHeight="1">
      <c r="B176" s="235"/>
      <c r="C176" s="212" t="s">
        <v>797</v>
      </c>
      <c r="D176" s="212"/>
      <c r="E176" s="212"/>
      <c r="F176" s="233" t="s">
        <v>778</v>
      </c>
      <c r="G176" s="212"/>
      <c r="H176" s="212" t="s">
        <v>839</v>
      </c>
      <c r="I176" s="212" t="s">
        <v>774</v>
      </c>
      <c r="J176" s="212">
        <v>50</v>
      </c>
      <c r="K176" s="258"/>
    </row>
    <row r="177" spans="2:11" s="1" customFormat="1" ht="15" customHeight="1">
      <c r="B177" s="235"/>
      <c r="C177" s="212" t="s">
        <v>115</v>
      </c>
      <c r="D177" s="212"/>
      <c r="E177" s="212"/>
      <c r="F177" s="233" t="s">
        <v>772</v>
      </c>
      <c r="G177" s="212"/>
      <c r="H177" s="212" t="s">
        <v>840</v>
      </c>
      <c r="I177" s="212" t="s">
        <v>841</v>
      </c>
      <c r="J177" s="212"/>
      <c r="K177" s="258"/>
    </row>
    <row r="178" spans="2:11" s="1" customFormat="1" ht="15" customHeight="1">
      <c r="B178" s="235"/>
      <c r="C178" s="212" t="s">
        <v>57</v>
      </c>
      <c r="D178" s="212"/>
      <c r="E178" s="212"/>
      <c r="F178" s="233" t="s">
        <v>772</v>
      </c>
      <c r="G178" s="212"/>
      <c r="H178" s="212" t="s">
        <v>842</v>
      </c>
      <c r="I178" s="212" t="s">
        <v>843</v>
      </c>
      <c r="J178" s="212">
        <v>1</v>
      </c>
      <c r="K178" s="258"/>
    </row>
    <row r="179" spans="2:11" s="1" customFormat="1" ht="15" customHeight="1">
      <c r="B179" s="235"/>
      <c r="C179" s="212" t="s">
        <v>53</v>
      </c>
      <c r="D179" s="212"/>
      <c r="E179" s="212"/>
      <c r="F179" s="233" t="s">
        <v>772</v>
      </c>
      <c r="G179" s="212"/>
      <c r="H179" s="212" t="s">
        <v>844</v>
      </c>
      <c r="I179" s="212" t="s">
        <v>774</v>
      </c>
      <c r="J179" s="212">
        <v>20</v>
      </c>
      <c r="K179" s="258"/>
    </row>
    <row r="180" spans="2:11" s="1" customFormat="1" ht="15" customHeight="1">
      <c r="B180" s="235"/>
      <c r="C180" s="212" t="s">
        <v>54</v>
      </c>
      <c r="D180" s="212"/>
      <c r="E180" s="212"/>
      <c r="F180" s="233" t="s">
        <v>772</v>
      </c>
      <c r="G180" s="212"/>
      <c r="H180" s="212" t="s">
        <v>845</v>
      </c>
      <c r="I180" s="212" t="s">
        <v>774</v>
      </c>
      <c r="J180" s="212">
        <v>255</v>
      </c>
      <c r="K180" s="258"/>
    </row>
    <row r="181" spans="2:11" s="1" customFormat="1" ht="15" customHeight="1">
      <c r="B181" s="235"/>
      <c r="C181" s="212" t="s">
        <v>116</v>
      </c>
      <c r="D181" s="212"/>
      <c r="E181" s="212"/>
      <c r="F181" s="233" t="s">
        <v>772</v>
      </c>
      <c r="G181" s="212"/>
      <c r="H181" s="212" t="s">
        <v>736</v>
      </c>
      <c r="I181" s="212" t="s">
        <v>774</v>
      </c>
      <c r="J181" s="212">
        <v>10</v>
      </c>
      <c r="K181" s="258"/>
    </row>
    <row r="182" spans="2:11" s="1" customFormat="1" ht="15" customHeight="1">
      <c r="B182" s="235"/>
      <c r="C182" s="212" t="s">
        <v>117</v>
      </c>
      <c r="D182" s="212"/>
      <c r="E182" s="212"/>
      <c r="F182" s="233" t="s">
        <v>772</v>
      </c>
      <c r="G182" s="212"/>
      <c r="H182" s="212" t="s">
        <v>846</v>
      </c>
      <c r="I182" s="212" t="s">
        <v>807</v>
      </c>
      <c r="J182" s="212"/>
      <c r="K182" s="258"/>
    </row>
    <row r="183" spans="2:11" s="1" customFormat="1" ht="15" customHeight="1">
      <c r="B183" s="235"/>
      <c r="C183" s="212" t="s">
        <v>847</v>
      </c>
      <c r="D183" s="212"/>
      <c r="E183" s="212"/>
      <c r="F183" s="233" t="s">
        <v>772</v>
      </c>
      <c r="G183" s="212"/>
      <c r="H183" s="212" t="s">
        <v>848</v>
      </c>
      <c r="I183" s="212" t="s">
        <v>807</v>
      </c>
      <c r="J183" s="212"/>
      <c r="K183" s="258"/>
    </row>
    <row r="184" spans="2:11" s="1" customFormat="1" ht="15" customHeight="1">
      <c r="B184" s="235"/>
      <c r="C184" s="212" t="s">
        <v>836</v>
      </c>
      <c r="D184" s="212"/>
      <c r="E184" s="212"/>
      <c r="F184" s="233" t="s">
        <v>772</v>
      </c>
      <c r="G184" s="212"/>
      <c r="H184" s="212" t="s">
        <v>849</v>
      </c>
      <c r="I184" s="212" t="s">
        <v>807</v>
      </c>
      <c r="J184" s="212"/>
      <c r="K184" s="258"/>
    </row>
    <row r="185" spans="2:11" s="1" customFormat="1" ht="15" customHeight="1">
      <c r="B185" s="235"/>
      <c r="C185" s="212" t="s">
        <v>119</v>
      </c>
      <c r="D185" s="212"/>
      <c r="E185" s="212"/>
      <c r="F185" s="233" t="s">
        <v>778</v>
      </c>
      <c r="G185" s="212"/>
      <c r="H185" s="212" t="s">
        <v>850</v>
      </c>
      <c r="I185" s="212" t="s">
        <v>774</v>
      </c>
      <c r="J185" s="212">
        <v>50</v>
      </c>
      <c r="K185" s="258"/>
    </row>
    <row r="186" spans="2:11" s="1" customFormat="1" ht="15" customHeight="1">
      <c r="B186" s="235"/>
      <c r="C186" s="212" t="s">
        <v>851</v>
      </c>
      <c r="D186" s="212"/>
      <c r="E186" s="212"/>
      <c r="F186" s="233" t="s">
        <v>778</v>
      </c>
      <c r="G186" s="212"/>
      <c r="H186" s="212" t="s">
        <v>852</v>
      </c>
      <c r="I186" s="212" t="s">
        <v>853</v>
      </c>
      <c r="J186" s="212"/>
      <c r="K186" s="258"/>
    </row>
    <row r="187" spans="2:11" s="1" customFormat="1" ht="15" customHeight="1">
      <c r="B187" s="235"/>
      <c r="C187" s="212" t="s">
        <v>854</v>
      </c>
      <c r="D187" s="212"/>
      <c r="E187" s="212"/>
      <c r="F187" s="233" t="s">
        <v>778</v>
      </c>
      <c r="G187" s="212"/>
      <c r="H187" s="212" t="s">
        <v>855</v>
      </c>
      <c r="I187" s="212" t="s">
        <v>853</v>
      </c>
      <c r="J187" s="212"/>
      <c r="K187" s="258"/>
    </row>
    <row r="188" spans="2:11" s="1" customFormat="1" ht="15" customHeight="1">
      <c r="B188" s="235"/>
      <c r="C188" s="212" t="s">
        <v>856</v>
      </c>
      <c r="D188" s="212"/>
      <c r="E188" s="212"/>
      <c r="F188" s="233" t="s">
        <v>778</v>
      </c>
      <c r="G188" s="212"/>
      <c r="H188" s="212" t="s">
        <v>857</v>
      </c>
      <c r="I188" s="212" t="s">
        <v>853</v>
      </c>
      <c r="J188" s="212"/>
      <c r="K188" s="258"/>
    </row>
    <row r="189" spans="2:11" s="1" customFormat="1" ht="15" customHeight="1">
      <c r="B189" s="235"/>
      <c r="C189" s="271" t="s">
        <v>858</v>
      </c>
      <c r="D189" s="212"/>
      <c r="E189" s="212"/>
      <c r="F189" s="233" t="s">
        <v>778</v>
      </c>
      <c r="G189" s="212"/>
      <c r="H189" s="212" t="s">
        <v>859</v>
      </c>
      <c r="I189" s="212" t="s">
        <v>860</v>
      </c>
      <c r="J189" s="272" t="s">
        <v>861</v>
      </c>
      <c r="K189" s="258"/>
    </row>
    <row r="190" spans="2:11" s="1" customFormat="1" ht="15" customHeight="1">
      <c r="B190" s="235"/>
      <c r="C190" s="271" t="s">
        <v>42</v>
      </c>
      <c r="D190" s="212"/>
      <c r="E190" s="212"/>
      <c r="F190" s="233" t="s">
        <v>772</v>
      </c>
      <c r="G190" s="212"/>
      <c r="H190" s="209" t="s">
        <v>862</v>
      </c>
      <c r="I190" s="212" t="s">
        <v>863</v>
      </c>
      <c r="J190" s="212"/>
      <c r="K190" s="258"/>
    </row>
    <row r="191" spans="2:11" s="1" customFormat="1" ht="15" customHeight="1">
      <c r="B191" s="235"/>
      <c r="C191" s="271" t="s">
        <v>864</v>
      </c>
      <c r="D191" s="212"/>
      <c r="E191" s="212"/>
      <c r="F191" s="233" t="s">
        <v>772</v>
      </c>
      <c r="G191" s="212"/>
      <c r="H191" s="212" t="s">
        <v>865</v>
      </c>
      <c r="I191" s="212" t="s">
        <v>807</v>
      </c>
      <c r="J191" s="212"/>
      <c r="K191" s="258"/>
    </row>
    <row r="192" spans="2:11" s="1" customFormat="1" ht="15" customHeight="1">
      <c r="B192" s="235"/>
      <c r="C192" s="271" t="s">
        <v>866</v>
      </c>
      <c r="D192" s="212"/>
      <c r="E192" s="212"/>
      <c r="F192" s="233" t="s">
        <v>772</v>
      </c>
      <c r="G192" s="212"/>
      <c r="H192" s="212" t="s">
        <v>867</v>
      </c>
      <c r="I192" s="212" t="s">
        <v>807</v>
      </c>
      <c r="J192" s="212"/>
      <c r="K192" s="258"/>
    </row>
    <row r="193" spans="2:11" s="1" customFormat="1" ht="15" customHeight="1">
      <c r="B193" s="235"/>
      <c r="C193" s="271" t="s">
        <v>868</v>
      </c>
      <c r="D193" s="212"/>
      <c r="E193" s="212"/>
      <c r="F193" s="233" t="s">
        <v>778</v>
      </c>
      <c r="G193" s="212"/>
      <c r="H193" s="212" t="s">
        <v>869</v>
      </c>
      <c r="I193" s="212" t="s">
        <v>807</v>
      </c>
      <c r="J193" s="212"/>
      <c r="K193" s="258"/>
    </row>
    <row r="194" spans="2:11" s="1" customFormat="1" ht="15" customHeight="1">
      <c r="B194" s="264"/>
      <c r="C194" s="273"/>
      <c r="D194" s="244"/>
      <c r="E194" s="244"/>
      <c r="F194" s="244"/>
      <c r="G194" s="244"/>
      <c r="H194" s="244"/>
      <c r="I194" s="244"/>
      <c r="J194" s="244"/>
      <c r="K194" s="265"/>
    </row>
    <row r="195" spans="2:11" s="1" customFormat="1" ht="18.75" customHeight="1">
      <c r="B195" s="246"/>
      <c r="C195" s="256"/>
      <c r="D195" s="256"/>
      <c r="E195" s="256"/>
      <c r="F195" s="266"/>
      <c r="G195" s="256"/>
      <c r="H195" s="256"/>
      <c r="I195" s="256"/>
      <c r="J195" s="256"/>
      <c r="K195" s="246"/>
    </row>
    <row r="196" spans="2:11" s="1" customFormat="1" ht="18.75" customHeight="1">
      <c r="B196" s="246"/>
      <c r="C196" s="256"/>
      <c r="D196" s="256"/>
      <c r="E196" s="256"/>
      <c r="F196" s="266"/>
      <c r="G196" s="256"/>
      <c r="H196" s="256"/>
      <c r="I196" s="256"/>
      <c r="J196" s="256"/>
      <c r="K196" s="246"/>
    </row>
    <row r="197" spans="2:11" s="1" customFormat="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s="1" customFormat="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s="1" customFormat="1" ht="21">
      <c r="B199" s="204"/>
      <c r="C199" s="325" t="s">
        <v>870</v>
      </c>
      <c r="D199" s="325"/>
      <c r="E199" s="325"/>
      <c r="F199" s="325"/>
      <c r="G199" s="325"/>
      <c r="H199" s="325"/>
      <c r="I199" s="325"/>
      <c r="J199" s="325"/>
      <c r="K199" s="205"/>
    </row>
    <row r="200" spans="2:11" s="1" customFormat="1" ht="25.5" customHeight="1">
      <c r="B200" s="204"/>
      <c r="C200" s="274" t="s">
        <v>871</v>
      </c>
      <c r="D200" s="274"/>
      <c r="E200" s="274"/>
      <c r="F200" s="274" t="s">
        <v>872</v>
      </c>
      <c r="G200" s="275"/>
      <c r="H200" s="331" t="s">
        <v>873</v>
      </c>
      <c r="I200" s="331"/>
      <c r="J200" s="331"/>
      <c r="K200" s="205"/>
    </row>
    <row r="201" spans="2:11" s="1" customFormat="1" ht="5.25" customHeight="1">
      <c r="B201" s="235"/>
      <c r="C201" s="230"/>
      <c r="D201" s="230"/>
      <c r="E201" s="230"/>
      <c r="F201" s="230"/>
      <c r="G201" s="256"/>
      <c r="H201" s="230"/>
      <c r="I201" s="230"/>
      <c r="J201" s="230"/>
      <c r="K201" s="258"/>
    </row>
    <row r="202" spans="2:11" s="1" customFormat="1" ht="15" customHeight="1">
      <c r="B202" s="235"/>
      <c r="C202" s="212" t="s">
        <v>863</v>
      </c>
      <c r="D202" s="212"/>
      <c r="E202" s="212"/>
      <c r="F202" s="233" t="s">
        <v>43</v>
      </c>
      <c r="G202" s="212"/>
      <c r="H202" s="330" t="s">
        <v>874</v>
      </c>
      <c r="I202" s="330"/>
      <c r="J202" s="330"/>
      <c r="K202" s="258"/>
    </row>
    <row r="203" spans="2:11" s="1" customFormat="1" ht="15" customHeight="1">
      <c r="B203" s="235"/>
      <c r="C203" s="212"/>
      <c r="D203" s="212"/>
      <c r="E203" s="212"/>
      <c r="F203" s="233" t="s">
        <v>44</v>
      </c>
      <c r="G203" s="212"/>
      <c r="H203" s="330" t="s">
        <v>875</v>
      </c>
      <c r="I203" s="330"/>
      <c r="J203" s="330"/>
      <c r="K203" s="258"/>
    </row>
    <row r="204" spans="2:11" s="1" customFormat="1" ht="15" customHeight="1">
      <c r="B204" s="235"/>
      <c r="C204" s="212"/>
      <c r="D204" s="212"/>
      <c r="E204" s="212"/>
      <c r="F204" s="233" t="s">
        <v>47</v>
      </c>
      <c r="G204" s="212"/>
      <c r="H204" s="330" t="s">
        <v>876</v>
      </c>
      <c r="I204" s="330"/>
      <c r="J204" s="330"/>
      <c r="K204" s="258"/>
    </row>
    <row r="205" spans="2:11" s="1" customFormat="1" ht="15" customHeight="1">
      <c r="B205" s="235"/>
      <c r="C205" s="212"/>
      <c r="D205" s="212"/>
      <c r="E205" s="212"/>
      <c r="F205" s="233" t="s">
        <v>45</v>
      </c>
      <c r="G205" s="212"/>
      <c r="H205" s="330" t="s">
        <v>877</v>
      </c>
      <c r="I205" s="330"/>
      <c r="J205" s="330"/>
      <c r="K205" s="258"/>
    </row>
    <row r="206" spans="2:11" s="1" customFormat="1" ht="15" customHeight="1">
      <c r="B206" s="235"/>
      <c r="C206" s="212"/>
      <c r="D206" s="212"/>
      <c r="E206" s="212"/>
      <c r="F206" s="233" t="s">
        <v>46</v>
      </c>
      <c r="G206" s="212"/>
      <c r="H206" s="330" t="s">
        <v>878</v>
      </c>
      <c r="I206" s="330"/>
      <c r="J206" s="330"/>
      <c r="K206" s="258"/>
    </row>
    <row r="207" spans="2:11" s="1" customFormat="1" ht="15" customHeight="1">
      <c r="B207" s="235"/>
      <c r="C207" s="212"/>
      <c r="D207" s="212"/>
      <c r="E207" s="212"/>
      <c r="F207" s="233"/>
      <c r="G207" s="212"/>
      <c r="H207" s="212"/>
      <c r="I207" s="212"/>
      <c r="J207" s="212"/>
      <c r="K207" s="258"/>
    </row>
    <row r="208" spans="2:11" s="1" customFormat="1" ht="15" customHeight="1">
      <c r="B208" s="235"/>
      <c r="C208" s="212" t="s">
        <v>819</v>
      </c>
      <c r="D208" s="212"/>
      <c r="E208" s="212"/>
      <c r="F208" s="233" t="s">
        <v>79</v>
      </c>
      <c r="G208" s="212"/>
      <c r="H208" s="330" t="s">
        <v>879</v>
      </c>
      <c r="I208" s="330"/>
      <c r="J208" s="330"/>
      <c r="K208" s="258"/>
    </row>
    <row r="209" spans="2:11" s="1" customFormat="1" ht="15" customHeight="1">
      <c r="B209" s="235"/>
      <c r="C209" s="212"/>
      <c r="D209" s="212"/>
      <c r="E209" s="212"/>
      <c r="F209" s="233" t="s">
        <v>714</v>
      </c>
      <c r="G209" s="212"/>
      <c r="H209" s="330" t="s">
        <v>715</v>
      </c>
      <c r="I209" s="330"/>
      <c r="J209" s="330"/>
      <c r="K209" s="258"/>
    </row>
    <row r="210" spans="2:11" s="1" customFormat="1" ht="15" customHeight="1">
      <c r="B210" s="235"/>
      <c r="C210" s="212"/>
      <c r="D210" s="212"/>
      <c r="E210" s="212"/>
      <c r="F210" s="233" t="s">
        <v>712</v>
      </c>
      <c r="G210" s="212"/>
      <c r="H210" s="330" t="s">
        <v>880</v>
      </c>
      <c r="I210" s="330"/>
      <c r="J210" s="330"/>
      <c r="K210" s="258"/>
    </row>
    <row r="211" spans="2:11" s="1" customFormat="1" ht="15" customHeight="1">
      <c r="B211" s="276"/>
      <c r="C211" s="212"/>
      <c r="D211" s="212"/>
      <c r="E211" s="212"/>
      <c r="F211" s="233" t="s">
        <v>716</v>
      </c>
      <c r="G211" s="271"/>
      <c r="H211" s="329" t="s">
        <v>717</v>
      </c>
      <c r="I211" s="329"/>
      <c r="J211" s="329"/>
      <c r="K211" s="277"/>
    </row>
    <row r="212" spans="2:11" s="1" customFormat="1" ht="15" customHeight="1">
      <c r="B212" s="276"/>
      <c r="C212" s="212"/>
      <c r="D212" s="212"/>
      <c r="E212" s="212"/>
      <c r="F212" s="233" t="s">
        <v>718</v>
      </c>
      <c r="G212" s="271"/>
      <c r="H212" s="329" t="s">
        <v>698</v>
      </c>
      <c r="I212" s="329"/>
      <c r="J212" s="329"/>
      <c r="K212" s="277"/>
    </row>
    <row r="213" spans="2:11" s="1" customFormat="1" ht="15" customHeight="1">
      <c r="B213" s="276"/>
      <c r="C213" s="212"/>
      <c r="D213" s="212"/>
      <c r="E213" s="212"/>
      <c r="F213" s="233"/>
      <c r="G213" s="271"/>
      <c r="H213" s="262"/>
      <c r="I213" s="262"/>
      <c r="J213" s="262"/>
      <c r="K213" s="277"/>
    </row>
    <row r="214" spans="2:11" s="1" customFormat="1" ht="15" customHeight="1">
      <c r="B214" s="276"/>
      <c r="C214" s="212" t="s">
        <v>843</v>
      </c>
      <c r="D214" s="212"/>
      <c r="E214" s="212"/>
      <c r="F214" s="233">
        <v>1</v>
      </c>
      <c r="G214" s="271"/>
      <c r="H214" s="329" t="s">
        <v>881</v>
      </c>
      <c r="I214" s="329"/>
      <c r="J214" s="329"/>
      <c r="K214" s="277"/>
    </row>
    <row r="215" spans="2:11" s="1" customFormat="1" ht="15" customHeight="1">
      <c r="B215" s="276"/>
      <c r="C215" s="212"/>
      <c r="D215" s="212"/>
      <c r="E215" s="212"/>
      <c r="F215" s="233">
        <v>2</v>
      </c>
      <c r="G215" s="271"/>
      <c r="H215" s="329" t="s">
        <v>882</v>
      </c>
      <c r="I215" s="329"/>
      <c r="J215" s="329"/>
      <c r="K215" s="277"/>
    </row>
    <row r="216" spans="2:11" s="1" customFormat="1" ht="15" customHeight="1">
      <c r="B216" s="276"/>
      <c r="C216" s="212"/>
      <c r="D216" s="212"/>
      <c r="E216" s="212"/>
      <c r="F216" s="233">
        <v>3</v>
      </c>
      <c r="G216" s="271"/>
      <c r="H216" s="329" t="s">
        <v>883</v>
      </c>
      <c r="I216" s="329"/>
      <c r="J216" s="329"/>
      <c r="K216" s="277"/>
    </row>
    <row r="217" spans="2:11" s="1" customFormat="1" ht="15" customHeight="1">
      <c r="B217" s="276"/>
      <c r="C217" s="212"/>
      <c r="D217" s="212"/>
      <c r="E217" s="212"/>
      <c r="F217" s="233">
        <v>4</v>
      </c>
      <c r="G217" s="271"/>
      <c r="H217" s="329" t="s">
        <v>884</v>
      </c>
      <c r="I217" s="329"/>
      <c r="J217" s="329"/>
      <c r="K217" s="277"/>
    </row>
    <row r="218" spans="2:11" s="1" customFormat="1" ht="12.75" customHeight="1">
      <c r="B218" s="278"/>
      <c r="C218" s="279"/>
      <c r="D218" s="279"/>
      <c r="E218" s="279"/>
      <c r="F218" s="279"/>
      <c r="G218" s="279"/>
      <c r="H218" s="279"/>
      <c r="I218" s="279"/>
      <c r="J218" s="279"/>
      <c r="K218" s="28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4"/>
  <sheetViews>
    <sheetView showGridLines="0" workbookViewId="0" topLeftCell="A64">
      <selection activeCell="F116" sqref="F11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109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35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>Město Horní Slavkov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tr">
        <f>IF('Rekapitulace stavby'!AN16="","",'Rekapitulace stavby'!AN16)</f>
        <v/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Ing. arch. Jakub Bradáč</v>
      </c>
      <c r="F21" s="33"/>
      <c r="G21" s="33"/>
      <c r="H21" s="33"/>
      <c r="I21" s="28" t="s">
        <v>28</v>
      </c>
      <c r="J21" s="26" t="str">
        <f>IF('Rekapitulace stavby'!AN17="","",'Rekapitulace stavby'!AN17)</f>
        <v/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ROUND(J79,2)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ROUND((SUM(BE79:BE113)),2)</f>
        <v>0</v>
      </c>
      <c r="G33" s="33"/>
      <c r="H33" s="33"/>
      <c r="I33" s="97">
        <v>0.21</v>
      </c>
      <c r="J33" s="96">
        <f>ROUND(((SUM(BE79:BE113))*I33),2)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ROUND((SUM(BF79:BF113)),2)</f>
        <v>0</v>
      </c>
      <c r="G34" s="33"/>
      <c r="H34" s="33"/>
      <c r="I34" s="97">
        <v>0.15</v>
      </c>
      <c r="J34" s="96">
        <f>ROUND(((SUM(BF79:BF113))*I34),2)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ROUND((SUM(BG79:BG113)),2)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ROUND((SUM(BH79:BH113)),2)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ROUND((SUM(BI79:BI113)),2)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01 - Výstavba FVE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J79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1:31" s="2" customFormat="1" ht="21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9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5" spans="1:31" s="2" customFormat="1" ht="6.95" customHeight="1">
      <c r="A65" s="33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24.95" customHeight="1">
      <c r="A66" s="33"/>
      <c r="B66" s="34"/>
      <c r="C66" s="22" t="s">
        <v>114</v>
      </c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12" customHeight="1">
      <c r="A68" s="33"/>
      <c r="B68" s="34"/>
      <c r="C68" s="28" t="s">
        <v>17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6.5" customHeight="1">
      <c r="A69" s="33"/>
      <c r="B69" s="34"/>
      <c r="C69" s="33"/>
      <c r="D69" s="33"/>
      <c r="E69" s="321" t="str">
        <f>E7</f>
        <v>Vybavení objektu Základní školy vzduchotechnickým zařízením č.p.st. 1369 v k.ú. Horní Slavkov</v>
      </c>
      <c r="F69" s="322"/>
      <c r="G69" s="322"/>
      <c r="H69" s="322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108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11" t="str">
        <f>E9</f>
        <v>01 - Výstavba FVE</v>
      </c>
      <c r="F71" s="320"/>
      <c r="G71" s="320"/>
      <c r="H71" s="320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21</v>
      </c>
      <c r="D73" s="33"/>
      <c r="E73" s="33"/>
      <c r="F73" s="26" t="str">
        <f>F12</f>
        <v xml:space="preserve"> </v>
      </c>
      <c r="G73" s="33"/>
      <c r="H73" s="33"/>
      <c r="I73" s="28" t="s">
        <v>23</v>
      </c>
      <c r="J73" s="51" t="str">
        <f>IF(J12="","",J12)</f>
        <v>19. 10. 2022</v>
      </c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5.7" customHeight="1">
      <c r="A75" s="33"/>
      <c r="B75" s="34"/>
      <c r="C75" s="28" t="s">
        <v>25</v>
      </c>
      <c r="D75" s="33"/>
      <c r="E75" s="33"/>
      <c r="F75" s="26" t="str">
        <f>E15</f>
        <v>Město Horní Slavkov</v>
      </c>
      <c r="G75" s="33"/>
      <c r="H75" s="33"/>
      <c r="I75" s="28" t="s">
        <v>31</v>
      </c>
      <c r="J75" s="31" t="str">
        <f>E21</f>
        <v>Ing. arch. Jakub Bradáč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5.2" customHeight="1">
      <c r="A76" s="33"/>
      <c r="B76" s="34"/>
      <c r="C76" s="28" t="s">
        <v>29</v>
      </c>
      <c r="D76" s="33"/>
      <c r="E76" s="33"/>
      <c r="F76" s="26" t="str">
        <f>IF(E18="","",E18)</f>
        <v>Vyplň údaj</v>
      </c>
      <c r="G76" s="33"/>
      <c r="H76" s="33"/>
      <c r="I76" s="28" t="s">
        <v>34</v>
      </c>
      <c r="J76" s="31" t="str">
        <f>E24</f>
        <v xml:space="preserve"> 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0.3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9" customFormat="1" ht="29.25" customHeight="1">
      <c r="A78" s="107"/>
      <c r="B78" s="108"/>
      <c r="C78" s="109" t="s">
        <v>115</v>
      </c>
      <c r="D78" s="110" t="s">
        <v>57</v>
      </c>
      <c r="E78" s="110" t="s">
        <v>53</v>
      </c>
      <c r="F78" s="110" t="s">
        <v>54</v>
      </c>
      <c r="G78" s="110" t="s">
        <v>116</v>
      </c>
      <c r="H78" s="110" t="s">
        <v>117</v>
      </c>
      <c r="I78" s="110" t="s">
        <v>118</v>
      </c>
      <c r="J78" s="110" t="s">
        <v>112</v>
      </c>
      <c r="K78" s="111" t="s">
        <v>119</v>
      </c>
      <c r="L78" s="112"/>
      <c r="M78" s="58" t="s">
        <v>3</v>
      </c>
      <c r="N78" s="59" t="s">
        <v>42</v>
      </c>
      <c r="O78" s="59" t="s">
        <v>120</v>
      </c>
      <c r="P78" s="59" t="s">
        <v>121</v>
      </c>
      <c r="Q78" s="59" t="s">
        <v>122</v>
      </c>
      <c r="R78" s="59" t="s">
        <v>123</v>
      </c>
      <c r="S78" s="59" t="s">
        <v>124</v>
      </c>
      <c r="T78" s="60" t="s">
        <v>125</v>
      </c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1:63" s="2" customFormat="1" ht="22.9" customHeight="1">
      <c r="A79" s="33"/>
      <c r="B79" s="34"/>
      <c r="C79" s="65" t="s">
        <v>126</v>
      </c>
      <c r="D79" s="33"/>
      <c r="E79" s="33"/>
      <c r="F79" s="33"/>
      <c r="G79" s="33"/>
      <c r="H79" s="33"/>
      <c r="I79" s="33"/>
      <c r="J79" s="113">
        <f>BK79</f>
        <v>0</v>
      </c>
      <c r="K79" s="33"/>
      <c r="L79" s="34"/>
      <c r="M79" s="61"/>
      <c r="N79" s="52"/>
      <c r="O79" s="62"/>
      <c r="P79" s="114">
        <f>SUM(P80:P113)</f>
        <v>0</v>
      </c>
      <c r="Q79" s="62"/>
      <c r="R79" s="114">
        <f>SUM(R80:R113)</f>
        <v>0</v>
      </c>
      <c r="S79" s="62"/>
      <c r="T79" s="115">
        <f>SUM(T80:T113)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8" t="s">
        <v>71</v>
      </c>
      <c r="AU79" s="18" t="s">
        <v>113</v>
      </c>
      <c r="BK79" s="116">
        <f>SUM(BK80:BK113)</f>
        <v>0</v>
      </c>
    </row>
    <row r="80" spans="1:65" s="2" customFormat="1" ht="16.5" customHeight="1">
      <c r="A80" s="33"/>
      <c r="B80" s="117"/>
      <c r="C80" s="118" t="s">
        <v>80</v>
      </c>
      <c r="D80" s="118" t="s">
        <v>127</v>
      </c>
      <c r="E80" s="119" t="s">
        <v>128</v>
      </c>
      <c r="F80" s="120" t="s">
        <v>129</v>
      </c>
      <c r="G80" s="121" t="s">
        <v>130</v>
      </c>
      <c r="H80" s="122">
        <v>2</v>
      </c>
      <c r="I80" s="123"/>
      <c r="J80" s="124">
        <f aca="true" t="shared" si="0" ref="J80:J100">ROUND(I80*H80,2)</f>
        <v>0</v>
      </c>
      <c r="K80" s="120" t="s">
        <v>3</v>
      </c>
      <c r="L80" s="34"/>
      <c r="M80" s="125" t="s">
        <v>3</v>
      </c>
      <c r="N80" s="126" t="s">
        <v>43</v>
      </c>
      <c r="O80" s="54"/>
      <c r="P80" s="127">
        <f aca="true" t="shared" si="1" ref="P80:P100">O80*H80</f>
        <v>0</v>
      </c>
      <c r="Q80" s="127">
        <v>0</v>
      </c>
      <c r="R80" s="127">
        <f aca="true" t="shared" si="2" ref="R80:R100">Q80*H80</f>
        <v>0</v>
      </c>
      <c r="S80" s="127">
        <v>0</v>
      </c>
      <c r="T80" s="128">
        <f aca="true" t="shared" si="3" ref="T80:T100"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29" t="s">
        <v>131</v>
      </c>
      <c r="AT80" s="129" t="s">
        <v>127</v>
      </c>
      <c r="AU80" s="129" t="s">
        <v>72</v>
      </c>
      <c r="AY80" s="18" t="s">
        <v>132</v>
      </c>
      <c r="BE80" s="130">
        <f aca="true" t="shared" si="4" ref="BE80:BE100">IF(N80="základní",J80,0)</f>
        <v>0</v>
      </c>
      <c r="BF80" s="130">
        <f aca="true" t="shared" si="5" ref="BF80:BF100">IF(N80="snížená",J80,0)</f>
        <v>0</v>
      </c>
      <c r="BG80" s="130">
        <f aca="true" t="shared" si="6" ref="BG80:BG100">IF(N80="zákl. přenesená",J80,0)</f>
        <v>0</v>
      </c>
      <c r="BH80" s="130">
        <f aca="true" t="shared" si="7" ref="BH80:BH100">IF(N80="sníž. přenesená",J80,0)</f>
        <v>0</v>
      </c>
      <c r="BI80" s="130">
        <f aca="true" t="shared" si="8" ref="BI80:BI100">IF(N80="nulová",J80,0)</f>
        <v>0</v>
      </c>
      <c r="BJ80" s="18" t="s">
        <v>80</v>
      </c>
      <c r="BK80" s="130">
        <f aca="true" t="shared" si="9" ref="BK80:BK100">ROUND(I80*H80,2)</f>
        <v>0</v>
      </c>
      <c r="BL80" s="18" t="s">
        <v>131</v>
      </c>
      <c r="BM80" s="129" t="s">
        <v>131</v>
      </c>
    </row>
    <row r="81" spans="1:65" s="2" customFormat="1" ht="16.5" customHeight="1">
      <c r="A81" s="33"/>
      <c r="B81" s="117"/>
      <c r="C81" s="118" t="s">
        <v>82</v>
      </c>
      <c r="D81" s="118" t="s">
        <v>127</v>
      </c>
      <c r="E81" s="119" t="s">
        <v>133</v>
      </c>
      <c r="F81" s="120" t="s">
        <v>134</v>
      </c>
      <c r="G81" s="121" t="s">
        <v>130</v>
      </c>
      <c r="H81" s="122">
        <v>1</v>
      </c>
      <c r="I81" s="123"/>
      <c r="J81" s="124">
        <f t="shared" si="0"/>
        <v>0</v>
      </c>
      <c r="K81" s="120" t="s">
        <v>3</v>
      </c>
      <c r="L81" s="34"/>
      <c r="M81" s="125" t="s">
        <v>3</v>
      </c>
      <c r="N81" s="126" t="s">
        <v>43</v>
      </c>
      <c r="O81" s="54"/>
      <c r="P81" s="127">
        <f t="shared" si="1"/>
        <v>0</v>
      </c>
      <c r="Q81" s="127">
        <v>0</v>
      </c>
      <c r="R81" s="127">
        <f t="shared" si="2"/>
        <v>0</v>
      </c>
      <c r="S81" s="127">
        <v>0</v>
      </c>
      <c r="T81" s="128">
        <f t="shared" si="3"/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29" t="s">
        <v>131</v>
      </c>
      <c r="AT81" s="129" t="s">
        <v>127</v>
      </c>
      <c r="AU81" s="129" t="s">
        <v>72</v>
      </c>
      <c r="AY81" s="18" t="s">
        <v>132</v>
      </c>
      <c r="BE81" s="130">
        <f t="shared" si="4"/>
        <v>0</v>
      </c>
      <c r="BF81" s="130">
        <f t="shared" si="5"/>
        <v>0</v>
      </c>
      <c r="BG81" s="130">
        <f t="shared" si="6"/>
        <v>0</v>
      </c>
      <c r="BH81" s="130">
        <f t="shared" si="7"/>
        <v>0</v>
      </c>
      <c r="BI81" s="130">
        <f t="shared" si="8"/>
        <v>0</v>
      </c>
      <c r="BJ81" s="18" t="s">
        <v>80</v>
      </c>
      <c r="BK81" s="130">
        <f t="shared" si="9"/>
        <v>0</v>
      </c>
      <c r="BL81" s="18" t="s">
        <v>131</v>
      </c>
      <c r="BM81" s="129" t="s">
        <v>135</v>
      </c>
    </row>
    <row r="82" spans="1:65" s="2" customFormat="1" ht="16.5" customHeight="1">
      <c r="A82" s="33"/>
      <c r="B82" s="117"/>
      <c r="C82" s="118" t="s">
        <v>136</v>
      </c>
      <c r="D82" s="118" t="s">
        <v>127</v>
      </c>
      <c r="E82" s="119" t="s">
        <v>137</v>
      </c>
      <c r="F82" s="120" t="s">
        <v>138</v>
      </c>
      <c r="G82" s="121" t="s">
        <v>139</v>
      </c>
      <c r="H82" s="122">
        <v>25</v>
      </c>
      <c r="I82" s="123"/>
      <c r="J82" s="124">
        <f t="shared" si="0"/>
        <v>0</v>
      </c>
      <c r="K82" s="120" t="s">
        <v>3</v>
      </c>
      <c r="L82" s="34"/>
      <c r="M82" s="125" t="s">
        <v>3</v>
      </c>
      <c r="N82" s="126" t="s">
        <v>43</v>
      </c>
      <c r="O82" s="54"/>
      <c r="P82" s="127">
        <f t="shared" si="1"/>
        <v>0</v>
      </c>
      <c r="Q82" s="127">
        <v>0</v>
      </c>
      <c r="R82" s="127">
        <f t="shared" si="2"/>
        <v>0</v>
      </c>
      <c r="S82" s="127">
        <v>0</v>
      </c>
      <c r="T82" s="128">
        <f t="shared" si="3"/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29" t="s">
        <v>131</v>
      </c>
      <c r="AT82" s="129" t="s">
        <v>127</v>
      </c>
      <c r="AU82" s="129" t="s">
        <v>72</v>
      </c>
      <c r="AY82" s="18" t="s">
        <v>132</v>
      </c>
      <c r="BE82" s="130">
        <f t="shared" si="4"/>
        <v>0</v>
      </c>
      <c r="BF82" s="130">
        <f t="shared" si="5"/>
        <v>0</v>
      </c>
      <c r="BG82" s="130">
        <f t="shared" si="6"/>
        <v>0</v>
      </c>
      <c r="BH82" s="130">
        <f t="shared" si="7"/>
        <v>0</v>
      </c>
      <c r="BI82" s="130">
        <f t="shared" si="8"/>
        <v>0</v>
      </c>
      <c r="BJ82" s="18" t="s">
        <v>80</v>
      </c>
      <c r="BK82" s="130">
        <f t="shared" si="9"/>
        <v>0</v>
      </c>
      <c r="BL82" s="18" t="s">
        <v>131</v>
      </c>
      <c r="BM82" s="129" t="s">
        <v>140</v>
      </c>
    </row>
    <row r="83" spans="1:65" s="2" customFormat="1" ht="16.5" customHeight="1">
      <c r="A83" s="33"/>
      <c r="B83" s="117"/>
      <c r="C83" s="118" t="s">
        <v>131</v>
      </c>
      <c r="D83" s="118" t="s">
        <v>127</v>
      </c>
      <c r="E83" s="119" t="s">
        <v>141</v>
      </c>
      <c r="F83" s="120" t="s">
        <v>142</v>
      </c>
      <c r="G83" s="121" t="s">
        <v>139</v>
      </c>
      <c r="H83" s="122">
        <v>20</v>
      </c>
      <c r="I83" s="123"/>
      <c r="J83" s="124">
        <f t="shared" si="0"/>
        <v>0</v>
      </c>
      <c r="K83" s="120" t="s">
        <v>3</v>
      </c>
      <c r="L83" s="34"/>
      <c r="M83" s="125" t="s">
        <v>3</v>
      </c>
      <c r="N83" s="126" t="s">
        <v>43</v>
      </c>
      <c r="O83" s="54"/>
      <c r="P83" s="127">
        <f t="shared" si="1"/>
        <v>0</v>
      </c>
      <c r="Q83" s="127">
        <v>0</v>
      </c>
      <c r="R83" s="127">
        <f t="shared" si="2"/>
        <v>0</v>
      </c>
      <c r="S83" s="127">
        <v>0</v>
      </c>
      <c r="T83" s="128">
        <f t="shared" si="3"/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29" t="s">
        <v>131</v>
      </c>
      <c r="AT83" s="129" t="s">
        <v>127</v>
      </c>
      <c r="AU83" s="129" t="s">
        <v>72</v>
      </c>
      <c r="AY83" s="18" t="s">
        <v>132</v>
      </c>
      <c r="BE83" s="130">
        <f t="shared" si="4"/>
        <v>0</v>
      </c>
      <c r="BF83" s="130">
        <f t="shared" si="5"/>
        <v>0</v>
      </c>
      <c r="BG83" s="130">
        <f t="shared" si="6"/>
        <v>0</v>
      </c>
      <c r="BH83" s="130">
        <f t="shared" si="7"/>
        <v>0</v>
      </c>
      <c r="BI83" s="130">
        <f t="shared" si="8"/>
        <v>0</v>
      </c>
      <c r="BJ83" s="18" t="s">
        <v>80</v>
      </c>
      <c r="BK83" s="130">
        <f t="shared" si="9"/>
        <v>0</v>
      </c>
      <c r="BL83" s="18" t="s">
        <v>131</v>
      </c>
      <c r="BM83" s="129" t="s">
        <v>143</v>
      </c>
    </row>
    <row r="84" spans="1:65" s="2" customFormat="1" ht="16.5" customHeight="1">
      <c r="A84" s="33"/>
      <c r="B84" s="117"/>
      <c r="C84" s="118" t="s">
        <v>144</v>
      </c>
      <c r="D84" s="118" t="s">
        <v>127</v>
      </c>
      <c r="E84" s="119" t="s">
        <v>145</v>
      </c>
      <c r="F84" s="120" t="s">
        <v>146</v>
      </c>
      <c r="G84" s="121" t="s">
        <v>130</v>
      </c>
      <c r="H84" s="122">
        <v>25</v>
      </c>
      <c r="I84" s="123"/>
      <c r="J84" s="124">
        <f t="shared" si="0"/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t="shared" si="1"/>
        <v>0</v>
      </c>
      <c r="Q84" s="127">
        <v>0</v>
      </c>
      <c r="R84" s="127">
        <f t="shared" si="2"/>
        <v>0</v>
      </c>
      <c r="S84" s="127">
        <v>0</v>
      </c>
      <c r="T84" s="128">
        <f t="shared" si="3"/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131</v>
      </c>
      <c r="AT84" s="129" t="s">
        <v>127</v>
      </c>
      <c r="AU84" s="129" t="s">
        <v>72</v>
      </c>
      <c r="AY84" s="18" t="s">
        <v>132</v>
      </c>
      <c r="BE84" s="130">
        <f t="shared" si="4"/>
        <v>0</v>
      </c>
      <c r="BF84" s="130">
        <f t="shared" si="5"/>
        <v>0</v>
      </c>
      <c r="BG84" s="130">
        <f t="shared" si="6"/>
        <v>0</v>
      </c>
      <c r="BH84" s="130">
        <f t="shared" si="7"/>
        <v>0</v>
      </c>
      <c r="BI84" s="130">
        <f t="shared" si="8"/>
        <v>0</v>
      </c>
      <c r="BJ84" s="18" t="s">
        <v>80</v>
      </c>
      <c r="BK84" s="130">
        <f t="shared" si="9"/>
        <v>0</v>
      </c>
      <c r="BL84" s="18" t="s">
        <v>131</v>
      </c>
      <c r="BM84" s="129" t="s">
        <v>147</v>
      </c>
    </row>
    <row r="85" spans="1:65" s="2" customFormat="1" ht="16.5" customHeight="1">
      <c r="A85" s="33"/>
      <c r="B85" s="117"/>
      <c r="C85" s="118" t="s">
        <v>135</v>
      </c>
      <c r="D85" s="118" t="s">
        <v>127</v>
      </c>
      <c r="E85" s="119" t="s">
        <v>148</v>
      </c>
      <c r="F85" s="120" t="s">
        <v>149</v>
      </c>
      <c r="G85" s="121" t="s">
        <v>139</v>
      </c>
      <c r="H85" s="122">
        <v>8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131</v>
      </c>
      <c r="AT85" s="129" t="s">
        <v>127</v>
      </c>
      <c r="AU85" s="129" t="s">
        <v>72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131</v>
      </c>
      <c r="BM85" s="129" t="s">
        <v>150</v>
      </c>
    </row>
    <row r="86" spans="1:65" s="2" customFormat="1" ht="16.5" customHeight="1">
      <c r="A86" s="33"/>
      <c r="B86" s="117"/>
      <c r="C86" s="118" t="s">
        <v>151</v>
      </c>
      <c r="D86" s="118" t="s">
        <v>127</v>
      </c>
      <c r="E86" s="119" t="s">
        <v>152</v>
      </c>
      <c r="F86" s="120" t="s">
        <v>153</v>
      </c>
      <c r="G86" s="121" t="s">
        <v>130</v>
      </c>
      <c r="H86" s="122">
        <v>20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131</v>
      </c>
      <c r="AT86" s="129" t="s">
        <v>127</v>
      </c>
      <c r="AU86" s="129" t="s">
        <v>72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131</v>
      </c>
      <c r="BM86" s="129" t="s">
        <v>154</v>
      </c>
    </row>
    <row r="87" spans="1:65" s="2" customFormat="1" ht="16.5" customHeight="1">
      <c r="A87" s="33"/>
      <c r="B87" s="117"/>
      <c r="C87" s="118" t="s">
        <v>140</v>
      </c>
      <c r="D87" s="118" t="s">
        <v>127</v>
      </c>
      <c r="E87" s="119" t="s">
        <v>155</v>
      </c>
      <c r="F87" s="120" t="s">
        <v>156</v>
      </c>
      <c r="G87" s="121" t="s">
        <v>139</v>
      </c>
      <c r="H87" s="122">
        <v>8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131</v>
      </c>
      <c r="AT87" s="129" t="s">
        <v>127</v>
      </c>
      <c r="AU87" s="129" t="s">
        <v>72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131</v>
      </c>
      <c r="BM87" s="129" t="s">
        <v>157</v>
      </c>
    </row>
    <row r="88" spans="1:65" s="2" customFormat="1" ht="16.5" customHeight="1">
      <c r="A88" s="33"/>
      <c r="B88" s="117"/>
      <c r="C88" s="118" t="s">
        <v>158</v>
      </c>
      <c r="D88" s="118" t="s">
        <v>127</v>
      </c>
      <c r="E88" s="119" t="s">
        <v>159</v>
      </c>
      <c r="F88" s="120" t="s">
        <v>160</v>
      </c>
      <c r="G88" s="121" t="s">
        <v>139</v>
      </c>
      <c r="H88" s="122">
        <v>125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131</v>
      </c>
      <c r="AT88" s="129" t="s">
        <v>127</v>
      </c>
      <c r="AU88" s="129" t="s">
        <v>72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131</v>
      </c>
      <c r="BM88" s="129" t="s">
        <v>161</v>
      </c>
    </row>
    <row r="89" spans="1:65" s="2" customFormat="1" ht="16.5" customHeight="1">
      <c r="A89" s="33"/>
      <c r="B89" s="117"/>
      <c r="C89" s="118" t="s">
        <v>147</v>
      </c>
      <c r="D89" s="118" t="s">
        <v>127</v>
      </c>
      <c r="E89" s="119" t="s">
        <v>162</v>
      </c>
      <c r="F89" s="120" t="s">
        <v>163</v>
      </c>
      <c r="G89" s="121" t="s">
        <v>139</v>
      </c>
      <c r="H89" s="122">
        <v>125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131</v>
      </c>
      <c r="AT89" s="129" t="s">
        <v>127</v>
      </c>
      <c r="AU89" s="129" t="s">
        <v>72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131</v>
      </c>
      <c r="BM89" s="129" t="s">
        <v>164</v>
      </c>
    </row>
    <row r="90" spans="1:65" s="2" customFormat="1" ht="21.75" customHeight="1">
      <c r="A90" s="33"/>
      <c r="B90" s="117"/>
      <c r="C90" s="118" t="s">
        <v>165</v>
      </c>
      <c r="D90" s="118" t="s">
        <v>127</v>
      </c>
      <c r="E90" s="119" t="s">
        <v>166</v>
      </c>
      <c r="F90" s="120" t="s">
        <v>167</v>
      </c>
      <c r="G90" s="121" t="s">
        <v>139</v>
      </c>
      <c r="H90" s="122">
        <v>35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131</v>
      </c>
      <c r="AT90" s="129" t="s">
        <v>127</v>
      </c>
      <c r="AU90" s="129" t="s">
        <v>72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131</v>
      </c>
      <c r="BM90" s="129" t="s">
        <v>168</v>
      </c>
    </row>
    <row r="91" spans="1:65" s="2" customFormat="1" ht="16.5" customHeight="1">
      <c r="A91" s="33"/>
      <c r="B91" s="117"/>
      <c r="C91" s="118" t="s">
        <v>150</v>
      </c>
      <c r="D91" s="118" t="s">
        <v>127</v>
      </c>
      <c r="E91" s="119" t="s">
        <v>169</v>
      </c>
      <c r="F91" s="120" t="s">
        <v>170</v>
      </c>
      <c r="G91" s="121" t="s">
        <v>139</v>
      </c>
      <c r="H91" s="122">
        <v>15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131</v>
      </c>
      <c r="AT91" s="129" t="s">
        <v>127</v>
      </c>
      <c r="AU91" s="129" t="s">
        <v>72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131</v>
      </c>
      <c r="BM91" s="129" t="s">
        <v>171</v>
      </c>
    </row>
    <row r="92" spans="1:65" s="2" customFormat="1" ht="16.5" customHeight="1">
      <c r="A92" s="33"/>
      <c r="B92" s="117"/>
      <c r="C92" s="118" t="s">
        <v>9</v>
      </c>
      <c r="D92" s="118" t="s">
        <v>127</v>
      </c>
      <c r="E92" s="119" t="s">
        <v>172</v>
      </c>
      <c r="F92" s="120" t="s">
        <v>173</v>
      </c>
      <c r="G92" s="121" t="s">
        <v>130</v>
      </c>
      <c r="H92" s="122">
        <v>100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131</v>
      </c>
      <c r="AT92" s="129" t="s">
        <v>127</v>
      </c>
      <c r="AU92" s="129" t="s">
        <v>72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131</v>
      </c>
      <c r="BM92" s="129" t="s">
        <v>174</v>
      </c>
    </row>
    <row r="93" spans="1:65" s="2" customFormat="1" ht="16.5" customHeight="1">
      <c r="A93" s="33"/>
      <c r="B93" s="117"/>
      <c r="C93" s="118" t="s">
        <v>154</v>
      </c>
      <c r="D93" s="118" t="s">
        <v>127</v>
      </c>
      <c r="E93" s="119" t="s">
        <v>175</v>
      </c>
      <c r="F93" s="120" t="s">
        <v>176</v>
      </c>
      <c r="G93" s="121" t="s">
        <v>139</v>
      </c>
      <c r="H93" s="122">
        <v>20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131</v>
      </c>
      <c r="AT93" s="129" t="s">
        <v>127</v>
      </c>
      <c r="AU93" s="129" t="s">
        <v>72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131</v>
      </c>
      <c r="BM93" s="129" t="s">
        <v>177</v>
      </c>
    </row>
    <row r="94" spans="1:65" s="2" customFormat="1" ht="24.2" customHeight="1">
      <c r="A94" s="33"/>
      <c r="B94" s="117"/>
      <c r="C94" s="118" t="s">
        <v>178</v>
      </c>
      <c r="D94" s="118" t="s">
        <v>127</v>
      </c>
      <c r="E94" s="119" t="s">
        <v>179</v>
      </c>
      <c r="F94" s="120" t="s">
        <v>180</v>
      </c>
      <c r="G94" s="121" t="s">
        <v>181</v>
      </c>
      <c r="H94" s="122">
        <v>0.4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131</v>
      </c>
      <c r="AT94" s="129" t="s">
        <v>127</v>
      </c>
      <c r="AU94" s="129" t="s">
        <v>72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131</v>
      </c>
      <c r="BM94" s="129" t="s">
        <v>182</v>
      </c>
    </row>
    <row r="95" spans="1:65" s="2" customFormat="1" ht="16.5" customHeight="1">
      <c r="A95" s="33"/>
      <c r="B95" s="117"/>
      <c r="C95" s="118" t="s">
        <v>157</v>
      </c>
      <c r="D95" s="118" t="s">
        <v>127</v>
      </c>
      <c r="E95" s="119" t="s">
        <v>183</v>
      </c>
      <c r="F95" s="336" t="s">
        <v>886</v>
      </c>
      <c r="G95" s="335" t="s">
        <v>191</v>
      </c>
      <c r="H95" s="122">
        <v>1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131</v>
      </c>
      <c r="AT95" s="129" t="s">
        <v>127</v>
      </c>
      <c r="AU95" s="129" t="s">
        <v>72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131</v>
      </c>
      <c r="BM95" s="129" t="s">
        <v>184</v>
      </c>
    </row>
    <row r="96" spans="1:65" s="2" customFormat="1" ht="16.5" customHeight="1">
      <c r="A96" s="33"/>
      <c r="B96" s="117"/>
      <c r="C96" s="118" t="s">
        <v>185</v>
      </c>
      <c r="D96" s="118" t="s">
        <v>127</v>
      </c>
      <c r="E96" s="119" t="s">
        <v>186</v>
      </c>
      <c r="F96" s="336" t="s">
        <v>887</v>
      </c>
      <c r="G96" s="335" t="s">
        <v>191</v>
      </c>
      <c r="H96" s="122">
        <v>1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131</v>
      </c>
      <c r="AT96" s="129" t="s">
        <v>127</v>
      </c>
      <c r="AU96" s="129" t="s">
        <v>72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131</v>
      </c>
      <c r="BM96" s="129" t="s">
        <v>187</v>
      </c>
    </row>
    <row r="97" spans="1:65" s="2" customFormat="1" ht="16.5" customHeight="1">
      <c r="A97" s="33"/>
      <c r="B97" s="117"/>
      <c r="C97" s="118" t="s">
        <v>161</v>
      </c>
      <c r="D97" s="118" t="s">
        <v>127</v>
      </c>
      <c r="E97" s="119" t="s">
        <v>188</v>
      </c>
      <c r="F97" s="336" t="s">
        <v>888</v>
      </c>
      <c r="G97" s="335" t="s">
        <v>191</v>
      </c>
      <c r="H97" s="122">
        <v>1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131</v>
      </c>
      <c r="AT97" s="129" t="s">
        <v>127</v>
      </c>
      <c r="AU97" s="129" t="s">
        <v>72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131</v>
      </c>
      <c r="BM97" s="129" t="s">
        <v>189</v>
      </c>
    </row>
    <row r="98" spans="1:65" s="2" customFormat="1" ht="24.75" customHeight="1">
      <c r="A98" s="281"/>
      <c r="B98" s="117"/>
      <c r="C98" s="281"/>
      <c r="D98" s="131" t="s">
        <v>196</v>
      </c>
      <c r="E98" s="281"/>
      <c r="F98" s="337" t="s">
        <v>889</v>
      </c>
      <c r="G98" s="281"/>
      <c r="H98" s="281"/>
      <c r="I98" s="133"/>
      <c r="J98" s="281"/>
      <c r="K98" s="281"/>
      <c r="L98" s="34"/>
      <c r="M98" s="125"/>
      <c r="N98" s="332"/>
      <c r="O98" s="333"/>
      <c r="P98" s="334"/>
      <c r="Q98" s="334"/>
      <c r="R98" s="334"/>
      <c r="S98" s="334"/>
      <c r="T98" s="128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R98" s="129"/>
      <c r="AT98" s="129"/>
      <c r="AU98" s="129"/>
      <c r="AY98" s="18"/>
      <c r="BE98" s="130"/>
      <c r="BF98" s="130"/>
      <c r="BG98" s="130"/>
      <c r="BH98" s="130"/>
      <c r="BI98" s="130"/>
      <c r="BJ98" s="18"/>
      <c r="BK98" s="130"/>
      <c r="BL98" s="18"/>
      <c r="BM98" s="129"/>
    </row>
    <row r="99" spans="1:65" s="2" customFormat="1" ht="16.5" customHeight="1">
      <c r="A99" s="33"/>
      <c r="B99" s="117"/>
      <c r="C99" s="118" t="s">
        <v>8</v>
      </c>
      <c r="D99" s="118" t="s">
        <v>127</v>
      </c>
      <c r="E99" s="119" t="s">
        <v>190</v>
      </c>
      <c r="F99" s="120" t="s">
        <v>885</v>
      </c>
      <c r="G99" s="121" t="s">
        <v>191</v>
      </c>
      <c r="H99" s="122">
        <v>1</v>
      </c>
      <c r="I99" s="123"/>
      <c r="J99" s="124">
        <f t="shared" si="0"/>
        <v>0</v>
      </c>
      <c r="K99" s="120" t="s">
        <v>3</v>
      </c>
      <c r="L99" s="34"/>
      <c r="M99" s="125" t="s">
        <v>3</v>
      </c>
      <c r="N99" s="126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131</v>
      </c>
      <c r="AT99" s="129" t="s">
        <v>127</v>
      </c>
      <c r="AU99" s="129" t="s">
        <v>72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131</v>
      </c>
      <c r="BM99" s="129" t="s">
        <v>192</v>
      </c>
    </row>
    <row r="100" spans="1:65" s="2" customFormat="1" ht="16.5" customHeight="1">
      <c r="A100" s="33"/>
      <c r="B100" s="117"/>
      <c r="C100" s="118" t="s">
        <v>164</v>
      </c>
      <c r="D100" s="118" t="s">
        <v>127</v>
      </c>
      <c r="E100" s="119" t="s">
        <v>193</v>
      </c>
      <c r="F100" s="120" t="s">
        <v>194</v>
      </c>
      <c r="G100" s="121" t="s">
        <v>191</v>
      </c>
      <c r="H100" s="122">
        <v>1</v>
      </c>
      <c r="I100" s="123"/>
      <c r="J100" s="124">
        <f t="shared" si="0"/>
        <v>0</v>
      </c>
      <c r="K100" s="120" t="s">
        <v>3</v>
      </c>
      <c r="L100" s="34"/>
      <c r="M100" s="125" t="s">
        <v>3</v>
      </c>
      <c r="N100" s="126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131</v>
      </c>
      <c r="AT100" s="129" t="s">
        <v>127</v>
      </c>
      <c r="AU100" s="129" t="s">
        <v>72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131</v>
      </c>
      <c r="BM100" s="129" t="s">
        <v>195</v>
      </c>
    </row>
    <row r="101" spans="1:47" s="2" customFormat="1" ht="39">
      <c r="A101" s="33"/>
      <c r="B101" s="34"/>
      <c r="C101" s="33"/>
      <c r="D101" s="131" t="s">
        <v>196</v>
      </c>
      <c r="E101" s="33"/>
      <c r="F101" s="132" t="s">
        <v>197</v>
      </c>
      <c r="G101" s="33"/>
      <c r="H101" s="33"/>
      <c r="I101" s="133"/>
      <c r="J101" s="33"/>
      <c r="K101" s="33"/>
      <c r="L101" s="34"/>
      <c r="M101" s="134"/>
      <c r="N101" s="135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196</v>
      </c>
      <c r="AU101" s="18" t="s">
        <v>72</v>
      </c>
    </row>
    <row r="102" spans="1:65" s="2" customFormat="1" ht="16.5" customHeight="1">
      <c r="A102" s="33"/>
      <c r="B102" s="117"/>
      <c r="C102" s="118" t="s">
        <v>198</v>
      </c>
      <c r="D102" s="118" t="s">
        <v>127</v>
      </c>
      <c r="E102" s="119" t="s">
        <v>199</v>
      </c>
      <c r="F102" s="120" t="s">
        <v>200</v>
      </c>
      <c r="G102" s="121" t="s">
        <v>191</v>
      </c>
      <c r="H102" s="122">
        <v>1</v>
      </c>
      <c r="I102" s="123"/>
      <c r="J102" s="124">
        <f>ROUND(I102*H102,2)</f>
        <v>0</v>
      </c>
      <c r="K102" s="120" t="s">
        <v>3</v>
      </c>
      <c r="L102" s="34"/>
      <c r="M102" s="125" t="s">
        <v>3</v>
      </c>
      <c r="N102" s="126" t="s">
        <v>43</v>
      </c>
      <c r="O102" s="54"/>
      <c r="P102" s="127">
        <f>O102*H102</f>
        <v>0</v>
      </c>
      <c r="Q102" s="127">
        <v>0</v>
      </c>
      <c r="R102" s="127">
        <f>Q102*H102</f>
        <v>0</v>
      </c>
      <c r="S102" s="127">
        <v>0</v>
      </c>
      <c r="T102" s="128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131</v>
      </c>
      <c r="AT102" s="129" t="s">
        <v>127</v>
      </c>
      <c r="AU102" s="129" t="s">
        <v>72</v>
      </c>
      <c r="AY102" s="18" t="s">
        <v>132</v>
      </c>
      <c r="BE102" s="130">
        <f>IF(N102="základní",J102,0)</f>
        <v>0</v>
      </c>
      <c r="BF102" s="130">
        <f>IF(N102="snížená",J102,0)</f>
        <v>0</v>
      </c>
      <c r="BG102" s="130">
        <f>IF(N102="zákl. přenesená",J102,0)</f>
        <v>0</v>
      </c>
      <c r="BH102" s="130">
        <f>IF(N102="sníž. přenesená",J102,0)</f>
        <v>0</v>
      </c>
      <c r="BI102" s="130">
        <f>IF(N102="nulová",J102,0)</f>
        <v>0</v>
      </c>
      <c r="BJ102" s="18" t="s">
        <v>80</v>
      </c>
      <c r="BK102" s="130">
        <f>ROUND(I102*H102,2)</f>
        <v>0</v>
      </c>
      <c r="BL102" s="18" t="s">
        <v>131</v>
      </c>
      <c r="BM102" s="129" t="s">
        <v>201</v>
      </c>
    </row>
    <row r="103" spans="1:47" s="2" customFormat="1" ht="68.25">
      <c r="A103" s="33"/>
      <c r="B103" s="34"/>
      <c r="C103" s="33"/>
      <c r="D103" s="131" t="s">
        <v>196</v>
      </c>
      <c r="E103" s="33"/>
      <c r="F103" s="132" t="s">
        <v>202</v>
      </c>
      <c r="G103" s="33"/>
      <c r="H103" s="33"/>
      <c r="I103" s="133"/>
      <c r="J103" s="33"/>
      <c r="K103" s="33"/>
      <c r="L103" s="34"/>
      <c r="M103" s="134"/>
      <c r="N103" s="135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196</v>
      </c>
      <c r="AU103" s="18" t="s">
        <v>72</v>
      </c>
    </row>
    <row r="104" spans="1:65" s="2" customFormat="1" ht="16.5" customHeight="1">
      <c r="A104" s="33"/>
      <c r="B104" s="117"/>
      <c r="C104" s="118" t="s">
        <v>168</v>
      </c>
      <c r="D104" s="118" t="s">
        <v>127</v>
      </c>
      <c r="E104" s="119" t="s">
        <v>203</v>
      </c>
      <c r="F104" s="120" t="s">
        <v>204</v>
      </c>
      <c r="G104" s="121" t="s">
        <v>191</v>
      </c>
      <c r="H104" s="122">
        <v>1</v>
      </c>
      <c r="I104" s="123"/>
      <c r="J104" s="124">
        <f>ROUND(I104*H104,2)</f>
        <v>0</v>
      </c>
      <c r="K104" s="120" t="s">
        <v>3</v>
      </c>
      <c r="L104" s="34"/>
      <c r="M104" s="125" t="s">
        <v>3</v>
      </c>
      <c r="N104" s="126" t="s">
        <v>43</v>
      </c>
      <c r="O104" s="54"/>
      <c r="P104" s="127">
        <f>O104*H104</f>
        <v>0</v>
      </c>
      <c r="Q104" s="127">
        <v>0</v>
      </c>
      <c r="R104" s="127">
        <f>Q104*H104</f>
        <v>0</v>
      </c>
      <c r="S104" s="127">
        <v>0</v>
      </c>
      <c r="T104" s="128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131</v>
      </c>
      <c r="AT104" s="129" t="s">
        <v>127</v>
      </c>
      <c r="AU104" s="129" t="s">
        <v>72</v>
      </c>
      <c r="AY104" s="18" t="s">
        <v>132</v>
      </c>
      <c r="BE104" s="130">
        <f>IF(N104="základní",J104,0)</f>
        <v>0</v>
      </c>
      <c r="BF104" s="130">
        <f>IF(N104="snížená",J104,0)</f>
        <v>0</v>
      </c>
      <c r="BG104" s="130">
        <f>IF(N104="zákl. přenesená",J104,0)</f>
        <v>0</v>
      </c>
      <c r="BH104" s="130">
        <f>IF(N104="sníž. přenesená",J104,0)</f>
        <v>0</v>
      </c>
      <c r="BI104" s="130">
        <f>IF(N104="nulová",J104,0)</f>
        <v>0</v>
      </c>
      <c r="BJ104" s="18" t="s">
        <v>80</v>
      </c>
      <c r="BK104" s="130">
        <f>ROUND(I104*H104,2)</f>
        <v>0</v>
      </c>
      <c r="BL104" s="18" t="s">
        <v>131</v>
      </c>
      <c r="BM104" s="129" t="s">
        <v>205</v>
      </c>
    </row>
    <row r="105" spans="1:47" s="2" customFormat="1" ht="39">
      <c r="A105" s="33"/>
      <c r="B105" s="34"/>
      <c r="C105" s="33"/>
      <c r="D105" s="131" t="s">
        <v>196</v>
      </c>
      <c r="E105" s="33"/>
      <c r="F105" s="132" t="s">
        <v>206</v>
      </c>
      <c r="G105" s="33"/>
      <c r="H105" s="33"/>
      <c r="I105" s="133"/>
      <c r="J105" s="33"/>
      <c r="K105" s="33"/>
      <c r="L105" s="34"/>
      <c r="M105" s="134"/>
      <c r="N105" s="135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196</v>
      </c>
      <c r="AU105" s="18" t="s">
        <v>72</v>
      </c>
    </row>
    <row r="106" spans="1:65" s="2" customFormat="1" ht="16.5" customHeight="1">
      <c r="A106" s="33"/>
      <c r="B106" s="117"/>
      <c r="C106" s="118" t="s">
        <v>207</v>
      </c>
      <c r="D106" s="118" t="s">
        <v>127</v>
      </c>
      <c r="E106" s="119" t="s">
        <v>208</v>
      </c>
      <c r="F106" s="120" t="s">
        <v>209</v>
      </c>
      <c r="G106" s="121" t="s">
        <v>191</v>
      </c>
      <c r="H106" s="122">
        <v>1</v>
      </c>
      <c r="I106" s="123"/>
      <c r="J106" s="124">
        <f>ROUND(I106*H106,2)</f>
        <v>0</v>
      </c>
      <c r="K106" s="120" t="s">
        <v>3</v>
      </c>
      <c r="L106" s="34"/>
      <c r="M106" s="125" t="s">
        <v>3</v>
      </c>
      <c r="N106" s="126" t="s">
        <v>43</v>
      </c>
      <c r="O106" s="54"/>
      <c r="P106" s="127">
        <f>O106*H106</f>
        <v>0</v>
      </c>
      <c r="Q106" s="127">
        <v>0</v>
      </c>
      <c r="R106" s="127">
        <f>Q106*H106</f>
        <v>0</v>
      </c>
      <c r="S106" s="127">
        <v>0</v>
      </c>
      <c r="T106" s="128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131</v>
      </c>
      <c r="AT106" s="129" t="s">
        <v>127</v>
      </c>
      <c r="AU106" s="129" t="s">
        <v>72</v>
      </c>
      <c r="AY106" s="18" t="s">
        <v>132</v>
      </c>
      <c r="BE106" s="130">
        <f>IF(N106="základní",J106,0)</f>
        <v>0</v>
      </c>
      <c r="BF106" s="130">
        <f>IF(N106="snížená",J106,0)</f>
        <v>0</v>
      </c>
      <c r="BG106" s="130">
        <f>IF(N106="zákl. přenesená",J106,0)</f>
        <v>0</v>
      </c>
      <c r="BH106" s="130">
        <f>IF(N106="sníž. přenesená",J106,0)</f>
        <v>0</v>
      </c>
      <c r="BI106" s="130">
        <f>IF(N106="nulová",J106,0)</f>
        <v>0</v>
      </c>
      <c r="BJ106" s="18" t="s">
        <v>80</v>
      </c>
      <c r="BK106" s="130">
        <f>ROUND(I106*H106,2)</f>
        <v>0</v>
      </c>
      <c r="BL106" s="18" t="s">
        <v>131</v>
      </c>
      <c r="BM106" s="129" t="s">
        <v>210</v>
      </c>
    </row>
    <row r="107" spans="1:47" s="2" customFormat="1" ht="48.75">
      <c r="A107" s="33"/>
      <c r="B107" s="34"/>
      <c r="C107" s="33"/>
      <c r="D107" s="131" t="s">
        <v>196</v>
      </c>
      <c r="E107" s="33"/>
      <c r="F107" s="132" t="s">
        <v>211</v>
      </c>
      <c r="G107" s="33"/>
      <c r="H107" s="33"/>
      <c r="I107" s="133"/>
      <c r="J107" s="33"/>
      <c r="K107" s="33"/>
      <c r="L107" s="34"/>
      <c r="M107" s="134"/>
      <c r="N107" s="135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196</v>
      </c>
      <c r="AU107" s="18" t="s">
        <v>72</v>
      </c>
    </row>
    <row r="108" spans="1:65" s="2" customFormat="1" ht="16.5" customHeight="1">
      <c r="A108" s="33"/>
      <c r="B108" s="117"/>
      <c r="C108" s="118" t="s">
        <v>171</v>
      </c>
      <c r="D108" s="118" t="s">
        <v>127</v>
      </c>
      <c r="E108" s="119" t="s">
        <v>212</v>
      </c>
      <c r="F108" s="120" t="s">
        <v>213</v>
      </c>
      <c r="G108" s="121" t="s">
        <v>130</v>
      </c>
      <c r="H108" s="122">
        <v>1</v>
      </c>
      <c r="I108" s="123"/>
      <c r="J108" s="124">
        <f aca="true" t="shared" si="10" ref="J108:J113">ROUND(I108*H108,2)</f>
        <v>0</v>
      </c>
      <c r="K108" s="120" t="s">
        <v>3</v>
      </c>
      <c r="L108" s="34"/>
      <c r="M108" s="125" t="s">
        <v>3</v>
      </c>
      <c r="N108" s="126" t="s">
        <v>43</v>
      </c>
      <c r="O108" s="54"/>
      <c r="P108" s="127">
        <f aca="true" t="shared" si="11" ref="P108:P113">O108*H108</f>
        <v>0</v>
      </c>
      <c r="Q108" s="127">
        <v>0</v>
      </c>
      <c r="R108" s="127">
        <f aca="true" t="shared" si="12" ref="R108:R113">Q108*H108</f>
        <v>0</v>
      </c>
      <c r="S108" s="127">
        <v>0</v>
      </c>
      <c r="T108" s="128">
        <f aca="true" t="shared" si="13" ref="T108:T113"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131</v>
      </c>
      <c r="AT108" s="129" t="s">
        <v>127</v>
      </c>
      <c r="AU108" s="129" t="s">
        <v>72</v>
      </c>
      <c r="AY108" s="18" t="s">
        <v>132</v>
      </c>
      <c r="BE108" s="130">
        <f aca="true" t="shared" si="14" ref="BE108:BE113">IF(N108="základní",J108,0)</f>
        <v>0</v>
      </c>
      <c r="BF108" s="130">
        <f aca="true" t="shared" si="15" ref="BF108:BF113">IF(N108="snížená",J108,0)</f>
        <v>0</v>
      </c>
      <c r="BG108" s="130">
        <f aca="true" t="shared" si="16" ref="BG108:BG113">IF(N108="zákl. přenesená",J108,0)</f>
        <v>0</v>
      </c>
      <c r="BH108" s="130">
        <f aca="true" t="shared" si="17" ref="BH108:BH113">IF(N108="sníž. přenesená",J108,0)</f>
        <v>0</v>
      </c>
      <c r="BI108" s="130">
        <f aca="true" t="shared" si="18" ref="BI108:BI113">IF(N108="nulová",J108,0)</f>
        <v>0</v>
      </c>
      <c r="BJ108" s="18" t="s">
        <v>80</v>
      </c>
      <c r="BK108" s="130">
        <f aca="true" t="shared" si="19" ref="BK108:BK113">ROUND(I108*H108,2)</f>
        <v>0</v>
      </c>
      <c r="BL108" s="18" t="s">
        <v>131</v>
      </c>
      <c r="BM108" s="129" t="s">
        <v>214</v>
      </c>
    </row>
    <row r="109" spans="1:65" s="2" customFormat="1" ht="16.5" customHeight="1">
      <c r="A109" s="33"/>
      <c r="B109" s="117"/>
      <c r="C109" s="118" t="s">
        <v>215</v>
      </c>
      <c r="D109" s="118" t="s">
        <v>127</v>
      </c>
      <c r="E109" s="119" t="s">
        <v>216</v>
      </c>
      <c r="F109" s="120" t="s">
        <v>217</v>
      </c>
      <c r="G109" s="121" t="s">
        <v>218</v>
      </c>
      <c r="H109" s="136"/>
      <c r="I109" s="123"/>
      <c r="J109" s="124">
        <f t="shared" si="10"/>
        <v>0</v>
      </c>
      <c r="K109" s="120" t="s">
        <v>3</v>
      </c>
      <c r="L109" s="34"/>
      <c r="M109" s="125" t="s">
        <v>3</v>
      </c>
      <c r="N109" s="126" t="s">
        <v>43</v>
      </c>
      <c r="O109" s="54"/>
      <c r="P109" s="127">
        <f t="shared" si="11"/>
        <v>0</v>
      </c>
      <c r="Q109" s="127">
        <v>0</v>
      </c>
      <c r="R109" s="127">
        <f t="shared" si="12"/>
        <v>0</v>
      </c>
      <c r="S109" s="127">
        <v>0</v>
      </c>
      <c r="T109" s="128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29" t="s">
        <v>131</v>
      </c>
      <c r="AT109" s="129" t="s">
        <v>127</v>
      </c>
      <c r="AU109" s="129" t="s">
        <v>72</v>
      </c>
      <c r="AY109" s="18" t="s">
        <v>132</v>
      </c>
      <c r="BE109" s="130">
        <f t="shared" si="14"/>
        <v>0</v>
      </c>
      <c r="BF109" s="130">
        <f t="shared" si="15"/>
        <v>0</v>
      </c>
      <c r="BG109" s="130">
        <f t="shared" si="16"/>
        <v>0</v>
      </c>
      <c r="BH109" s="130">
        <f t="shared" si="17"/>
        <v>0</v>
      </c>
      <c r="BI109" s="130">
        <f t="shared" si="18"/>
        <v>0</v>
      </c>
      <c r="BJ109" s="18" t="s">
        <v>80</v>
      </c>
      <c r="BK109" s="130">
        <f t="shared" si="19"/>
        <v>0</v>
      </c>
      <c r="BL109" s="18" t="s">
        <v>131</v>
      </c>
      <c r="BM109" s="129" t="s">
        <v>219</v>
      </c>
    </row>
    <row r="110" spans="1:65" s="2" customFormat="1" ht="16.5" customHeight="1">
      <c r="A110" s="33"/>
      <c r="B110" s="117"/>
      <c r="C110" s="118" t="s">
        <v>174</v>
      </c>
      <c r="D110" s="118" t="s">
        <v>127</v>
      </c>
      <c r="E110" s="119" t="s">
        <v>220</v>
      </c>
      <c r="F110" s="120" t="s">
        <v>221</v>
      </c>
      <c r="G110" s="121" t="s">
        <v>218</v>
      </c>
      <c r="H110" s="136"/>
      <c r="I110" s="123"/>
      <c r="J110" s="124">
        <f t="shared" si="10"/>
        <v>0</v>
      </c>
      <c r="K110" s="120" t="s">
        <v>3</v>
      </c>
      <c r="L110" s="34"/>
      <c r="M110" s="125" t="s">
        <v>3</v>
      </c>
      <c r="N110" s="126" t="s">
        <v>43</v>
      </c>
      <c r="O110" s="54"/>
      <c r="P110" s="127">
        <f t="shared" si="11"/>
        <v>0</v>
      </c>
      <c r="Q110" s="127">
        <v>0</v>
      </c>
      <c r="R110" s="127">
        <f t="shared" si="12"/>
        <v>0</v>
      </c>
      <c r="S110" s="127">
        <v>0</v>
      </c>
      <c r="T110" s="128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29" t="s">
        <v>131</v>
      </c>
      <c r="AT110" s="129" t="s">
        <v>127</v>
      </c>
      <c r="AU110" s="129" t="s">
        <v>72</v>
      </c>
      <c r="AY110" s="18" t="s">
        <v>132</v>
      </c>
      <c r="BE110" s="130">
        <f t="shared" si="14"/>
        <v>0</v>
      </c>
      <c r="BF110" s="130">
        <f t="shared" si="15"/>
        <v>0</v>
      </c>
      <c r="BG110" s="130">
        <f t="shared" si="16"/>
        <v>0</v>
      </c>
      <c r="BH110" s="130">
        <f t="shared" si="17"/>
        <v>0</v>
      </c>
      <c r="BI110" s="130">
        <f t="shared" si="18"/>
        <v>0</v>
      </c>
      <c r="BJ110" s="18" t="s">
        <v>80</v>
      </c>
      <c r="BK110" s="130">
        <f t="shared" si="19"/>
        <v>0</v>
      </c>
      <c r="BL110" s="18" t="s">
        <v>131</v>
      </c>
      <c r="BM110" s="129" t="s">
        <v>222</v>
      </c>
    </row>
    <row r="111" spans="1:65" s="2" customFormat="1" ht="16.5" customHeight="1">
      <c r="A111" s="33"/>
      <c r="B111" s="117"/>
      <c r="C111" s="118" t="s">
        <v>223</v>
      </c>
      <c r="D111" s="118" t="s">
        <v>127</v>
      </c>
      <c r="E111" s="119" t="s">
        <v>224</v>
      </c>
      <c r="F111" s="120" t="s">
        <v>225</v>
      </c>
      <c r="G111" s="121" t="s">
        <v>191</v>
      </c>
      <c r="H111" s="122">
        <v>1</v>
      </c>
      <c r="I111" s="123"/>
      <c r="J111" s="124">
        <f t="shared" si="10"/>
        <v>0</v>
      </c>
      <c r="K111" s="120" t="s">
        <v>3</v>
      </c>
      <c r="L111" s="34"/>
      <c r="M111" s="125" t="s">
        <v>3</v>
      </c>
      <c r="N111" s="126" t="s">
        <v>43</v>
      </c>
      <c r="O111" s="54"/>
      <c r="P111" s="127">
        <f t="shared" si="11"/>
        <v>0</v>
      </c>
      <c r="Q111" s="127">
        <v>0</v>
      </c>
      <c r="R111" s="127">
        <f t="shared" si="12"/>
        <v>0</v>
      </c>
      <c r="S111" s="127">
        <v>0</v>
      </c>
      <c r="T111" s="128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29" t="s">
        <v>131</v>
      </c>
      <c r="AT111" s="129" t="s">
        <v>127</v>
      </c>
      <c r="AU111" s="129" t="s">
        <v>72</v>
      </c>
      <c r="AY111" s="18" t="s">
        <v>132</v>
      </c>
      <c r="BE111" s="130">
        <f t="shared" si="14"/>
        <v>0</v>
      </c>
      <c r="BF111" s="130">
        <f t="shared" si="15"/>
        <v>0</v>
      </c>
      <c r="BG111" s="130">
        <f t="shared" si="16"/>
        <v>0</v>
      </c>
      <c r="BH111" s="130">
        <f t="shared" si="17"/>
        <v>0</v>
      </c>
      <c r="BI111" s="130">
        <f t="shared" si="18"/>
        <v>0</v>
      </c>
      <c r="BJ111" s="18" t="s">
        <v>80</v>
      </c>
      <c r="BK111" s="130">
        <f t="shared" si="19"/>
        <v>0</v>
      </c>
      <c r="BL111" s="18" t="s">
        <v>131</v>
      </c>
      <c r="BM111" s="129" t="s">
        <v>226</v>
      </c>
    </row>
    <row r="112" spans="1:65" s="2" customFormat="1" ht="16.5" customHeight="1">
      <c r="A112" s="33"/>
      <c r="B112" s="117"/>
      <c r="C112" s="118" t="s">
        <v>227</v>
      </c>
      <c r="D112" s="118" t="s">
        <v>127</v>
      </c>
      <c r="E112" s="119" t="s">
        <v>228</v>
      </c>
      <c r="F112" s="120" t="s">
        <v>229</v>
      </c>
      <c r="G112" s="121" t="s">
        <v>191</v>
      </c>
      <c r="H112" s="122">
        <v>1</v>
      </c>
      <c r="I112" s="123"/>
      <c r="J112" s="124">
        <f t="shared" si="10"/>
        <v>0</v>
      </c>
      <c r="K112" s="120" t="s">
        <v>3</v>
      </c>
      <c r="L112" s="34"/>
      <c r="M112" s="125" t="s">
        <v>3</v>
      </c>
      <c r="N112" s="126" t="s">
        <v>43</v>
      </c>
      <c r="O112" s="54"/>
      <c r="P112" s="127">
        <f t="shared" si="11"/>
        <v>0</v>
      </c>
      <c r="Q112" s="127">
        <v>0</v>
      </c>
      <c r="R112" s="127">
        <f t="shared" si="12"/>
        <v>0</v>
      </c>
      <c r="S112" s="127">
        <v>0</v>
      </c>
      <c r="T112" s="128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29" t="s">
        <v>131</v>
      </c>
      <c r="AT112" s="129" t="s">
        <v>127</v>
      </c>
      <c r="AU112" s="129" t="s">
        <v>72</v>
      </c>
      <c r="AY112" s="18" t="s">
        <v>132</v>
      </c>
      <c r="BE112" s="130">
        <f t="shared" si="14"/>
        <v>0</v>
      </c>
      <c r="BF112" s="130">
        <f t="shared" si="15"/>
        <v>0</v>
      </c>
      <c r="BG112" s="130">
        <f t="shared" si="16"/>
        <v>0</v>
      </c>
      <c r="BH112" s="130">
        <f t="shared" si="17"/>
        <v>0</v>
      </c>
      <c r="BI112" s="130">
        <f t="shared" si="18"/>
        <v>0</v>
      </c>
      <c r="BJ112" s="18" t="s">
        <v>80</v>
      </c>
      <c r="BK112" s="130">
        <f t="shared" si="19"/>
        <v>0</v>
      </c>
      <c r="BL112" s="18" t="s">
        <v>131</v>
      </c>
      <c r="BM112" s="129" t="s">
        <v>230</v>
      </c>
    </row>
    <row r="113" spans="1:65" s="2" customFormat="1" ht="16.5" customHeight="1">
      <c r="A113" s="33"/>
      <c r="B113" s="117"/>
      <c r="C113" s="118" t="s">
        <v>182</v>
      </c>
      <c r="D113" s="118" t="s">
        <v>127</v>
      </c>
      <c r="E113" s="119" t="s">
        <v>231</v>
      </c>
      <c r="F113" s="120" t="s">
        <v>232</v>
      </c>
      <c r="G113" s="121" t="s">
        <v>191</v>
      </c>
      <c r="H113" s="122">
        <v>1</v>
      </c>
      <c r="I113" s="123"/>
      <c r="J113" s="124">
        <f t="shared" si="10"/>
        <v>0</v>
      </c>
      <c r="K113" s="120" t="s">
        <v>3</v>
      </c>
      <c r="L113" s="34"/>
      <c r="M113" s="137" t="s">
        <v>3</v>
      </c>
      <c r="N113" s="138" t="s">
        <v>43</v>
      </c>
      <c r="O113" s="139"/>
      <c r="P113" s="140">
        <f t="shared" si="11"/>
        <v>0</v>
      </c>
      <c r="Q113" s="140">
        <v>0</v>
      </c>
      <c r="R113" s="140">
        <f t="shared" si="12"/>
        <v>0</v>
      </c>
      <c r="S113" s="140">
        <v>0</v>
      </c>
      <c r="T113" s="141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29" t="s">
        <v>131</v>
      </c>
      <c r="AT113" s="129" t="s">
        <v>127</v>
      </c>
      <c r="AU113" s="129" t="s">
        <v>72</v>
      </c>
      <c r="AY113" s="18" t="s">
        <v>132</v>
      </c>
      <c r="BE113" s="130">
        <f t="shared" si="14"/>
        <v>0</v>
      </c>
      <c r="BF113" s="130">
        <f t="shared" si="15"/>
        <v>0</v>
      </c>
      <c r="BG113" s="130">
        <f t="shared" si="16"/>
        <v>0</v>
      </c>
      <c r="BH113" s="130">
        <f t="shared" si="17"/>
        <v>0</v>
      </c>
      <c r="BI113" s="130">
        <f t="shared" si="18"/>
        <v>0</v>
      </c>
      <c r="BJ113" s="18" t="s">
        <v>80</v>
      </c>
      <c r="BK113" s="130">
        <f t="shared" si="19"/>
        <v>0</v>
      </c>
      <c r="BL113" s="18" t="s">
        <v>131</v>
      </c>
      <c r="BM113" s="129" t="s">
        <v>233</v>
      </c>
    </row>
    <row r="114" spans="1:31" s="2" customFormat="1" ht="6.95" customHeight="1">
      <c r="A114" s="33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4"/>
      <c r="M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</sheetData>
  <autoFilter ref="C78:K113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8"/>
  <sheetViews>
    <sheetView showGridLines="0" workbookViewId="0" topLeftCell="A8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234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35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>Město Horní Slavkov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tr">
        <f>IF('Rekapitulace stavby'!AN16="","",'Rekapitulace stavby'!AN16)</f>
        <v/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Ing. arch. Jakub Bradáč</v>
      </c>
      <c r="F21" s="33"/>
      <c r="G21" s="33"/>
      <c r="H21" s="33"/>
      <c r="I21" s="28" t="s">
        <v>28</v>
      </c>
      <c r="J21" s="26" t="str">
        <f>IF('Rekapitulace stavby'!AN17="","",'Rekapitulace stavby'!AN17)</f>
        <v/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ROUND(J79,2)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ROUND((SUM(BE79:BE117)),2)</f>
        <v>0</v>
      </c>
      <c r="G33" s="33"/>
      <c r="H33" s="33"/>
      <c r="I33" s="97">
        <v>0.21</v>
      </c>
      <c r="J33" s="96">
        <f>ROUND(((SUM(BE79:BE117))*I33),2)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ROUND((SUM(BF79:BF117)),2)</f>
        <v>0</v>
      </c>
      <c r="G34" s="33"/>
      <c r="H34" s="33"/>
      <c r="I34" s="97">
        <v>0.15</v>
      </c>
      <c r="J34" s="96">
        <f>ROUND(((SUM(BF79:BF117))*I34),2)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ROUND((SUM(BG79:BG117)),2)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ROUND((SUM(BH79:BH117)),2)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ROUND((SUM(BI79:BI117)),2)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02 - Elektroinstalace - SO 01 - I. stupeň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J79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1:31" s="2" customFormat="1" ht="21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9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5" spans="1:31" s="2" customFormat="1" ht="6.95" customHeight="1">
      <c r="A65" s="33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24.95" customHeight="1">
      <c r="A66" s="33"/>
      <c r="B66" s="34"/>
      <c r="C66" s="22" t="s">
        <v>114</v>
      </c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12" customHeight="1">
      <c r="A68" s="33"/>
      <c r="B68" s="34"/>
      <c r="C68" s="28" t="s">
        <v>17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6.5" customHeight="1">
      <c r="A69" s="33"/>
      <c r="B69" s="34"/>
      <c r="C69" s="33"/>
      <c r="D69" s="33"/>
      <c r="E69" s="321" t="str">
        <f>E7</f>
        <v>Vybavení objektu Základní školy vzduchotechnickým zařízením č.p.st. 1369 v k.ú. Horní Slavkov</v>
      </c>
      <c r="F69" s="322"/>
      <c r="G69" s="322"/>
      <c r="H69" s="322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108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11" t="str">
        <f>E9</f>
        <v>02 - Elektroinstalace - SO 01 - I. stupeň</v>
      </c>
      <c r="F71" s="320"/>
      <c r="G71" s="320"/>
      <c r="H71" s="320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21</v>
      </c>
      <c r="D73" s="33"/>
      <c r="E73" s="33"/>
      <c r="F73" s="26" t="str">
        <f>F12</f>
        <v xml:space="preserve"> </v>
      </c>
      <c r="G73" s="33"/>
      <c r="H73" s="33"/>
      <c r="I73" s="28" t="s">
        <v>23</v>
      </c>
      <c r="J73" s="51" t="str">
        <f>IF(J12="","",J12)</f>
        <v>19. 10. 2022</v>
      </c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5.7" customHeight="1">
      <c r="A75" s="33"/>
      <c r="B75" s="34"/>
      <c r="C75" s="28" t="s">
        <v>25</v>
      </c>
      <c r="D75" s="33"/>
      <c r="E75" s="33"/>
      <c r="F75" s="26" t="str">
        <f>E15</f>
        <v>Město Horní Slavkov</v>
      </c>
      <c r="G75" s="33"/>
      <c r="H75" s="33"/>
      <c r="I75" s="28" t="s">
        <v>31</v>
      </c>
      <c r="J75" s="31" t="str">
        <f>E21</f>
        <v>Ing. arch. Jakub Bradáč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5.2" customHeight="1">
      <c r="A76" s="33"/>
      <c r="B76" s="34"/>
      <c r="C76" s="28" t="s">
        <v>29</v>
      </c>
      <c r="D76" s="33"/>
      <c r="E76" s="33"/>
      <c r="F76" s="26" t="str">
        <f>IF(E18="","",E18)</f>
        <v>Vyplň údaj</v>
      </c>
      <c r="G76" s="33"/>
      <c r="H76" s="33"/>
      <c r="I76" s="28" t="s">
        <v>34</v>
      </c>
      <c r="J76" s="31" t="str">
        <f>E24</f>
        <v xml:space="preserve"> 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0.3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9" customFormat="1" ht="29.25" customHeight="1">
      <c r="A78" s="107"/>
      <c r="B78" s="108"/>
      <c r="C78" s="109" t="s">
        <v>115</v>
      </c>
      <c r="D78" s="110" t="s">
        <v>57</v>
      </c>
      <c r="E78" s="110" t="s">
        <v>53</v>
      </c>
      <c r="F78" s="110" t="s">
        <v>54</v>
      </c>
      <c r="G78" s="110" t="s">
        <v>116</v>
      </c>
      <c r="H78" s="110" t="s">
        <v>117</v>
      </c>
      <c r="I78" s="110" t="s">
        <v>118</v>
      </c>
      <c r="J78" s="110" t="s">
        <v>112</v>
      </c>
      <c r="K78" s="111" t="s">
        <v>119</v>
      </c>
      <c r="L78" s="112"/>
      <c r="M78" s="58" t="s">
        <v>3</v>
      </c>
      <c r="N78" s="59" t="s">
        <v>42</v>
      </c>
      <c r="O78" s="59" t="s">
        <v>120</v>
      </c>
      <c r="P78" s="59" t="s">
        <v>121</v>
      </c>
      <c r="Q78" s="59" t="s">
        <v>122</v>
      </c>
      <c r="R78" s="59" t="s">
        <v>123</v>
      </c>
      <c r="S78" s="59" t="s">
        <v>124</v>
      </c>
      <c r="T78" s="60" t="s">
        <v>125</v>
      </c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1:63" s="2" customFormat="1" ht="22.9" customHeight="1">
      <c r="A79" s="33"/>
      <c r="B79" s="34"/>
      <c r="C79" s="65" t="s">
        <v>126</v>
      </c>
      <c r="D79" s="33"/>
      <c r="E79" s="33"/>
      <c r="F79" s="33"/>
      <c r="G79" s="33"/>
      <c r="H79" s="33"/>
      <c r="I79" s="33"/>
      <c r="J79" s="113">
        <f>BK79</f>
        <v>0</v>
      </c>
      <c r="K79" s="33"/>
      <c r="L79" s="34"/>
      <c r="M79" s="61"/>
      <c r="N79" s="52"/>
      <c r="O79" s="62"/>
      <c r="P79" s="114">
        <f>SUM(P80:P117)</f>
        <v>0</v>
      </c>
      <c r="Q79" s="62"/>
      <c r="R79" s="114">
        <f>SUM(R80:R117)</f>
        <v>0</v>
      </c>
      <c r="S79" s="62"/>
      <c r="T79" s="115">
        <f>SUM(T80:T117)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8" t="s">
        <v>71</v>
      </c>
      <c r="AU79" s="18" t="s">
        <v>113</v>
      </c>
      <c r="BK79" s="116">
        <f>SUM(BK80:BK117)</f>
        <v>0</v>
      </c>
    </row>
    <row r="80" spans="1:65" s="2" customFormat="1" ht="16.5" customHeight="1">
      <c r="A80" s="33"/>
      <c r="B80" s="117"/>
      <c r="C80" s="118" t="s">
        <v>80</v>
      </c>
      <c r="D80" s="118" t="s">
        <v>127</v>
      </c>
      <c r="E80" s="119" t="s">
        <v>235</v>
      </c>
      <c r="F80" s="120" t="s">
        <v>236</v>
      </c>
      <c r="G80" s="121" t="s">
        <v>139</v>
      </c>
      <c r="H80" s="122">
        <v>200</v>
      </c>
      <c r="I80" s="123"/>
      <c r="J80" s="124">
        <f aca="true" t="shared" si="0" ref="J80:J117">ROUND(I80*H80,2)</f>
        <v>0</v>
      </c>
      <c r="K80" s="120" t="s">
        <v>3</v>
      </c>
      <c r="L80" s="34"/>
      <c r="M80" s="125" t="s">
        <v>3</v>
      </c>
      <c r="N80" s="126" t="s">
        <v>43</v>
      </c>
      <c r="O80" s="54"/>
      <c r="P80" s="127">
        <f aca="true" t="shared" si="1" ref="P80:P117">O80*H80</f>
        <v>0</v>
      </c>
      <c r="Q80" s="127">
        <v>0</v>
      </c>
      <c r="R80" s="127">
        <f aca="true" t="shared" si="2" ref="R80:R117">Q80*H80</f>
        <v>0</v>
      </c>
      <c r="S80" s="127">
        <v>0</v>
      </c>
      <c r="T80" s="128">
        <f aca="true" t="shared" si="3" ref="T80:T117"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29" t="s">
        <v>131</v>
      </c>
      <c r="AT80" s="129" t="s">
        <v>127</v>
      </c>
      <c r="AU80" s="129" t="s">
        <v>72</v>
      </c>
      <c r="AY80" s="18" t="s">
        <v>132</v>
      </c>
      <c r="BE80" s="130">
        <f aca="true" t="shared" si="4" ref="BE80:BE117">IF(N80="základní",J80,0)</f>
        <v>0</v>
      </c>
      <c r="BF80" s="130">
        <f aca="true" t="shared" si="5" ref="BF80:BF117">IF(N80="snížená",J80,0)</f>
        <v>0</v>
      </c>
      <c r="BG80" s="130">
        <f aca="true" t="shared" si="6" ref="BG80:BG117">IF(N80="zákl. přenesená",J80,0)</f>
        <v>0</v>
      </c>
      <c r="BH80" s="130">
        <f aca="true" t="shared" si="7" ref="BH80:BH117">IF(N80="sníž. přenesená",J80,0)</f>
        <v>0</v>
      </c>
      <c r="BI80" s="130">
        <f aca="true" t="shared" si="8" ref="BI80:BI117">IF(N80="nulová",J80,0)</f>
        <v>0</v>
      </c>
      <c r="BJ80" s="18" t="s">
        <v>80</v>
      </c>
      <c r="BK80" s="130">
        <f aca="true" t="shared" si="9" ref="BK80:BK117">ROUND(I80*H80,2)</f>
        <v>0</v>
      </c>
      <c r="BL80" s="18" t="s">
        <v>131</v>
      </c>
      <c r="BM80" s="129" t="s">
        <v>237</v>
      </c>
    </row>
    <row r="81" spans="1:65" s="2" customFormat="1" ht="16.5" customHeight="1">
      <c r="A81" s="33"/>
      <c r="B81" s="117"/>
      <c r="C81" s="118" t="s">
        <v>82</v>
      </c>
      <c r="D81" s="118" t="s">
        <v>127</v>
      </c>
      <c r="E81" s="119" t="s">
        <v>238</v>
      </c>
      <c r="F81" s="120" t="s">
        <v>239</v>
      </c>
      <c r="G81" s="121" t="s">
        <v>139</v>
      </c>
      <c r="H81" s="122">
        <v>100</v>
      </c>
      <c r="I81" s="123"/>
      <c r="J81" s="124">
        <f t="shared" si="0"/>
        <v>0</v>
      </c>
      <c r="K81" s="120" t="s">
        <v>3</v>
      </c>
      <c r="L81" s="34"/>
      <c r="M81" s="125" t="s">
        <v>3</v>
      </c>
      <c r="N81" s="126" t="s">
        <v>43</v>
      </c>
      <c r="O81" s="54"/>
      <c r="P81" s="127">
        <f t="shared" si="1"/>
        <v>0</v>
      </c>
      <c r="Q81" s="127">
        <v>0</v>
      </c>
      <c r="R81" s="127">
        <f t="shared" si="2"/>
        <v>0</v>
      </c>
      <c r="S81" s="127">
        <v>0</v>
      </c>
      <c r="T81" s="128">
        <f t="shared" si="3"/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29" t="s">
        <v>131</v>
      </c>
      <c r="AT81" s="129" t="s">
        <v>127</v>
      </c>
      <c r="AU81" s="129" t="s">
        <v>72</v>
      </c>
      <c r="AY81" s="18" t="s">
        <v>132</v>
      </c>
      <c r="BE81" s="130">
        <f t="shared" si="4"/>
        <v>0</v>
      </c>
      <c r="BF81" s="130">
        <f t="shared" si="5"/>
        <v>0</v>
      </c>
      <c r="BG81" s="130">
        <f t="shared" si="6"/>
        <v>0</v>
      </c>
      <c r="BH81" s="130">
        <f t="shared" si="7"/>
        <v>0</v>
      </c>
      <c r="BI81" s="130">
        <f t="shared" si="8"/>
        <v>0</v>
      </c>
      <c r="BJ81" s="18" t="s">
        <v>80</v>
      </c>
      <c r="BK81" s="130">
        <f t="shared" si="9"/>
        <v>0</v>
      </c>
      <c r="BL81" s="18" t="s">
        <v>131</v>
      </c>
      <c r="BM81" s="129" t="s">
        <v>240</v>
      </c>
    </row>
    <row r="82" spans="1:65" s="2" customFormat="1" ht="16.5" customHeight="1">
      <c r="A82" s="33"/>
      <c r="B82" s="117"/>
      <c r="C82" s="118" t="s">
        <v>136</v>
      </c>
      <c r="D82" s="118" t="s">
        <v>127</v>
      </c>
      <c r="E82" s="119" t="s">
        <v>241</v>
      </c>
      <c r="F82" s="120" t="s">
        <v>242</v>
      </c>
      <c r="G82" s="121" t="s">
        <v>130</v>
      </c>
      <c r="H82" s="122">
        <v>10</v>
      </c>
      <c r="I82" s="123"/>
      <c r="J82" s="124">
        <f t="shared" si="0"/>
        <v>0</v>
      </c>
      <c r="K82" s="120" t="s">
        <v>3</v>
      </c>
      <c r="L82" s="34"/>
      <c r="M82" s="125" t="s">
        <v>3</v>
      </c>
      <c r="N82" s="126" t="s">
        <v>43</v>
      </c>
      <c r="O82" s="54"/>
      <c r="P82" s="127">
        <f t="shared" si="1"/>
        <v>0</v>
      </c>
      <c r="Q82" s="127">
        <v>0</v>
      </c>
      <c r="R82" s="127">
        <f t="shared" si="2"/>
        <v>0</v>
      </c>
      <c r="S82" s="127">
        <v>0</v>
      </c>
      <c r="T82" s="128">
        <f t="shared" si="3"/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29" t="s">
        <v>131</v>
      </c>
      <c r="AT82" s="129" t="s">
        <v>127</v>
      </c>
      <c r="AU82" s="129" t="s">
        <v>72</v>
      </c>
      <c r="AY82" s="18" t="s">
        <v>132</v>
      </c>
      <c r="BE82" s="130">
        <f t="shared" si="4"/>
        <v>0</v>
      </c>
      <c r="BF82" s="130">
        <f t="shared" si="5"/>
        <v>0</v>
      </c>
      <c r="BG82" s="130">
        <f t="shared" si="6"/>
        <v>0</v>
      </c>
      <c r="BH82" s="130">
        <f t="shared" si="7"/>
        <v>0</v>
      </c>
      <c r="BI82" s="130">
        <f t="shared" si="8"/>
        <v>0</v>
      </c>
      <c r="BJ82" s="18" t="s">
        <v>80</v>
      </c>
      <c r="BK82" s="130">
        <f t="shared" si="9"/>
        <v>0</v>
      </c>
      <c r="BL82" s="18" t="s">
        <v>131</v>
      </c>
      <c r="BM82" s="129" t="s">
        <v>243</v>
      </c>
    </row>
    <row r="83" spans="1:65" s="2" customFormat="1" ht="16.5" customHeight="1">
      <c r="A83" s="33"/>
      <c r="B83" s="117"/>
      <c r="C83" s="118" t="s">
        <v>131</v>
      </c>
      <c r="D83" s="118" t="s">
        <v>127</v>
      </c>
      <c r="E83" s="119" t="s">
        <v>244</v>
      </c>
      <c r="F83" s="120" t="s">
        <v>245</v>
      </c>
      <c r="G83" s="121" t="s">
        <v>130</v>
      </c>
      <c r="H83" s="122">
        <v>30</v>
      </c>
      <c r="I83" s="123"/>
      <c r="J83" s="124">
        <f t="shared" si="0"/>
        <v>0</v>
      </c>
      <c r="K83" s="120" t="s">
        <v>3</v>
      </c>
      <c r="L83" s="34"/>
      <c r="M83" s="125" t="s">
        <v>3</v>
      </c>
      <c r="N83" s="126" t="s">
        <v>43</v>
      </c>
      <c r="O83" s="54"/>
      <c r="P83" s="127">
        <f t="shared" si="1"/>
        <v>0</v>
      </c>
      <c r="Q83" s="127">
        <v>0</v>
      </c>
      <c r="R83" s="127">
        <f t="shared" si="2"/>
        <v>0</v>
      </c>
      <c r="S83" s="127">
        <v>0</v>
      </c>
      <c r="T83" s="128">
        <f t="shared" si="3"/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29" t="s">
        <v>131</v>
      </c>
      <c r="AT83" s="129" t="s">
        <v>127</v>
      </c>
      <c r="AU83" s="129" t="s">
        <v>72</v>
      </c>
      <c r="AY83" s="18" t="s">
        <v>132</v>
      </c>
      <c r="BE83" s="130">
        <f t="shared" si="4"/>
        <v>0</v>
      </c>
      <c r="BF83" s="130">
        <f t="shared" si="5"/>
        <v>0</v>
      </c>
      <c r="BG83" s="130">
        <f t="shared" si="6"/>
        <v>0</v>
      </c>
      <c r="BH83" s="130">
        <f t="shared" si="7"/>
        <v>0</v>
      </c>
      <c r="BI83" s="130">
        <f t="shared" si="8"/>
        <v>0</v>
      </c>
      <c r="BJ83" s="18" t="s">
        <v>80</v>
      </c>
      <c r="BK83" s="130">
        <f t="shared" si="9"/>
        <v>0</v>
      </c>
      <c r="BL83" s="18" t="s">
        <v>131</v>
      </c>
      <c r="BM83" s="129" t="s">
        <v>140</v>
      </c>
    </row>
    <row r="84" spans="1:65" s="2" customFormat="1" ht="16.5" customHeight="1">
      <c r="A84" s="33"/>
      <c r="B84" s="117"/>
      <c r="C84" s="118" t="s">
        <v>144</v>
      </c>
      <c r="D84" s="118" t="s">
        <v>127</v>
      </c>
      <c r="E84" s="119" t="s">
        <v>246</v>
      </c>
      <c r="F84" s="120" t="s">
        <v>247</v>
      </c>
      <c r="G84" s="121" t="s">
        <v>139</v>
      </c>
      <c r="H84" s="122">
        <v>18</v>
      </c>
      <c r="I84" s="123"/>
      <c r="J84" s="124">
        <f t="shared" si="0"/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t="shared" si="1"/>
        <v>0</v>
      </c>
      <c r="Q84" s="127">
        <v>0</v>
      </c>
      <c r="R84" s="127">
        <f t="shared" si="2"/>
        <v>0</v>
      </c>
      <c r="S84" s="127">
        <v>0</v>
      </c>
      <c r="T84" s="128">
        <f t="shared" si="3"/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131</v>
      </c>
      <c r="AT84" s="129" t="s">
        <v>127</v>
      </c>
      <c r="AU84" s="129" t="s">
        <v>72</v>
      </c>
      <c r="AY84" s="18" t="s">
        <v>132</v>
      </c>
      <c r="BE84" s="130">
        <f t="shared" si="4"/>
        <v>0</v>
      </c>
      <c r="BF84" s="130">
        <f t="shared" si="5"/>
        <v>0</v>
      </c>
      <c r="BG84" s="130">
        <f t="shared" si="6"/>
        <v>0</v>
      </c>
      <c r="BH84" s="130">
        <f t="shared" si="7"/>
        <v>0</v>
      </c>
      <c r="BI84" s="130">
        <f t="shared" si="8"/>
        <v>0</v>
      </c>
      <c r="BJ84" s="18" t="s">
        <v>80</v>
      </c>
      <c r="BK84" s="130">
        <f t="shared" si="9"/>
        <v>0</v>
      </c>
      <c r="BL84" s="18" t="s">
        <v>131</v>
      </c>
      <c r="BM84" s="129" t="s">
        <v>143</v>
      </c>
    </row>
    <row r="85" spans="1:65" s="2" customFormat="1" ht="16.5" customHeight="1">
      <c r="A85" s="33"/>
      <c r="B85" s="117"/>
      <c r="C85" s="118" t="s">
        <v>135</v>
      </c>
      <c r="D85" s="118" t="s">
        <v>127</v>
      </c>
      <c r="E85" s="119" t="s">
        <v>246</v>
      </c>
      <c r="F85" s="120" t="s">
        <v>247</v>
      </c>
      <c r="G85" s="121" t="s">
        <v>139</v>
      </c>
      <c r="H85" s="122">
        <v>200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131</v>
      </c>
      <c r="AT85" s="129" t="s">
        <v>127</v>
      </c>
      <c r="AU85" s="129" t="s">
        <v>72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131</v>
      </c>
      <c r="BM85" s="129" t="s">
        <v>147</v>
      </c>
    </row>
    <row r="86" spans="1:65" s="2" customFormat="1" ht="16.5" customHeight="1">
      <c r="A86" s="33"/>
      <c r="B86" s="117"/>
      <c r="C86" s="118" t="s">
        <v>151</v>
      </c>
      <c r="D86" s="118" t="s">
        <v>127</v>
      </c>
      <c r="E86" s="119" t="s">
        <v>248</v>
      </c>
      <c r="F86" s="120" t="s">
        <v>249</v>
      </c>
      <c r="G86" s="121" t="s">
        <v>130</v>
      </c>
      <c r="H86" s="122">
        <v>40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131</v>
      </c>
      <c r="AT86" s="129" t="s">
        <v>127</v>
      </c>
      <c r="AU86" s="129" t="s">
        <v>72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131</v>
      </c>
      <c r="BM86" s="129" t="s">
        <v>150</v>
      </c>
    </row>
    <row r="87" spans="1:65" s="2" customFormat="1" ht="16.5" customHeight="1">
      <c r="A87" s="33"/>
      <c r="B87" s="117"/>
      <c r="C87" s="118" t="s">
        <v>140</v>
      </c>
      <c r="D87" s="118" t="s">
        <v>127</v>
      </c>
      <c r="E87" s="119" t="s">
        <v>250</v>
      </c>
      <c r="F87" s="120" t="s">
        <v>251</v>
      </c>
      <c r="G87" s="121" t="s">
        <v>130</v>
      </c>
      <c r="H87" s="122">
        <v>20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131</v>
      </c>
      <c r="AT87" s="129" t="s">
        <v>127</v>
      </c>
      <c r="AU87" s="129" t="s">
        <v>72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131</v>
      </c>
      <c r="BM87" s="129" t="s">
        <v>154</v>
      </c>
    </row>
    <row r="88" spans="1:65" s="2" customFormat="1" ht="16.5" customHeight="1">
      <c r="A88" s="33"/>
      <c r="B88" s="117"/>
      <c r="C88" s="118" t="s">
        <v>252</v>
      </c>
      <c r="D88" s="118" t="s">
        <v>127</v>
      </c>
      <c r="E88" s="119" t="s">
        <v>253</v>
      </c>
      <c r="F88" s="120" t="s">
        <v>254</v>
      </c>
      <c r="G88" s="121" t="s">
        <v>130</v>
      </c>
      <c r="H88" s="122">
        <v>1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131</v>
      </c>
      <c r="AT88" s="129" t="s">
        <v>127</v>
      </c>
      <c r="AU88" s="129" t="s">
        <v>72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131</v>
      </c>
      <c r="BM88" s="129" t="s">
        <v>157</v>
      </c>
    </row>
    <row r="89" spans="1:65" s="2" customFormat="1" ht="16.5" customHeight="1">
      <c r="A89" s="33"/>
      <c r="B89" s="117"/>
      <c r="C89" s="118" t="s">
        <v>143</v>
      </c>
      <c r="D89" s="118" t="s">
        <v>127</v>
      </c>
      <c r="E89" s="119" t="s">
        <v>253</v>
      </c>
      <c r="F89" s="120" t="s">
        <v>254</v>
      </c>
      <c r="G89" s="121" t="s">
        <v>130</v>
      </c>
      <c r="H89" s="122">
        <v>1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131</v>
      </c>
      <c r="AT89" s="129" t="s">
        <v>127</v>
      </c>
      <c r="AU89" s="129" t="s">
        <v>72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131</v>
      </c>
      <c r="BM89" s="129" t="s">
        <v>161</v>
      </c>
    </row>
    <row r="90" spans="1:65" s="2" customFormat="1" ht="16.5" customHeight="1">
      <c r="A90" s="33"/>
      <c r="B90" s="117"/>
      <c r="C90" s="118" t="s">
        <v>158</v>
      </c>
      <c r="D90" s="118" t="s">
        <v>127</v>
      </c>
      <c r="E90" s="119" t="s">
        <v>255</v>
      </c>
      <c r="F90" s="120" t="s">
        <v>256</v>
      </c>
      <c r="G90" s="121" t="s">
        <v>130</v>
      </c>
      <c r="H90" s="122">
        <v>10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131</v>
      </c>
      <c r="AT90" s="129" t="s">
        <v>127</v>
      </c>
      <c r="AU90" s="129" t="s">
        <v>72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131</v>
      </c>
      <c r="BM90" s="129" t="s">
        <v>164</v>
      </c>
    </row>
    <row r="91" spans="1:65" s="2" customFormat="1" ht="16.5" customHeight="1">
      <c r="A91" s="33"/>
      <c r="B91" s="117"/>
      <c r="C91" s="118" t="s">
        <v>147</v>
      </c>
      <c r="D91" s="118" t="s">
        <v>127</v>
      </c>
      <c r="E91" s="119" t="s">
        <v>257</v>
      </c>
      <c r="F91" s="120" t="s">
        <v>258</v>
      </c>
      <c r="G91" s="121" t="s">
        <v>139</v>
      </c>
      <c r="H91" s="122">
        <v>7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131</v>
      </c>
      <c r="AT91" s="129" t="s">
        <v>127</v>
      </c>
      <c r="AU91" s="129" t="s">
        <v>72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131</v>
      </c>
      <c r="BM91" s="129" t="s">
        <v>168</v>
      </c>
    </row>
    <row r="92" spans="1:65" s="2" customFormat="1" ht="16.5" customHeight="1">
      <c r="A92" s="33"/>
      <c r="B92" s="117"/>
      <c r="C92" s="118" t="s">
        <v>165</v>
      </c>
      <c r="D92" s="118" t="s">
        <v>127</v>
      </c>
      <c r="E92" s="119" t="s">
        <v>259</v>
      </c>
      <c r="F92" s="120" t="s">
        <v>260</v>
      </c>
      <c r="G92" s="121" t="s">
        <v>139</v>
      </c>
      <c r="H92" s="122">
        <v>405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131</v>
      </c>
      <c r="AT92" s="129" t="s">
        <v>127</v>
      </c>
      <c r="AU92" s="129" t="s">
        <v>72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131</v>
      </c>
      <c r="BM92" s="129" t="s">
        <v>171</v>
      </c>
    </row>
    <row r="93" spans="1:65" s="2" customFormat="1" ht="16.5" customHeight="1">
      <c r="A93" s="33"/>
      <c r="B93" s="117"/>
      <c r="C93" s="118" t="s">
        <v>150</v>
      </c>
      <c r="D93" s="118" t="s">
        <v>127</v>
      </c>
      <c r="E93" s="119" t="s">
        <v>261</v>
      </c>
      <c r="F93" s="120" t="s">
        <v>262</v>
      </c>
      <c r="G93" s="121" t="s">
        <v>139</v>
      </c>
      <c r="H93" s="122">
        <v>160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131</v>
      </c>
      <c r="AT93" s="129" t="s">
        <v>127</v>
      </c>
      <c r="AU93" s="129" t="s">
        <v>72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131</v>
      </c>
      <c r="BM93" s="129" t="s">
        <v>174</v>
      </c>
    </row>
    <row r="94" spans="1:65" s="2" customFormat="1" ht="16.5" customHeight="1">
      <c r="A94" s="33"/>
      <c r="B94" s="117"/>
      <c r="C94" s="118" t="s">
        <v>9</v>
      </c>
      <c r="D94" s="118" t="s">
        <v>127</v>
      </c>
      <c r="E94" s="119" t="s">
        <v>263</v>
      </c>
      <c r="F94" s="120" t="s">
        <v>264</v>
      </c>
      <c r="G94" s="121" t="s">
        <v>139</v>
      </c>
      <c r="H94" s="122">
        <v>180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131</v>
      </c>
      <c r="AT94" s="129" t="s">
        <v>127</v>
      </c>
      <c r="AU94" s="129" t="s">
        <v>72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131</v>
      </c>
      <c r="BM94" s="129" t="s">
        <v>177</v>
      </c>
    </row>
    <row r="95" spans="1:65" s="2" customFormat="1" ht="16.5" customHeight="1">
      <c r="A95" s="33"/>
      <c r="B95" s="117"/>
      <c r="C95" s="118" t="s">
        <v>154</v>
      </c>
      <c r="D95" s="118" t="s">
        <v>127</v>
      </c>
      <c r="E95" s="119" t="s">
        <v>265</v>
      </c>
      <c r="F95" s="120" t="s">
        <v>266</v>
      </c>
      <c r="G95" s="121" t="s">
        <v>139</v>
      </c>
      <c r="H95" s="122">
        <v>80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131</v>
      </c>
      <c r="AT95" s="129" t="s">
        <v>127</v>
      </c>
      <c r="AU95" s="129" t="s">
        <v>72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131</v>
      </c>
      <c r="BM95" s="129" t="s">
        <v>182</v>
      </c>
    </row>
    <row r="96" spans="1:65" s="2" customFormat="1" ht="16.5" customHeight="1">
      <c r="A96" s="33"/>
      <c r="B96" s="117"/>
      <c r="C96" s="118" t="s">
        <v>178</v>
      </c>
      <c r="D96" s="118" t="s">
        <v>127</v>
      </c>
      <c r="E96" s="119" t="s">
        <v>267</v>
      </c>
      <c r="F96" s="120" t="s">
        <v>268</v>
      </c>
      <c r="G96" s="121" t="s">
        <v>139</v>
      </c>
      <c r="H96" s="122">
        <v>157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131</v>
      </c>
      <c r="AT96" s="129" t="s">
        <v>127</v>
      </c>
      <c r="AU96" s="129" t="s">
        <v>72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131</v>
      </c>
      <c r="BM96" s="129" t="s">
        <v>184</v>
      </c>
    </row>
    <row r="97" spans="1:65" s="2" customFormat="1" ht="16.5" customHeight="1">
      <c r="A97" s="33"/>
      <c r="B97" s="117"/>
      <c r="C97" s="118" t="s">
        <v>157</v>
      </c>
      <c r="D97" s="118" t="s">
        <v>127</v>
      </c>
      <c r="E97" s="119" t="s">
        <v>269</v>
      </c>
      <c r="F97" s="120" t="s">
        <v>270</v>
      </c>
      <c r="G97" s="121" t="s">
        <v>139</v>
      </c>
      <c r="H97" s="122">
        <v>440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131</v>
      </c>
      <c r="AT97" s="129" t="s">
        <v>127</v>
      </c>
      <c r="AU97" s="129" t="s">
        <v>72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131</v>
      </c>
      <c r="BM97" s="129" t="s">
        <v>187</v>
      </c>
    </row>
    <row r="98" spans="1:65" s="2" customFormat="1" ht="16.5" customHeight="1">
      <c r="A98" s="33"/>
      <c r="B98" s="117"/>
      <c r="C98" s="118" t="s">
        <v>185</v>
      </c>
      <c r="D98" s="118" t="s">
        <v>127</v>
      </c>
      <c r="E98" s="119" t="s">
        <v>271</v>
      </c>
      <c r="F98" s="120" t="s">
        <v>272</v>
      </c>
      <c r="G98" s="121" t="s">
        <v>130</v>
      </c>
      <c r="H98" s="122">
        <v>1</v>
      </c>
      <c r="I98" s="123"/>
      <c r="J98" s="124">
        <f t="shared" si="0"/>
        <v>0</v>
      </c>
      <c r="K98" s="120" t="s">
        <v>3</v>
      </c>
      <c r="L98" s="34"/>
      <c r="M98" s="125" t="s">
        <v>3</v>
      </c>
      <c r="N98" s="126" t="s">
        <v>43</v>
      </c>
      <c r="O98" s="54"/>
      <c r="P98" s="127">
        <f t="shared" si="1"/>
        <v>0</v>
      </c>
      <c r="Q98" s="127">
        <v>0</v>
      </c>
      <c r="R98" s="127">
        <f t="shared" si="2"/>
        <v>0</v>
      </c>
      <c r="S98" s="127">
        <v>0</v>
      </c>
      <c r="T98" s="128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29" t="s">
        <v>131</v>
      </c>
      <c r="AT98" s="129" t="s">
        <v>127</v>
      </c>
      <c r="AU98" s="129" t="s">
        <v>72</v>
      </c>
      <c r="AY98" s="18" t="s">
        <v>132</v>
      </c>
      <c r="BE98" s="130">
        <f t="shared" si="4"/>
        <v>0</v>
      </c>
      <c r="BF98" s="130">
        <f t="shared" si="5"/>
        <v>0</v>
      </c>
      <c r="BG98" s="130">
        <f t="shared" si="6"/>
        <v>0</v>
      </c>
      <c r="BH98" s="130">
        <f t="shared" si="7"/>
        <v>0</v>
      </c>
      <c r="BI98" s="130">
        <f t="shared" si="8"/>
        <v>0</v>
      </c>
      <c r="BJ98" s="18" t="s">
        <v>80</v>
      </c>
      <c r="BK98" s="130">
        <f t="shared" si="9"/>
        <v>0</v>
      </c>
      <c r="BL98" s="18" t="s">
        <v>131</v>
      </c>
      <c r="BM98" s="129" t="s">
        <v>189</v>
      </c>
    </row>
    <row r="99" spans="1:65" s="2" customFormat="1" ht="16.5" customHeight="1">
      <c r="A99" s="33"/>
      <c r="B99" s="117"/>
      <c r="C99" s="118" t="s">
        <v>161</v>
      </c>
      <c r="D99" s="118" t="s">
        <v>127</v>
      </c>
      <c r="E99" s="119" t="s">
        <v>273</v>
      </c>
      <c r="F99" s="120" t="s">
        <v>274</v>
      </c>
      <c r="G99" s="121" t="s">
        <v>130</v>
      </c>
      <c r="H99" s="122">
        <v>1</v>
      </c>
      <c r="I99" s="123"/>
      <c r="J99" s="124">
        <f t="shared" si="0"/>
        <v>0</v>
      </c>
      <c r="K99" s="120" t="s">
        <v>3</v>
      </c>
      <c r="L99" s="34"/>
      <c r="M99" s="125" t="s">
        <v>3</v>
      </c>
      <c r="N99" s="126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131</v>
      </c>
      <c r="AT99" s="129" t="s">
        <v>127</v>
      </c>
      <c r="AU99" s="129" t="s">
        <v>72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131</v>
      </c>
      <c r="BM99" s="129" t="s">
        <v>192</v>
      </c>
    </row>
    <row r="100" spans="1:65" s="2" customFormat="1" ht="16.5" customHeight="1">
      <c r="A100" s="33"/>
      <c r="B100" s="117"/>
      <c r="C100" s="118" t="s">
        <v>8</v>
      </c>
      <c r="D100" s="118" t="s">
        <v>127</v>
      </c>
      <c r="E100" s="119" t="s">
        <v>275</v>
      </c>
      <c r="F100" s="120" t="s">
        <v>276</v>
      </c>
      <c r="G100" s="121" t="s">
        <v>130</v>
      </c>
      <c r="H100" s="122">
        <v>1</v>
      </c>
      <c r="I100" s="123"/>
      <c r="J100" s="124">
        <f t="shared" si="0"/>
        <v>0</v>
      </c>
      <c r="K100" s="120" t="s">
        <v>3</v>
      </c>
      <c r="L100" s="34"/>
      <c r="M100" s="125" t="s">
        <v>3</v>
      </c>
      <c r="N100" s="126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131</v>
      </c>
      <c r="AT100" s="129" t="s">
        <v>127</v>
      </c>
      <c r="AU100" s="129" t="s">
        <v>72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131</v>
      </c>
      <c r="BM100" s="129" t="s">
        <v>195</v>
      </c>
    </row>
    <row r="101" spans="1:65" s="2" customFormat="1" ht="16.5" customHeight="1">
      <c r="A101" s="33"/>
      <c r="B101" s="117"/>
      <c r="C101" s="118" t="s">
        <v>164</v>
      </c>
      <c r="D101" s="118" t="s">
        <v>127</v>
      </c>
      <c r="E101" s="119" t="s">
        <v>275</v>
      </c>
      <c r="F101" s="120" t="s">
        <v>276</v>
      </c>
      <c r="G101" s="121" t="s">
        <v>130</v>
      </c>
      <c r="H101" s="122">
        <v>1</v>
      </c>
      <c r="I101" s="123"/>
      <c r="J101" s="124">
        <f t="shared" si="0"/>
        <v>0</v>
      </c>
      <c r="K101" s="120" t="s">
        <v>3</v>
      </c>
      <c r="L101" s="34"/>
      <c r="M101" s="125" t="s">
        <v>3</v>
      </c>
      <c r="N101" s="126" t="s">
        <v>43</v>
      </c>
      <c r="O101" s="54"/>
      <c r="P101" s="127">
        <f t="shared" si="1"/>
        <v>0</v>
      </c>
      <c r="Q101" s="127">
        <v>0</v>
      </c>
      <c r="R101" s="127">
        <f t="shared" si="2"/>
        <v>0</v>
      </c>
      <c r="S101" s="127">
        <v>0</v>
      </c>
      <c r="T101" s="128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29" t="s">
        <v>131</v>
      </c>
      <c r="AT101" s="129" t="s">
        <v>127</v>
      </c>
      <c r="AU101" s="129" t="s">
        <v>72</v>
      </c>
      <c r="AY101" s="18" t="s">
        <v>132</v>
      </c>
      <c r="BE101" s="130">
        <f t="shared" si="4"/>
        <v>0</v>
      </c>
      <c r="BF101" s="130">
        <f t="shared" si="5"/>
        <v>0</v>
      </c>
      <c r="BG101" s="130">
        <f t="shared" si="6"/>
        <v>0</v>
      </c>
      <c r="BH101" s="130">
        <f t="shared" si="7"/>
        <v>0</v>
      </c>
      <c r="BI101" s="130">
        <f t="shared" si="8"/>
        <v>0</v>
      </c>
      <c r="BJ101" s="18" t="s">
        <v>80</v>
      </c>
      <c r="BK101" s="130">
        <f t="shared" si="9"/>
        <v>0</v>
      </c>
      <c r="BL101" s="18" t="s">
        <v>131</v>
      </c>
      <c r="BM101" s="129" t="s">
        <v>201</v>
      </c>
    </row>
    <row r="102" spans="1:65" s="2" customFormat="1" ht="16.5" customHeight="1">
      <c r="A102" s="33"/>
      <c r="B102" s="117"/>
      <c r="C102" s="118" t="s">
        <v>198</v>
      </c>
      <c r="D102" s="118" t="s">
        <v>127</v>
      </c>
      <c r="E102" s="119" t="s">
        <v>275</v>
      </c>
      <c r="F102" s="120" t="s">
        <v>276</v>
      </c>
      <c r="G102" s="121" t="s">
        <v>130</v>
      </c>
      <c r="H102" s="122">
        <v>1</v>
      </c>
      <c r="I102" s="123"/>
      <c r="J102" s="124">
        <f t="shared" si="0"/>
        <v>0</v>
      </c>
      <c r="K102" s="120" t="s">
        <v>3</v>
      </c>
      <c r="L102" s="34"/>
      <c r="M102" s="125" t="s">
        <v>3</v>
      </c>
      <c r="N102" s="126" t="s">
        <v>43</v>
      </c>
      <c r="O102" s="54"/>
      <c r="P102" s="127">
        <f t="shared" si="1"/>
        <v>0</v>
      </c>
      <c r="Q102" s="127">
        <v>0</v>
      </c>
      <c r="R102" s="127">
        <f t="shared" si="2"/>
        <v>0</v>
      </c>
      <c r="S102" s="127">
        <v>0</v>
      </c>
      <c r="T102" s="128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131</v>
      </c>
      <c r="AT102" s="129" t="s">
        <v>127</v>
      </c>
      <c r="AU102" s="129" t="s">
        <v>72</v>
      </c>
      <c r="AY102" s="18" t="s">
        <v>132</v>
      </c>
      <c r="BE102" s="130">
        <f t="shared" si="4"/>
        <v>0</v>
      </c>
      <c r="BF102" s="130">
        <f t="shared" si="5"/>
        <v>0</v>
      </c>
      <c r="BG102" s="130">
        <f t="shared" si="6"/>
        <v>0</v>
      </c>
      <c r="BH102" s="130">
        <f t="shared" si="7"/>
        <v>0</v>
      </c>
      <c r="BI102" s="130">
        <f t="shared" si="8"/>
        <v>0</v>
      </c>
      <c r="BJ102" s="18" t="s">
        <v>80</v>
      </c>
      <c r="BK102" s="130">
        <f t="shared" si="9"/>
        <v>0</v>
      </c>
      <c r="BL102" s="18" t="s">
        <v>131</v>
      </c>
      <c r="BM102" s="129" t="s">
        <v>205</v>
      </c>
    </row>
    <row r="103" spans="1:65" s="2" customFormat="1" ht="16.5" customHeight="1">
      <c r="A103" s="33"/>
      <c r="B103" s="117"/>
      <c r="C103" s="142" t="s">
        <v>168</v>
      </c>
      <c r="D103" s="142" t="s">
        <v>277</v>
      </c>
      <c r="E103" s="143" t="s">
        <v>278</v>
      </c>
      <c r="F103" s="144" t="s">
        <v>279</v>
      </c>
      <c r="G103" s="145" t="s">
        <v>130</v>
      </c>
      <c r="H103" s="146">
        <v>40</v>
      </c>
      <c r="I103" s="147"/>
      <c r="J103" s="148">
        <f t="shared" si="0"/>
        <v>0</v>
      </c>
      <c r="K103" s="144" t="s">
        <v>3</v>
      </c>
      <c r="L103" s="149"/>
      <c r="M103" s="150" t="s">
        <v>3</v>
      </c>
      <c r="N103" s="151" t="s">
        <v>43</v>
      </c>
      <c r="O103" s="54"/>
      <c r="P103" s="127">
        <f t="shared" si="1"/>
        <v>0</v>
      </c>
      <c r="Q103" s="127">
        <v>0</v>
      </c>
      <c r="R103" s="127">
        <f t="shared" si="2"/>
        <v>0</v>
      </c>
      <c r="S103" s="127">
        <v>0</v>
      </c>
      <c r="T103" s="128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29" t="s">
        <v>140</v>
      </c>
      <c r="AT103" s="129" t="s">
        <v>277</v>
      </c>
      <c r="AU103" s="129" t="s">
        <v>72</v>
      </c>
      <c r="AY103" s="18" t="s">
        <v>132</v>
      </c>
      <c r="BE103" s="130">
        <f t="shared" si="4"/>
        <v>0</v>
      </c>
      <c r="BF103" s="130">
        <f t="shared" si="5"/>
        <v>0</v>
      </c>
      <c r="BG103" s="130">
        <f t="shared" si="6"/>
        <v>0</v>
      </c>
      <c r="BH103" s="130">
        <f t="shared" si="7"/>
        <v>0</v>
      </c>
      <c r="BI103" s="130">
        <f t="shared" si="8"/>
        <v>0</v>
      </c>
      <c r="BJ103" s="18" t="s">
        <v>80</v>
      </c>
      <c r="BK103" s="130">
        <f t="shared" si="9"/>
        <v>0</v>
      </c>
      <c r="BL103" s="18" t="s">
        <v>131</v>
      </c>
      <c r="BM103" s="129" t="s">
        <v>280</v>
      </c>
    </row>
    <row r="104" spans="1:65" s="2" customFormat="1" ht="16.5" customHeight="1">
      <c r="A104" s="33"/>
      <c r="B104" s="117"/>
      <c r="C104" s="142" t="s">
        <v>207</v>
      </c>
      <c r="D104" s="142" t="s">
        <v>277</v>
      </c>
      <c r="E104" s="143" t="s">
        <v>281</v>
      </c>
      <c r="F104" s="144" t="s">
        <v>282</v>
      </c>
      <c r="G104" s="145" t="s">
        <v>139</v>
      </c>
      <c r="H104" s="146">
        <v>200</v>
      </c>
      <c r="I104" s="147"/>
      <c r="J104" s="148">
        <f t="shared" si="0"/>
        <v>0</v>
      </c>
      <c r="K104" s="144" t="s">
        <v>3</v>
      </c>
      <c r="L104" s="149"/>
      <c r="M104" s="150" t="s">
        <v>3</v>
      </c>
      <c r="N104" s="151" t="s">
        <v>43</v>
      </c>
      <c r="O104" s="54"/>
      <c r="P104" s="127">
        <f t="shared" si="1"/>
        <v>0</v>
      </c>
      <c r="Q104" s="127">
        <v>0</v>
      </c>
      <c r="R104" s="127">
        <f t="shared" si="2"/>
        <v>0</v>
      </c>
      <c r="S104" s="127">
        <v>0</v>
      </c>
      <c r="T104" s="128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140</v>
      </c>
      <c r="AT104" s="129" t="s">
        <v>277</v>
      </c>
      <c r="AU104" s="129" t="s">
        <v>72</v>
      </c>
      <c r="AY104" s="18" t="s">
        <v>132</v>
      </c>
      <c r="BE104" s="130">
        <f t="shared" si="4"/>
        <v>0</v>
      </c>
      <c r="BF104" s="130">
        <f t="shared" si="5"/>
        <v>0</v>
      </c>
      <c r="BG104" s="130">
        <f t="shared" si="6"/>
        <v>0</v>
      </c>
      <c r="BH104" s="130">
        <f t="shared" si="7"/>
        <v>0</v>
      </c>
      <c r="BI104" s="130">
        <f t="shared" si="8"/>
        <v>0</v>
      </c>
      <c r="BJ104" s="18" t="s">
        <v>80</v>
      </c>
      <c r="BK104" s="130">
        <f t="shared" si="9"/>
        <v>0</v>
      </c>
      <c r="BL104" s="18" t="s">
        <v>131</v>
      </c>
      <c r="BM104" s="129" t="s">
        <v>283</v>
      </c>
    </row>
    <row r="105" spans="1:65" s="2" customFormat="1" ht="16.5" customHeight="1">
      <c r="A105" s="33"/>
      <c r="B105" s="117"/>
      <c r="C105" s="142" t="s">
        <v>171</v>
      </c>
      <c r="D105" s="142" t="s">
        <v>277</v>
      </c>
      <c r="E105" s="143" t="s">
        <v>284</v>
      </c>
      <c r="F105" s="144" t="s">
        <v>285</v>
      </c>
      <c r="G105" s="145" t="s">
        <v>139</v>
      </c>
      <c r="H105" s="146">
        <v>100</v>
      </c>
      <c r="I105" s="147"/>
      <c r="J105" s="148">
        <f t="shared" si="0"/>
        <v>0</v>
      </c>
      <c r="K105" s="144" t="s">
        <v>3</v>
      </c>
      <c r="L105" s="149"/>
      <c r="M105" s="150" t="s">
        <v>3</v>
      </c>
      <c r="N105" s="151" t="s">
        <v>43</v>
      </c>
      <c r="O105" s="54"/>
      <c r="P105" s="127">
        <f t="shared" si="1"/>
        <v>0</v>
      </c>
      <c r="Q105" s="127">
        <v>0</v>
      </c>
      <c r="R105" s="127">
        <f t="shared" si="2"/>
        <v>0</v>
      </c>
      <c r="S105" s="127">
        <v>0</v>
      </c>
      <c r="T105" s="128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29" t="s">
        <v>140</v>
      </c>
      <c r="AT105" s="129" t="s">
        <v>277</v>
      </c>
      <c r="AU105" s="129" t="s">
        <v>72</v>
      </c>
      <c r="AY105" s="18" t="s">
        <v>132</v>
      </c>
      <c r="BE105" s="130">
        <f t="shared" si="4"/>
        <v>0</v>
      </c>
      <c r="BF105" s="130">
        <f t="shared" si="5"/>
        <v>0</v>
      </c>
      <c r="BG105" s="130">
        <f t="shared" si="6"/>
        <v>0</v>
      </c>
      <c r="BH105" s="130">
        <f t="shared" si="7"/>
        <v>0</v>
      </c>
      <c r="BI105" s="130">
        <f t="shared" si="8"/>
        <v>0</v>
      </c>
      <c r="BJ105" s="18" t="s">
        <v>80</v>
      </c>
      <c r="BK105" s="130">
        <f t="shared" si="9"/>
        <v>0</v>
      </c>
      <c r="BL105" s="18" t="s">
        <v>131</v>
      </c>
      <c r="BM105" s="129" t="s">
        <v>286</v>
      </c>
    </row>
    <row r="106" spans="1:65" s="2" customFormat="1" ht="16.5" customHeight="1">
      <c r="A106" s="33"/>
      <c r="B106" s="117"/>
      <c r="C106" s="142" t="s">
        <v>215</v>
      </c>
      <c r="D106" s="142" t="s">
        <v>277</v>
      </c>
      <c r="E106" s="143" t="s">
        <v>287</v>
      </c>
      <c r="F106" s="144" t="s">
        <v>288</v>
      </c>
      <c r="G106" s="145" t="s">
        <v>130</v>
      </c>
      <c r="H106" s="146">
        <v>10</v>
      </c>
      <c r="I106" s="147"/>
      <c r="J106" s="148">
        <f t="shared" si="0"/>
        <v>0</v>
      </c>
      <c r="K106" s="144" t="s">
        <v>3</v>
      </c>
      <c r="L106" s="149"/>
      <c r="M106" s="150" t="s">
        <v>3</v>
      </c>
      <c r="N106" s="151" t="s">
        <v>43</v>
      </c>
      <c r="O106" s="54"/>
      <c r="P106" s="127">
        <f t="shared" si="1"/>
        <v>0</v>
      </c>
      <c r="Q106" s="127">
        <v>0</v>
      </c>
      <c r="R106" s="127">
        <f t="shared" si="2"/>
        <v>0</v>
      </c>
      <c r="S106" s="127">
        <v>0</v>
      </c>
      <c r="T106" s="128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140</v>
      </c>
      <c r="AT106" s="129" t="s">
        <v>277</v>
      </c>
      <c r="AU106" s="129" t="s">
        <v>72</v>
      </c>
      <c r="AY106" s="18" t="s">
        <v>132</v>
      </c>
      <c r="BE106" s="130">
        <f t="shared" si="4"/>
        <v>0</v>
      </c>
      <c r="BF106" s="130">
        <f t="shared" si="5"/>
        <v>0</v>
      </c>
      <c r="BG106" s="130">
        <f t="shared" si="6"/>
        <v>0</v>
      </c>
      <c r="BH106" s="130">
        <f t="shared" si="7"/>
        <v>0</v>
      </c>
      <c r="BI106" s="130">
        <f t="shared" si="8"/>
        <v>0</v>
      </c>
      <c r="BJ106" s="18" t="s">
        <v>80</v>
      </c>
      <c r="BK106" s="130">
        <f t="shared" si="9"/>
        <v>0</v>
      </c>
      <c r="BL106" s="18" t="s">
        <v>131</v>
      </c>
      <c r="BM106" s="129" t="s">
        <v>289</v>
      </c>
    </row>
    <row r="107" spans="1:65" s="2" customFormat="1" ht="16.5" customHeight="1">
      <c r="A107" s="33"/>
      <c r="B107" s="117"/>
      <c r="C107" s="142" t="s">
        <v>174</v>
      </c>
      <c r="D107" s="142" t="s">
        <v>277</v>
      </c>
      <c r="E107" s="143" t="s">
        <v>290</v>
      </c>
      <c r="F107" s="144" t="s">
        <v>291</v>
      </c>
      <c r="G107" s="145" t="s">
        <v>130</v>
      </c>
      <c r="H107" s="146">
        <v>30</v>
      </c>
      <c r="I107" s="147"/>
      <c r="J107" s="148">
        <f t="shared" si="0"/>
        <v>0</v>
      </c>
      <c r="K107" s="144" t="s">
        <v>3</v>
      </c>
      <c r="L107" s="149"/>
      <c r="M107" s="150" t="s">
        <v>3</v>
      </c>
      <c r="N107" s="151" t="s">
        <v>43</v>
      </c>
      <c r="O107" s="54"/>
      <c r="P107" s="127">
        <f t="shared" si="1"/>
        <v>0</v>
      </c>
      <c r="Q107" s="127">
        <v>0</v>
      </c>
      <c r="R107" s="127">
        <f t="shared" si="2"/>
        <v>0</v>
      </c>
      <c r="S107" s="127">
        <v>0</v>
      </c>
      <c r="T107" s="128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29" t="s">
        <v>140</v>
      </c>
      <c r="AT107" s="129" t="s">
        <v>277</v>
      </c>
      <c r="AU107" s="129" t="s">
        <v>72</v>
      </c>
      <c r="AY107" s="18" t="s">
        <v>132</v>
      </c>
      <c r="BE107" s="130">
        <f t="shared" si="4"/>
        <v>0</v>
      </c>
      <c r="BF107" s="130">
        <f t="shared" si="5"/>
        <v>0</v>
      </c>
      <c r="BG107" s="130">
        <f t="shared" si="6"/>
        <v>0</v>
      </c>
      <c r="BH107" s="130">
        <f t="shared" si="7"/>
        <v>0</v>
      </c>
      <c r="BI107" s="130">
        <f t="shared" si="8"/>
        <v>0</v>
      </c>
      <c r="BJ107" s="18" t="s">
        <v>80</v>
      </c>
      <c r="BK107" s="130">
        <f t="shared" si="9"/>
        <v>0</v>
      </c>
      <c r="BL107" s="18" t="s">
        <v>131</v>
      </c>
      <c r="BM107" s="129" t="s">
        <v>292</v>
      </c>
    </row>
    <row r="108" spans="1:65" s="2" customFormat="1" ht="16.5" customHeight="1">
      <c r="A108" s="33"/>
      <c r="B108" s="117"/>
      <c r="C108" s="142" t="s">
        <v>223</v>
      </c>
      <c r="D108" s="142" t="s">
        <v>277</v>
      </c>
      <c r="E108" s="143" t="s">
        <v>293</v>
      </c>
      <c r="F108" s="144" t="s">
        <v>294</v>
      </c>
      <c r="G108" s="145" t="s">
        <v>139</v>
      </c>
      <c r="H108" s="146">
        <v>200</v>
      </c>
      <c r="I108" s="147"/>
      <c r="J108" s="148">
        <f t="shared" si="0"/>
        <v>0</v>
      </c>
      <c r="K108" s="144" t="s">
        <v>3</v>
      </c>
      <c r="L108" s="149"/>
      <c r="M108" s="150" t="s">
        <v>3</v>
      </c>
      <c r="N108" s="151" t="s">
        <v>43</v>
      </c>
      <c r="O108" s="54"/>
      <c r="P108" s="127">
        <f t="shared" si="1"/>
        <v>0</v>
      </c>
      <c r="Q108" s="127">
        <v>0</v>
      </c>
      <c r="R108" s="127">
        <f t="shared" si="2"/>
        <v>0</v>
      </c>
      <c r="S108" s="127">
        <v>0</v>
      </c>
      <c r="T108" s="128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140</v>
      </c>
      <c r="AT108" s="129" t="s">
        <v>277</v>
      </c>
      <c r="AU108" s="129" t="s">
        <v>72</v>
      </c>
      <c r="AY108" s="18" t="s">
        <v>132</v>
      </c>
      <c r="BE108" s="130">
        <f t="shared" si="4"/>
        <v>0</v>
      </c>
      <c r="BF108" s="130">
        <f t="shared" si="5"/>
        <v>0</v>
      </c>
      <c r="BG108" s="130">
        <f t="shared" si="6"/>
        <v>0</v>
      </c>
      <c r="BH108" s="130">
        <f t="shared" si="7"/>
        <v>0</v>
      </c>
      <c r="BI108" s="130">
        <f t="shared" si="8"/>
        <v>0</v>
      </c>
      <c r="BJ108" s="18" t="s">
        <v>80</v>
      </c>
      <c r="BK108" s="130">
        <f t="shared" si="9"/>
        <v>0</v>
      </c>
      <c r="BL108" s="18" t="s">
        <v>131</v>
      </c>
      <c r="BM108" s="129" t="s">
        <v>295</v>
      </c>
    </row>
    <row r="109" spans="1:65" s="2" customFormat="1" ht="16.5" customHeight="1">
      <c r="A109" s="33"/>
      <c r="B109" s="117"/>
      <c r="C109" s="142" t="s">
        <v>177</v>
      </c>
      <c r="D109" s="142" t="s">
        <v>277</v>
      </c>
      <c r="E109" s="143" t="s">
        <v>296</v>
      </c>
      <c r="F109" s="144" t="s">
        <v>297</v>
      </c>
      <c r="G109" s="145" t="s">
        <v>139</v>
      </c>
      <c r="H109" s="146">
        <v>7</v>
      </c>
      <c r="I109" s="147"/>
      <c r="J109" s="148">
        <f t="shared" si="0"/>
        <v>0</v>
      </c>
      <c r="K109" s="144" t="s">
        <v>3</v>
      </c>
      <c r="L109" s="149"/>
      <c r="M109" s="150" t="s">
        <v>3</v>
      </c>
      <c r="N109" s="151" t="s">
        <v>43</v>
      </c>
      <c r="O109" s="54"/>
      <c r="P109" s="127">
        <f t="shared" si="1"/>
        <v>0</v>
      </c>
      <c r="Q109" s="127">
        <v>0</v>
      </c>
      <c r="R109" s="127">
        <f t="shared" si="2"/>
        <v>0</v>
      </c>
      <c r="S109" s="127">
        <v>0</v>
      </c>
      <c r="T109" s="128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29" t="s">
        <v>140</v>
      </c>
      <c r="AT109" s="129" t="s">
        <v>277</v>
      </c>
      <c r="AU109" s="129" t="s">
        <v>72</v>
      </c>
      <c r="AY109" s="18" t="s">
        <v>132</v>
      </c>
      <c r="BE109" s="130">
        <f t="shared" si="4"/>
        <v>0</v>
      </c>
      <c r="BF109" s="130">
        <f t="shared" si="5"/>
        <v>0</v>
      </c>
      <c r="BG109" s="130">
        <f t="shared" si="6"/>
        <v>0</v>
      </c>
      <c r="BH109" s="130">
        <f t="shared" si="7"/>
        <v>0</v>
      </c>
      <c r="BI109" s="130">
        <f t="shared" si="8"/>
        <v>0</v>
      </c>
      <c r="BJ109" s="18" t="s">
        <v>80</v>
      </c>
      <c r="BK109" s="130">
        <f t="shared" si="9"/>
        <v>0</v>
      </c>
      <c r="BL109" s="18" t="s">
        <v>131</v>
      </c>
      <c r="BM109" s="129" t="s">
        <v>298</v>
      </c>
    </row>
    <row r="110" spans="1:65" s="2" customFormat="1" ht="16.5" customHeight="1">
      <c r="A110" s="33"/>
      <c r="B110" s="117"/>
      <c r="C110" s="142" t="s">
        <v>227</v>
      </c>
      <c r="D110" s="142" t="s">
        <v>277</v>
      </c>
      <c r="E110" s="143" t="s">
        <v>299</v>
      </c>
      <c r="F110" s="144" t="s">
        <v>300</v>
      </c>
      <c r="G110" s="145" t="s">
        <v>139</v>
      </c>
      <c r="H110" s="146">
        <v>405</v>
      </c>
      <c r="I110" s="147"/>
      <c r="J110" s="148">
        <f t="shared" si="0"/>
        <v>0</v>
      </c>
      <c r="K110" s="144" t="s">
        <v>3</v>
      </c>
      <c r="L110" s="149"/>
      <c r="M110" s="150" t="s">
        <v>3</v>
      </c>
      <c r="N110" s="151" t="s">
        <v>43</v>
      </c>
      <c r="O110" s="54"/>
      <c r="P110" s="127">
        <f t="shared" si="1"/>
        <v>0</v>
      </c>
      <c r="Q110" s="127">
        <v>0</v>
      </c>
      <c r="R110" s="127">
        <f t="shared" si="2"/>
        <v>0</v>
      </c>
      <c r="S110" s="127">
        <v>0</v>
      </c>
      <c r="T110" s="128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29" t="s">
        <v>140</v>
      </c>
      <c r="AT110" s="129" t="s">
        <v>277</v>
      </c>
      <c r="AU110" s="129" t="s">
        <v>72</v>
      </c>
      <c r="AY110" s="18" t="s">
        <v>132</v>
      </c>
      <c r="BE110" s="130">
        <f t="shared" si="4"/>
        <v>0</v>
      </c>
      <c r="BF110" s="130">
        <f t="shared" si="5"/>
        <v>0</v>
      </c>
      <c r="BG110" s="130">
        <f t="shared" si="6"/>
        <v>0</v>
      </c>
      <c r="BH110" s="130">
        <f t="shared" si="7"/>
        <v>0</v>
      </c>
      <c r="BI110" s="130">
        <f t="shared" si="8"/>
        <v>0</v>
      </c>
      <c r="BJ110" s="18" t="s">
        <v>80</v>
      </c>
      <c r="BK110" s="130">
        <f t="shared" si="9"/>
        <v>0</v>
      </c>
      <c r="BL110" s="18" t="s">
        <v>131</v>
      </c>
      <c r="BM110" s="129" t="s">
        <v>301</v>
      </c>
    </row>
    <row r="111" spans="1:65" s="2" customFormat="1" ht="16.5" customHeight="1">
      <c r="A111" s="33"/>
      <c r="B111" s="117"/>
      <c r="C111" s="142" t="s">
        <v>182</v>
      </c>
      <c r="D111" s="142" t="s">
        <v>277</v>
      </c>
      <c r="E111" s="143" t="s">
        <v>302</v>
      </c>
      <c r="F111" s="144" t="s">
        <v>303</v>
      </c>
      <c r="G111" s="145" t="s">
        <v>139</v>
      </c>
      <c r="H111" s="146">
        <v>160</v>
      </c>
      <c r="I111" s="147"/>
      <c r="J111" s="148">
        <f t="shared" si="0"/>
        <v>0</v>
      </c>
      <c r="K111" s="144" t="s">
        <v>3</v>
      </c>
      <c r="L111" s="149"/>
      <c r="M111" s="150" t="s">
        <v>3</v>
      </c>
      <c r="N111" s="151" t="s">
        <v>43</v>
      </c>
      <c r="O111" s="54"/>
      <c r="P111" s="127">
        <f t="shared" si="1"/>
        <v>0</v>
      </c>
      <c r="Q111" s="127">
        <v>0</v>
      </c>
      <c r="R111" s="127">
        <f t="shared" si="2"/>
        <v>0</v>
      </c>
      <c r="S111" s="127">
        <v>0</v>
      </c>
      <c r="T111" s="128">
        <f t="shared" si="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29" t="s">
        <v>140</v>
      </c>
      <c r="AT111" s="129" t="s">
        <v>277</v>
      </c>
      <c r="AU111" s="129" t="s">
        <v>72</v>
      </c>
      <c r="AY111" s="18" t="s">
        <v>132</v>
      </c>
      <c r="BE111" s="130">
        <f t="shared" si="4"/>
        <v>0</v>
      </c>
      <c r="BF111" s="130">
        <f t="shared" si="5"/>
        <v>0</v>
      </c>
      <c r="BG111" s="130">
        <f t="shared" si="6"/>
        <v>0</v>
      </c>
      <c r="BH111" s="130">
        <f t="shared" si="7"/>
        <v>0</v>
      </c>
      <c r="BI111" s="130">
        <f t="shared" si="8"/>
        <v>0</v>
      </c>
      <c r="BJ111" s="18" t="s">
        <v>80</v>
      </c>
      <c r="BK111" s="130">
        <f t="shared" si="9"/>
        <v>0</v>
      </c>
      <c r="BL111" s="18" t="s">
        <v>131</v>
      </c>
      <c r="BM111" s="129" t="s">
        <v>304</v>
      </c>
    </row>
    <row r="112" spans="1:65" s="2" customFormat="1" ht="16.5" customHeight="1">
      <c r="A112" s="33"/>
      <c r="B112" s="117"/>
      <c r="C112" s="142" t="s">
        <v>305</v>
      </c>
      <c r="D112" s="142" t="s">
        <v>277</v>
      </c>
      <c r="E112" s="143" t="s">
        <v>306</v>
      </c>
      <c r="F112" s="144" t="s">
        <v>307</v>
      </c>
      <c r="G112" s="145" t="s">
        <v>139</v>
      </c>
      <c r="H112" s="146">
        <v>157</v>
      </c>
      <c r="I112" s="147"/>
      <c r="J112" s="148">
        <f t="shared" si="0"/>
        <v>0</v>
      </c>
      <c r="K112" s="144" t="s">
        <v>3</v>
      </c>
      <c r="L112" s="149"/>
      <c r="M112" s="150" t="s">
        <v>3</v>
      </c>
      <c r="N112" s="151" t="s">
        <v>43</v>
      </c>
      <c r="O112" s="54"/>
      <c r="P112" s="127">
        <f t="shared" si="1"/>
        <v>0</v>
      </c>
      <c r="Q112" s="127">
        <v>0</v>
      </c>
      <c r="R112" s="127">
        <f t="shared" si="2"/>
        <v>0</v>
      </c>
      <c r="S112" s="127">
        <v>0</v>
      </c>
      <c r="T112" s="128">
        <f t="shared" si="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29" t="s">
        <v>140</v>
      </c>
      <c r="AT112" s="129" t="s">
        <v>277</v>
      </c>
      <c r="AU112" s="129" t="s">
        <v>72</v>
      </c>
      <c r="AY112" s="18" t="s">
        <v>132</v>
      </c>
      <c r="BE112" s="130">
        <f t="shared" si="4"/>
        <v>0</v>
      </c>
      <c r="BF112" s="130">
        <f t="shared" si="5"/>
        <v>0</v>
      </c>
      <c r="BG112" s="130">
        <f t="shared" si="6"/>
        <v>0</v>
      </c>
      <c r="BH112" s="130">
        <f t="shared" si="7"/>
        <v>0</v>
      </c>
      <c r="BI112" s="130">
        <f t="shared" si="8"/>
        <v>0</v>
      </c>
      <c r="BJ112" s="18" t="s">
        <v>80</v>
      </c>
      <c r="BK112" s="130">
        <f t="shared" si="9"/>
        <v>0</v>
      </c>
      <c r="BL112" s="18" t="s">
        <v>131</v>
      </c>
      <c r="BM112" s="129" t="s">
        <v>308</v>
      </c>
    </row>
    <row r="113" spans="1:65" s="2" customFormat="1" ht="16.5" customHeight="1">
      <c r="A113" s="33"/>
      <c r="B113" s="117"/>
      <c r="C113" s="142" t="s">
        <v>184</v>
      </c>
      <c r="D113" s="142" t="s">
        <v>277</v>
      </c>
      <c r="E113" s="143" t="s">
        <v>309</v>
      </c>
      <c r="F113" s="144" t="s">
        <v>270</v>
      </c>
      <c r="G113" s="145" t="s">
        <v>139</v>
      </c>
      <c r="H113" s="146">
        <v>440</v>
      </c>
      <c r="I113" s="147"/>
      <c r="J113" s="148">
        <f t="shared" si="0"/>
        <v>0</v>
      </c>
      <c r="K113" s="144" t="s">
        <v>3</v>
      </c>
      <c r="L113" s="149"/>
      <c r="M113" s="150" t="s">
        <v>3</v>
      </c>
      <c r="N113" s="151" t="s">
        <v>43</v>
      </c>
      <c r="O113" s="54"/>
      <c r="P113" s="127">
        <f t="shared" si="1"/>
        <v>0</v>
      </c>
      <c r="Q113" s="127">
        <v>0</v>
      </c>
      <c r="R113" s="127">
        <f t="shared" si="2"/>
        <v>0</v>
      </c>
      <c r="S113" s="127">
        <v>0</v>
      </c>
      <c r="T113" s="128">
        <f t="shared" si="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29" t="s">
        <v>140</v>
      </c>
      <c r="AT113" s="129" t="s">
        <v>277</v>
      </c>
      <c r="AU113" s="129" t="s">
        <v>72</v>
      </c>
      <c r="AY113" s="18" t="s">
        <v>132</v>
      </c>
      <c r="BE113" s="130">
        <f t="shared" si="4"/>
        <v>0</v>
      </c>
      <c r="BF113" s="130">
        <f t="shared" si="5"/>
        <v>0</v>
      </c>
      <c r="BG113" s="130">
        <f t="shared" si="6"/>
        <v>0</v>
      </c>
      <c r="BH113" s="130">
        <f t="shared" si="7"/>
        <v>0</v>
      </c>
      <c r="BI113" s="130">
        <f t="shared" si="8"/>
        <v>0</v>
      </c>
      <c r="BJ113" s="18" t="s">
        <v>80</v>
      </c>
      <c r="BK113" s="130">
        <f t="shared" si="9"/>
        <v>0</v>
      </c>
      <c r="BL113" s="18" t="s">
        <v>131</v>
      </c>
      <c r="BM113" s="129" t="s">
        <v>310</v>
      </c>
    </row>
    <row r="114" spans="1:65" s="2" customFormat="1" ht="16.5" customHeight="1">
      <c r="A114" s="33"/>
      <c r="B114" s="117"/>
      <c r="C114" s="142" t="s">
        <v>311</v>
      </c>
      <c r="D114" s="142" t="s">
        <v>277</v>
      </c>
      <c r="E114" s="143" t="s">
        <v>312</v>
      </c>
      <c r="F114" s="144" t="s">
        <v>313</v>
      </c>
      <c r="G114" s="145" t="s">
        <v>130</v>
      </c>
      <c r="H114" s="146">
        <v>200</v>
      </c>
      <c r="I114" s="147"/>
      <c r="J114" s="148">
        <f t="shared" si="0"/>
        <v>0</v>
      </c>
      <c r="K114" s="144" t="s">
        <v>3</v>
      </c>
      <c r="L114" s="149"/>
      <c r="M114" s="150" t="s">
        <v>3</v>
      </c>
      <c r="N114" s="151" t="s">
        <v>43</v>
      </c>
      <c r="O114" s="54"/>
      <c r="P114" s="127">
        <f t="shared" si="1"/>
        <v>0</v>
      </c>
      <c r="Q114" s="127">
        <v>0</v>
      </c>
      <c r="R114" s="127">
        <f t="shared" si="2"/>
        <v>0</v>
      </c>
      <c r="S114" s="127">
        <v>0</v>
      </c>
      <c r="T114" s="128">
        <f t="shared" si="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29" t="s">
        <v>140</v>
      </c>
      <c r="AT114" s="129" t="s">
        <v>277</v>
      </c>
      <c r="AU114" s="129" t="s">
        <v>72</v>
      </c>
      <c r="AY114" s="18" t="s">
        <v>132</v>
      </c>
      <c r="BE114" s="130">
        <f t="shared" si="4"/>
        <v>0</v>
      </c>
      <c r="BF114" s="130">
        <f t="shared" si="5"/>
        <v>0</v>
      </c>
      <c r="BG114" s="130">
        <f t="shared" si="6"/>
        <v>0</v>
      </c>
      <c r="BH114" s="130">
        <f t="shared" si="7"/>
        <v>0</v>
      </c>
      <c r="BI114" s="130">
        <f t="shared" si="8"/>
        <v>0</v>
      </c>
      <c r="BJ114" s="18" t="s">
        <v>80</v>
      </c>
      <c r="BK114" s="130">
        <f t="shared" si="9"/>
        <v>0</v>
      </c>
      <c r="BL114" s="18" t="s">
        <v>131</v>
      </c>
      <c r="BM114" s="129" t="s">
        <v>314</v>
      </c>
    </row>
    <row r="115" spans="1:65" s="2" customFormat="1" ht="16.5" customHeight="1">
      <c r="A115" s="33"/>
      <c r="B115" s="117"/>
      <c r="C115" s="142" t="s">
        <v>187</v>
      </c>
      <c r="D115" s="142" t="s">
        <v>277</v>
      </c>
      <c r="E115" s="143" t="s">
        <v>315</v>
      </c>
      <c r="F115" s="144" t="s">
        <v>316</v>
      </c>
      <c r="G115" s="145" t="s">
        <v>139</v>
      </c>
      <c r="H115" s="146">
        <v>180</v>
      </c>
      <c r="I115" s="147"/>
      <c r="J115" s="148">
        <f t="shared" si="0"/>
        <v>0</v>
      </c>
      <c r="K115" s="144" t="s">
        <v>3</v>
      </c>
      <c r="L115" s="149"/>
      <c r="M115" s="150" t="s">
        <v>3</v>
      </c>
      <c r="N115" s="151" t="s">
        <v>43</v>
      </c>
      <c r="O115" s="54"/>
      <c r="P115" s="127">
        <f t="shared" si="1"/>
        <v>0</v>
      </c>
      <c r="Q115" s="127">
        <v>0</v>
      </c>
      <c r="R115" s="127">
        <f t="shared" si="2"/>
        <v>0</v>
      </c>
      <c r="S115" s="127">
        <v>0</v>
      </c>
      <c r="T115" s="128">
        <f t="shared" si="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29" t="s">
        <v>140</v>
      </c>
      <c r="AT115" s="129" t="s">
        <v>277</v>
      </c>
      <c r="AU115" s="129" t="s">
        <v>72</v>
      </c>
      <c r="AY115" s="18" t="s">
        <v>132</v>
      </c>
      <c r="BE115" s="130">
        <f t="shared" si="4"/>
        <v>0</v>
      </c>
      <c r="BF115" s="130">
        <f t="shared" si="5"/>
        <v>0</v>
      </c>
      <c r="BG115" s="130">
        <f t="shared" si="6"/>
        <v>0</v>
      </c>
      <c r="BH115" s="130">
        <f t="shared" si="7"/>
        <v>0</v>
      </c>
      <c r="BI115" s="130">
        <f t="shared" si="8"/>
        <v>0</v>
      </c>
      <c r="BJ115" s="18" t="s">
        <v>80</v>
      </c>
      <c r="BK115" s="130">
        <f t="shared" si="9"/>
        <v>0</v>
      </c>
      <c r="BL115" s="18" t="s">
        <v>131</v>
      </c>
      <c r="BM115" s="129" t="s">
        <v>317</v>
      </c>
    </row>
    <row r="116" spans="1:65" s="2" customFormat="1" ht="16.5" customHeight="1">
      <c r="A116" s="33"/>
      <c r="B116" s="117"/>
      <c r="C116" s="142" t="s">
        <v>318</v>
      </c>
      <c r="D116" s="142" t="s">
        <v>277</v>
      </c>
      <c r="E116" s="143" t="s">
        <v>319</v>
      </c>
      <c r="F116" s="144" t="s">
        <v>320</v>
      </c>
      <c r="G116" s="145" t="s">
        <v>139</v>
      </c>
      <c r="H116" s="146">
        <v>80</v>
      </c>
      <c r="I116" s="147"/>
      <c r="J116" s="148">
        <f t="shared" si="0"/>
        <v>0</v>
      </c>
      <c r="K116" s="144" t="s">
        <v>3</v>
      </c>
      <c r="L116" s="149"/>
      <c r="M116" s="150" t="s">
        <v>3</v>
      </c>
      <c r="N116" s="151" t="s">
        <v>43</v>
      </c>
      <c r="O116" s="54"/>
      <c r="P116" s="127">
        <f t="shared" si="1"/>
        <v>0</v>
      </c>
      <c r="Q116" s="127">
        <v>0</v>
      </c>
      <c r="R116" s="127">
        <f t="shared" si="2"/>
        <v>0</v>
      </c>
      <c r="S116" s="127">
        <v>0</v>
      </c>
      <c r="T116" s="128">
        <f t="shared" si="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29" t="s">
        <v>140</v>
      </c>
      <c r="AT116" s="129" t="s">
        <v>277</v>
      </c>
      <c r="AU116" s="129" t="s">
        <v>72</v>
      </c>
      <c r="AY116" s="18" t="s">
        <v>132</v>
      </c>
      <c r="BE116" s="130">
        <f t="shared" si="4"/>
        <v>0</v>
      </c>
      <c r="BF116" s="130">
        <f t="shared" si="5"/>
        <v>0</v>
      </c>
      <c r="BG116" s="130">
        <f t="shared" si="6"/>
        <v>0</v>
      </c>
      <c r="BH116" s="130">
        <f t="shared" si="7"/>
        <v>0</v>
      </c>
      <c r="BI116" s="130">
        <f t="shared" si="8"/>
        <v>0</v>
      </c>
      <c r="BJ116" s="18" t="s">
        <v>80</v>
      </c>
      <c r="BK116" s="130">
        <f t="shared" si="9"/>
        <v>0</v>
      </c>
      <c r="BL116" s="18" t="s">
        <v>131</v>
      </c>
      <c r="BM116" s="129" t="s">
        <v>321</v>
      </c>
    </row>
    <row r="117" spans="1:65" s="2" customFormat="1" ht="16.5" customHeight="1">
      <c r="A117" s="33"/>
      <c r="B117" s="117"/>
      <c r="C117" s="142" t="s">
        <v>189</v>
      </c>
      <c r="D117" s="142" t="s">
        <v>277</v>
      </c>
      <c r="E117" s="143" t="s">
        <v>322</v>
      </c>
      <c r="F117" s="144" t="s">
        <v>247</v>
      </c>
      <c r="G117" s="145" t="s">
        <v>139</v>
      </c>
      <c r="H117" s="146">
        <v>18</v>
      </c>
      <c r="I117" s="147"/>
      <c r="J117" s="148">
        <f t="shared" si="0"/>
        <v>0</v>
      </c>
      <c r="K117" s="144" t="s">
        <v>3</v>
      </c>
      <c r="L117" s="149"/>
      <c r="M117" s="152" t="s">
        <v>3</v>
      </c>
      <c r="N117" s="153" t="s">
        <v>43</v>
      </c>
      <c r="O117" s="139"/>
      <c r="P117" s="140">
        <f t="shared" si="1"/>
        <v>0</v>
      </c>
      <c r="Q117" s="140">
        <v>0</v>
      </c>
      <c r="R117" s="140">
        <f t="shared" si="2"/>
        <v>0</v>
      </c>
      <c r="S117" s="140">
        <v>0</v>
      </c>
      <c r="T117" s="141">
        <f t="shared" si="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29" t="s">
        <v>140</v>
      </c>
      <c r="AT117" s="129" t="s">
        <v>277</v>
      </c>
      <c r="AU117" s="129" t="s">
        <v>72</v>
      </c>
      <c r="AY117" s="18" t="s">
        <v>132</v>
      </c>
      <c r="BE117" s="130">
        <f t="shared" si="4"/>
        <v>0</v>
      </c>
      <c r="BF117" s="130">
        <f t="shared" si="5"/>
        <v>0</v>
      </c>
      <c r="BG117" s="130">
        <f t="shared" si="6"/>
        <v>0</v>
      </c>
      <c r="BH117" s="130">
        <f t="shared" si="7"/>
        <v>0</v>
      </c>
      <c r="BI117" s="130">
        <f t="shared" si="8"/>
        <v>0</v>
      </c>
      <c r="BJ117" s="18" t="s">
        <v>80</v>
      </c>
      <c r="BK117" s="130">
        <f t="shared" si="9"/>
        <v>0</v>
      </c>
      <c r="BL117" s="18" t="s">
        <v>131</v>
      </c>
      <c r="BM117" s="129" t="s">
        <v>323</v>
      </c>
    </row>
    <row r="118" spans="1:31" s="2" customFormat="1" ht="6.95" customHeight="1">
      <c r="A118" s="33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4"/>
      <c r="M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</sheetData>
  <autoFilter ref="C78:K117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tabSelected="1" workbookViewId="0" topLeftCell="A9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324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35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>Město Horní Slavkov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tr">
        <f>IF('Rekapitulace stavby'!AN16="","",'Rekapitulace stavby'!AN16)</f>
        <v/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Ing. arch. Jakub Bradáč</v>
      </c>
      <c r="F21" s="33"/>
      <c r="G21" s="33"/>
      <c r="H21" s="33"/>
      <c r="I21" s="28" t="s">
        <v>28</v>
      </c>
      <c r="J21" s="26" t="str">
        <f>IF('Rekapitulace stavby'!AN17="","",'Rekapitulace stavby'!AN17)</f>
        <v/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ROUND(J79,2)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ROUND((SUM(BE79:BE111)),2)</f>
        <v>0</v>
      </c>
      <c r="G33" s="33"/>
      <c r="H33" s="33"/>
      <c r="I33" s="97">
        <v>0.21</v>
      </c>
      <c r="J33" s="96">
        <f>ROUND(((SUM(BE79:BE111))*I33),2)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ROUND((SUM(BF79:BF111)),2)</f>
        <v>0</v>
      </c>
      <c r="G34" s="33"/>
      <c r="H34" s="33"/>
      <c r="I34" s="97">
        <v>0.15</v>
      </c>
      <c r="J34" s="96">
        <f>ROUND(((SUM(BF79:BF111))*I34),2)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ROUND((SUM(BG79:BG111)),2)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ROUND((SUM(BH79:BH111)),2)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ROUND((SUM(BI79:BI111)),2)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03 - Elektroinstalace - SO 02 - II. stupeň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J79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1:31" s="2" customFormat="1" ht="21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9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5" spans="1:31" s="2" customFormat="1" ht="6.95" customHeight="1">
      <c r="A65" s="33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24.95" customHeight="1">
      <c r="A66" s="33"/>
      <c r="B66" s="34"/>
      <c r="C66" s="22" t="s">
        <v>114</v>
      </c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12" customHeight="1">
      <c r="A68" s="33"/>
      <c r="B68" s="34"/>
      <c r="C68" s="28" t="s">
        <v>17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6.5" customHeight="1">
      <c r="A69" s="33"/>
      <c r="B69" s="34"/>
      <c r="C69" s="33"/>
      <c r="D69" s="33"/>
      <c r="E69" s="321" t="str">
        <f>E7</f>
        <v>Vybavení objektu Základní školy vzduchotechnickým zařízením č.p.st. 1369 v k.ú. Horní Slavkov</v>
      </c>
      <c r="F69" s="322"/>
      <c r="G69" s="322"/>
      <c r="H69" s="322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108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11" t="str">
        <f>E9</f>
        <v>03 - Elektroinstalace - SO 02 - II. stupeň</v>
      </c>
      <c r="F71" s="320"/>
      <c r="G71" s="320"/>
      <c r="H71" s="320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21</v>
      </c>
      <c r="D73" s="33"/>
      <c r="E73" s="33"/>
      <c r="F73" s="26" t="str">
        <f>F12</f>
        <v xml:space="preserve"> </v>
      </c>
      <c r="G73" s="33"/>
      <c r="H73" s="33"/>
      <c r="I73" s="28" t="s">
        <v>23</v>
      </c>
      <c r="J73" s="51" t="str">
        <f>IF(J12="","",J12)</f>
        <v>19. 10. 2022</v>
      </c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5.7" customHeight="1">
      <c r="A75" s="33"/>
      <c r="B75" s="34"/>
      <c r="C75" s="28" t="s">
        <v>25</v>
      </c>
      <c r="D75" s="33"/>
      <c r="E75" s="33"/>
      <c r="F75" s="26" t="str">
        <f>E15</f>
        <v>Město Horní Slavkov</v>
      </c>
      <c r="G75" s="33"/>
      <c r="H75" s="33"/>
      <c r="I75" s="28" t="s">
        <v>31</v>
      </c>
      <c r="J75" s="31" t="str">
        <f>E21</f>
        <v>Ing. arch. Jakub Bradáč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5.2" customHeight="1">
      <c r="A76" s="33"/>
      <c r="B76" s="34"/>
      <c r="C76" s="28" t="s">
        <v>29</v>
      </c>
      <c r="D76" s="33"/>
      <c r="E76" s="33"/>
      <c r="F76" s="26" t="str">
        <f>IF(E18="","",E18)</f>
        <v>Vyplň údaj</v>
      </c>
      <c r="G76" s="33"/>
      <c r="H76" s="33"/>
      <c r="I76" s="28" t="s">
        <v>34</v>
      </c>
      <c r="J76" s="31" t="str">
        <f>E24</f>
        <v xml:space="preserve"> 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0.3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9" customFormat="1" ht="29.25" customHeight="1">
      <c r="A78" s="107"/>
      <c r="B78" s="108"/>
      <c r="C78" s="109" t="s">
        <v>115</v>
      </c>
      <c r="D78" s="110" t="s">
        <v>57</v>
      </c>
      <c r="E78" s="110" t="s">
        <v>53</v>
      </c>
      <c r="F78" s="110" t="s">
        <v>54</v>
      </c>
      <c r="G78" s="110" t="s">
        <v>116</v>
      </c>
      <c r="H78" s="110" t="s">
        <v>117</v>
      </c>
      <c r="I78" s="110" t="s">
        <v>118</v>
      </c>
      <c r="J78" s="110" t="s">
        <v>112</v>
      </c>
      <c r="K78" s="111" t="s">
        <v>119</v>
      </c>
      <c r="L78" s="112"/>
      <c r="M78" s="58" t="s">
        <v>3</v>
      </c>
      <c r="N78" s="59" t="s">
        <v>42</v>
      </c>
      <c r="O78" s="59" t="s">
        <v>120</v>
      </c>
      <c r="P78" s="59" t="s">
        <v>121</v>
      </c>
      <c r="Q78" s="59" t="s">
        <v>122</v>
      </c>
      <c r="R78" s="59" t="s">
        <v>123</v>
      </c>
      <c r="S78" s="59" t="s">
        <v>124</v>
      </c>
      <c r="T78" s="60" t="s">
        <v>125</v>
      </c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1:63" s="2" customFormat="1" ht="22.9" customHeight="1">
      <c r="A79" s="33"/>
      <c r="B79" s="34"/>
      <c r="C79" s="65" t="s">
        <v>126</v>
      </c>
      <c r="D79" s="33"/>
      <c r="E79" s="33"/>
      <c r="F79" s="33"/>
      <c r="G79" s="33"/>
      <c r="H79" s="33"/>
      <c r="I79" s="33"/>
      <c r="J79" s="113">
        <f>BK79</f>
        <v>0</v>
      </c>
      <c r="K79" s="33"/>
      <c r="L79" s="34"/>
      <c r="M79" s="61"/>
      <c r="N79" s="52"/>
      <c r="O79" s="62"/>
      <c r="P79" s="114">
        <f>SUM(P80:P111)</f>
        <v>0</v>
      </c>
      <c r="Q79" s="62"/>
      <c r="R79" s="114">
        <f>SUM(R80:R111)</f>
        <v>0</v>
      </c>
      <c r="S79" s="62"/>
      <c r="T79" s="115">
        <f>SUM(T80:T111)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8" t="s">
        <v>71</v>
      </c>
      <c r="AU79" s="18" t="s">
        <v>113</v>
      </c>
      <c r="BK79" s="116">
        <f>SUM(BK80:BK111)</f>
        <v>0</v>
      </c>
    </row>
    <row r="80" spans="1:65" s="2" customFormat="1" ht="16.5" customHeight="1">
      <c r="A80" s="33"/>
      <c r="B80" s="117"/>
      <c r="C80" s="118" t="s">
        <v>80</v>
      </c>
      <c r="D80" s="118" t="s">
        <v>127</v>
      </c>
      <c r="E80" s="119" t="s">
        <v>235</v>
      </c>
      <c r="F80" s="120" t="s">
        <v>236</v>
      </c>
      <c r="G80" s="121" t="s">
        <v>139</v>
      </c>
      <c r="H80" s="122">
        <v>270</v>
      </c>
      <c r="I80" s="123"/>
      <c r="J80" s="124">
        <f aca="true" t="shared" si="0" ref="J80:J111">ROUND(I80*H80,2)</f>
        <v>0</v>
      </c>
      <c r="K80" s="120" t="s">
        <v>3</v>
      </c>
      <c r="L80" s="34"/>
      <c r="M80" s="125" t="s">
        <v>3</v>
      </c>
      <c r="N80" s="126" t="s">
        <v>43</v>
      </c>
      <c r="O80" s="54"/>
      <c r="P80" s="127">
        <f aca="true" t="shared" si="1" ref="P80:P111">O80*H80</f>
        <v>0</v>
      </c>
      <c r="Q80" s="127">
        <v>0</v>
      </c>
      <c r="R80" s="127">
        <f aca="true" t="shared" si="2" ref="R80:R111">Q80*H80</f>
        <v>0</v>
      </c>
      <c r="S80" s="127">
        <v>0</v>
      </c>
      <c r="T80" s="128">
        <f aca="true" t="shared" si="3" ref="T80:T111"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29" t="s">
        <v>131</v>
      </c>
      <c r="AT80" s="129" t="s">
        <v>127</v>
      </c>
      <c r="AU80" s="129" t="s">
        <v>72</v>
      </c>
      <c r="AY80" s="18" t="s">
        <v>132</v>
      </c>
      <c r="BE80" s="130">
        <f aca="true" t="shared" si="4" ref="BE80:BE111">IF(N80="základní",J80,0)</f>
        <v>0</v>
      </c>
      <c r="BF80" s="130">
        <f aca="true" t="shared" si="5" ref="BF80:BF111">IF(N80="snížená",J80,0)</f>
        <v>0</v>
      </c>
      <c r="BG80" s="130">
        <f aca="true" t="shared" si="6" ref="BG80:BG111">IF(N80="zákl. přenesená",J80,0)</f>
        <v>0</v>
      </c>
      <c r="BH80" s="130">
        <f aca="true" t="shared" si="7" ref="BH80:BH111">IF(N80="sníž. přenesená",J80,0)</f>
        <v>0</v>
      </c>
      <c r="BI80" s="130">
        <f aca="true" t="shared" si="8" ref="BI80:BI111">IF(N80="nulová",J80,0)</f>
        <v>0</v>
      </c>
      <c r="BJ80" s="18" t="s">
        <v>80</v>
      </c>
      <c r="BK80" s="130">
        <f aca="true" t="shared" si="9" ref="BK80:BK111">ROUND(I80*H80,2)</f>
        <v>0</v>
      </c>
      <c r="BL80" s="18" t="s">
        <v>131</v>
      </c>
      <c r="BM80" s="129" t="s">
        <v>82</v>
      </c>
    </row>
    <row r="81" spans="1:65" s="2" customFormat="1" ht="16.5" customHeight="1">
      <c r="A81" s="33"/>
      <c r="B81" s="117"/>
      <c r="C81" s="118" t="s">
        <v>82</v>
      </c>
      <c r="D81" s="118" t="s">
        <v>127</v>
      </c>
      <c r="E81" s="119" t="s">
        <v>238</v>
      </c>
      <c r="F81" s="120" t="s">
        <v>239</v>
      </c>
      <c r="G81" s="121" t="s">
        <v>139</v>
      </c>
      <c r="H81" s="122">
        <v>170</v>
      </c>
      <c r="I81" s="123"/>
      <c r="J81" s="124">
        <f t="shared" si="0"/>
        <v>0</v>
      </c>
      <c r="K81" s="120" t="s">
        <v>3</v>
      </c>
      <c r="L81" s="34"/>
      <c r="M81" s="125" t="s">
        <v>3</v>
      </c>
      <c r="N81" s="126" t="s">
        <v>43</v>
      </c>
      <c r="O81" s="54"/>
      <c r="P81" s="127">
        <f t="shared" si="1"/>
        <v>0</v>
      </c>
      <c r="Q81" s="127">
        <v>0</v>
      </c>
      <c r="R81" s="127">
        <f t="shared" si="2"/>
        <v>0</v>
      </c>
      <c r="S81" s="127">
        <v>0</v>
      </c>
      <c r="T81" s="128">
        <f t="shared" si="3"/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29" t="s">
        <v>131</v>
      </c>
      <c r="AT81" s="129" t="s">
        <v>127</v>
      </c>
      <c r="AU81" s="129" t="s">
        <v>72</v>
      </c>
      <c r="AY81" s="18" t="s">
        <v>132</v>
      </c>
      <c r="BE81" s="130">
        <f t="shared" si="4"/>
        <v>0</v>
      </c>
      <c r="BF81" s="130">
        <f t="shared" si="5"/>
        <v>0</v>
      </c>
      <c r="BG81" s="130">
        <f t="shared" si="6"/>
        <v>0</v>
      </c>
      <c r="BH81" s="130">
        <f t="shared" si="7"/>
        <v>0</v>
      </c>
      <c r="BI81" s="130">
        <f t="shared" si="8"/>
        <v>0</v>
      </c>
      <c r="BJ81" s="18" t="s">
        <v>80</v>
      </c>
      <c r="BK81" s="130">
        <f t="shared" si="9"/>
        <v>0</v>
      </c>
      <c r="BL81" s="18" t="s">
        <v>131</v>
      </c>
      <c r="BM81" s="129" t="s">
        <v>131</v>
      </c>
    </row>
    <row r="82" spans="1:65" s="2" customFormat="1" ht="16.5" customHeight="1">
      <c r="A82" s="33"/>
      <c r="B82" s="117"/>
      <c r="C82" s="118" t="s">
        <v>136</v>
      </c>
      <c r="D82" s="118" t="s">
        <v>127</v>
      </c>
      <c r="E82" s="119" t="s">
        <v>241</v>
      </c>
      <c r="F82" s="120" t="s">
        <v>242</v>
      </c>
      <c r="G82" s="121" t="s">
        <v>130</v>
      </c>
      <c r="H82" s="122">
        <v>18</v>
      </c>
      <c r="I82" s="123"/>
      <c r="J82" s="124">
        <f t="shared" si="0"/>
        <v>0</v>
      </c>
      <c r="K82" s="120" t="s">
        <v>3</v>
      </c>
      <c r="L82" s="34"/>
      <c r="M82" s="125" t="s">
        <v>3</v>
      </c>
      <c r="N82" s="126" t="s">
        <v>43</v>
      </c>
      <c r="O82" s="54"/>
      <c r="P82" s="127">
        <f t="shared" si="1"/>
        <v>0</v>
      </c>
      <c r="Q82" s="127">
        <v>0</v>
      </c>
      <c r="R82" s="127">
        <f t="shared" si="2"/>
        <v>0</v>
      </c>
      <c r="S82" s="127">
        <v>0</v>
      </c>
      <c r="T82" s="128">
        <f t="shared" si="3"/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29" t="s">
        <v>131</v>
      </c>
      <c r="AT82" s="129" t="s">
        <v>127</v>
      </c>
      <c r="AU82" s="129" t="s">
        <v>72</v>
      </c>
      <c r="AY82" s="18" t="s">
        <v>132</v>
      </c>
      <c r="BE82" s="130">
        <f t="shared" si="4"/>
        <v>0</v>
      </c>
      <c r="BF82" s="130">
        <f t="shared" si="5"/>
        <v>0</v>
      </c>
      <c r="BG82" s="130">
        <f t="shared" si="6"/>
        <v>0</v>
      </c>
      <c r="BH82" s="130">
        <f t="shared" si="7"/>
        <v>0</v>
      </c>
      <c r="BI82" s="130">
        <f t="shared" si="8"/>
        <v>0</v>
      </c>
      <c r="BJ82" s="18" t="s">
        <v>80</v>
      </c>
      <c r="BK82" s="130">
        <f t="shared" si="9"/>
        <v>0</v>
      </c>
      <c r="BL82" s="18" t="s">
        <v>131</v>
      </c>
      <c r="BM82" s="129" t="s">
        <v>135</v>
      </c>
    </row>
    <row r="83" spans="1:65" s="2" customFormat="1" ht="16.5" customHeight="1">
      <c r="A83" s="33"/>
      <c r="B83" s="117"/>
      <c r="C83" s="118" t="s">
        <v>131</v>
      </c>
      <c r="D83" s="118" t="s">
        <v>127</v>
      </c>
      <c r="E83" s="119" t="s">
        <v>244</v>
      </c>
      <c r="F83" s="120" t="s">
        <v>245</v>
      </c>
      <c r="G83" s="121" t="s">
        <v>130</v>
      </c>
      <c r="H83" s="122">
        <v>45</v>
      </c>
      <c r="I83" s="123"/>
      <c r="J83" s="124">
        <f t="shared" si="0"/>
        <v>0</v>
      </c>
      <c r="K83" s="120" t="s">
        <v>3</v>
      </c>
      <c r="L83" s="34"/>
      <c r="M83" s="125" t="s">
        <v>3</v>
      </c>
      <c r="N83" s="126" t="s">
        <v>43</v>
      </c>
      <c r="O83" s="54"/>
      <c r="P83" s="127">
        <f t="shared" si="1"/>
        <v>0</v>
      </c>
      <c r="Q83" s="127">
        <v>0</v>
      </c>
      <c r="R83" s="127">
        <f t="shared" si="2"/>
        <v>0</v>
      </c>
      <c r="S83" s="127">
        <v>0</v>
      </c>
      <c r="T83" s="128">
        <f t="shared" si="3"/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29" t="s">
        <v>131</v>
      </c>
      <c r="AT83" s="129" t="s">
        <v>127</v>
      </c>
      <c r="AU83" s="129" t="s">
        <v>72</v>
      </c>
      <c r="AY83" s="18" t="s">
        <v>132</v>
      </c>
      <c r="BE83" s="130">
        <f t="shared" si="4"/>
        <v>0</v>
      </c>
      <c r="BF83" s="130">
        <f t="shared" si="5"/>
        <v>0</v>
      </c>
      <c r="BG83" s="130">
        <f t="shared" si="6"/>
        <v>0</v>
      </c>
      <c r="BH83" s="130">
        <f t="shared" si="7"/>
        <v>0</v>
      </c>
      <c r="BI83" s="130">
        <f t="shared" si="8"/>
        <v>0</v>
      </c>
      <c r="BJ83" s="18" t="s">
        <v>80</v>
      </c>
      <c r="BK83" s="130">
        <f t="shared" si="9"/>
        <v>0</v>
      </c>
      <c r="BL83" s="18" t="s">
        <v>131</v>
      </c>
      <c r="BM83" s="129" t="s">
        <v>140</v>
      </c>
    </row>
    <row r="84" spans="1:65" s="2" customFormat="1" ht="16.5" customHeight="1">
      <c r="A84" s="33"/>
      <c r="B84" s="117"/>
      <c r="C84" s="118" t="s">
        <v>144</v>
      </c>
      <c r="D84" s="118" t="s">
        <v>127</v>
      </c>
      <c r="E84" s="119" t="s">
        <v>246</v>
      </c>
      <c r="F84" s="120" t="s">
        <v>247</v>
      </c>
      <c r="G84" s="121" t="s">
        <v>139</v>
      </c>
      <c r="H84" s="122">
        <v>18</v>
      </c>
      <c r="I84" s="123"/>
      <c r="J84" s="124">
        <f t="shared" si="0"/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t="shared" si="1"/>
        <v>0</v>
      </c>
      <c r="Q84" s="127">
        <v>0</v>
      </c>
      <c r="R84" s="127">
        <f t="shared" si="2"/>
        <v>0</v>
      </c>
      <c r="S84" s="127">
        <v>0</v>
      </c>
      <c r="T84" s="128">
        <f t="shared" si="3"/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131</v>
      </c>
      <c r="AT84" s="129" t="s">
        <v>127</v>
      </c>
      <c r="AU84" s="129" t="s">
        <v>72</v>
      </c>
      <c r="AY84" s="18" t="s">
        <v>132</v>
      </c>
      <c r="BE84" s="130">
        <f t="shared" si="4"/>
        <v>0</v>
      </c>
      <c r="BF84" s="130">
        <f t="shared" si="5"/>
        <v>0</v>
      </c>
      <c r="BG84" s="130">
        <f t="shared" si="6"/>
        <v>0</v>
      </c>
      <c r="BH84" s="130">
        <f t="shared" si="7"/>
        <v>0</v>
      </c>
      <c r="BI84" s="130">
        <f t="shared" si="8"/>
        <v>0</v>
      </c>
      <c r="BJ84" s="18" t="s">
        <v>80</v>
      </c>
      <c r="BK84" s="130">
        <f t="shared" si="9"/>
        <v>0</v>
      </c>
      <c r="BL84" s="18" t="s">
        <v>131</v>
      </c>
      <c r="BM84" s="129" t="s">
        <v>143</v>
      </c>
    </row>
    <row r="85" spans="1:65" s="2" customFormat="1" ht="16.5" customHeight="1">
      <c r="A85" s="33"/>
      <c r="B85" s="117"/>
      <c r="C85" s="118" t="s">
        <v>135</v>
      </c>
      <c r="D85" s="118" t="s">
        <v>127</v>
      </c>
      <c r="E85" s="119" t="s">
        <v>246</v>
      </c>
      <c r="F85" s="120" t="s">
        <v>247</v>
      </c>
      <c r="G85" s="121" t="s">
        <v>139</v>
      </c>
      <c r="H85" s="122">
        <v>170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131</v>
      </c>
      <c r="AT85" s="129" t="s">
        <v>127</v>
      </c>
      <c r="AU85" s="129" t="s">
        <v>72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131</v>
      </c>
      <c r="BM85" s="129" t="s">
        <v>147</v>
      </c>
    </row>
    <row r="86" spans="1:65" s="2" customFormat="1" ht="16.5" customHeight="1">
      <c r="A86" s="33"/>
      <c r="B86" s="117"/>
      <c r="C86" s="118" t="s">
        <v>151</v>
      </c>
      <c r="D86" s="118" t="s">
        <v>127</v>
      </c>
      <c r="E86" s="119" t="s">
        <v>248</v>
      </c>
      <c r="F86" s="120" t="s">
        <v>249</v>
      </c>
      <c r="G86" s="121" t="s">
        <v>130</v>
      </c>
      <c r="H86" s="122">
        <v>68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131</v>
      </c>
      <c r="AT86" s="129" t="s">
        <v>127</v>
      </c>
      <c r="AU86" s="129" t="s">
        <v>72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131</v>
      </c>
      <c r="BM86" s="129" t="s">
        <v>150</v>
      </c>
    </row>
    <row r="87" spans="1:65" s="2" customFormat="1" ht="16.5" customHeight="1">
      <c r="A87" s="33"/>
      <c r="B87" s="117"/>
      <c r="C87" s="118" t="s">
        <v>140</v>
      </c>
      <c r="D87" s="118" t="s">
        <v>127</v>
      </c>
      <c r="E87" s="119" t="s">
        <v>250</v>
      </c>
      <c r="F87" s="120" t="s">
        <v>251</v>
      </c>
      <c r="G87" s="121" t="s">
        <v>130</v>
      </c>
      <c r="H87" s="122">
        <v>34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131</v>
      </c>
      <c r="AT87" s="129" t="s">
        <v>127</v>
      </c>
      <c r="AU87" s="129" t="s">
        <v>72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131</v>
      </c>
      <c r="BM87" s="129" t="s">
        <v>154</v>
      </c>
    </row>
    <row r="88" spans="1:65" s="2" customFormat="1" ht="16.5" customHeight="1">
      <c r="A88" s="33"/>
      <c r="B88" s="117"/>
      <c r="C88" s="118" t="s">
        <v>252</v>
      </c>
      <c r="D88" s="118" t="s">
        <v>127</v>
      </c>
      <c r="E88" s="119" t="s">
        <v>253</v>
      </c>
      <c r="F88" s="120" t="s">
        <v>254</v>
      </c>
      <c r="G88" s="121" t="s">
        <v>130</v>
      </c>
      <c r="H88" s="122">
        <v>1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131</v>
      </c>
      <c r="AT88" s="129" t="s">
        <v>127</v>
      </c>
      <c r="AU88" s="129" t="s">
        <v>72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131</v>
      </c>
      <c r="BM88" s="129" t="s">
        <v>157</v>
      </c>
    </row>
    <row r="89" spans="1:65" s="2" customFormat="1" ht="16.5" customHeight="1">
      <c r="A89" s="33"/>
      <c r="B89" s="117"/>
      <c r="C89" s="118" t="s">
        <v>143</v>
      </c>
      <c r="D89" s="118" t="s">
        <v>127</v>
      </c>
      <c r="E89" s="119" t="s">
        <v>253</v>
      </c>
      <c r="F89" s="120" t="s">
        <v>254</v>
      </c>
      <c r="G89" s="121" t="s">
        <v>130</v>
      </c>
      <c r="H89" s="122">
        <v>1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131</v>
      </c>
      <c r="AT89" s="129" t="s">
        <v>127</v>
      </c>
      <c r="AU89" s="129" t="s">
        <v>72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131</v>
      </c>
      <c r="BM89" s="129" t="s">
        <v>161</v>
      </c>
    </row>
    <row r="90" spans="1:65" s="2" customFormat="1" ht="16.5" customHeight="1">
      <c r="A90" s="33"/>
      <c r="B90" s="117"/>
      <c r="C90" s="118" t="s">
        <v>158</v>
      </c>
      <c r="D90" s="118" t="s">
        <v>127</v>
      </c>
      <c r="E90" s="119" t="s">
        <v>255</v>
      </c>
      <c r="F90" s="120" t="s">
        <v>256</v>
      </c>
      <c r="G90" s="121" t="s">
        <v>130</v>
      </c>
      <c r="H90" s="122">
        <v>18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131</v>
      </c>
      <c r="AT90" s="129" t="s">
        <v>127</v>
      </c>
      <c r="AU90" s="129" t="s">
        <v>72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131</v>
      </c>
      <c r="BM90" s="129" t="s">
        <v>164</v>
      </c>
    </row>
    <row r="91" spans="1:65" s="2" customFormat="1" ht="16.5" customHeight="1">
      <c r="A91" s="33"/>
      <c r="B91" s="117"/>
      <c r="C91" s="118" t="s">
        <v>147</v>
      </c>
      <c r="D91" s="118" t="s">
        <v>127</v>
      </c>
      <c r="E91" s="119" t="s">
        <v>259</v>
      </c>
      <c r="F91" s="120" t="s">
        <v>260</v>
      </c>
      <c r="G91" s="121" t="s">
        <v>139</v>
      </c>
      <c r="H91" s="122">
        <v>410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131</v>
      </c>
      <c r="AT91" s="129" t="s">
        <v>127</v>
      </c>
      <c r="AU91" s="129" t="s">
        <v>72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131</v>
      </c>
      <c r="BM91" s="129" t="s">
        <v>168</v>
      </c>
    </row>
    <row r="92" spans="1:65" s="2" customFormat="1" ht="16.5" customHeight="1">
      <c r="A92" s="33"/>
      <c r="B92" s="117"/>
      <c r="C92" s="118" t="s">
        <v>165</v>
      </c>
      <c r="D92" s="118" t="s">
        <v>127</v>
      </c>
      <c r="E92" s="119" t="s">
        <v>261</v>
      </c>
      <c r="F92" s="120" t="s">
        <v>262</v>
      </c>
      <c r="G92" s="121" t="s">
        <v>139</v>
      </c>
      <c r="H92" s="122">
        <v>230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131</v>
      </c>
      <c r="AT92" s="129" t="s">
        <v>127</v>
      </c>
      <c r="AU92" s="129" t="s">
        <v>72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131</v>
      </c>
      <c r="BM92" s="129" t="s">
        <v>171</v>
      </c>
    </row>
    <row r="93" spans="1:65" s="2" customFormat="1" ht="16.5" customHeight="1">
      <c r="A93" s="33"/>
      <c r="B93" s="117"/>
      <c r="C93" s="118" t="s">
        <v>150</v>
      </c>
      <c r="D93" s="118" t="s">
        <v>127</v>
      </c>
      <c r="E93" s="119" t="s">
        <v>263</v>
      </c>
      <c r="F93" s="120" t="s">
        <v>264</v>
      </c>
      <c r="G93" s="121" t="s">
        <v>139</v>
      </c>
      <c r="H93" s="122">
        <v>210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131</v>
      </c>
      <c r="AT93" s="129" t="s">
        <v>127</v>
      </c>
      <c r="AU93" s="129" t="s">
        <v>72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131</v>
      </c>
      <c r="BM93" s="129" t="s">
        <v>174</v>
      </c>
    </row>
    <row r="94" spans="1:65" s="2" customFormat="1" ht="16.5" customHeight="1">
      <c r="A94" s="33"/>
      <c r="B94" s="117"/>
      <c r="C94" s="118" t="s">
        <v>9</v>
      </c>
      <c r="D94" s="118" t="s">
        <v>127</v>
      </c>
      <c r="E94" s="119" t="s">
        <v>265</v>
      </c>
      <c r="F94" s="120" t="s">
        <v>266</v>
      </c>
      <c r="G94" s="121" t="s">
        <v>139</v>
      </c>
      <c r="H94" s="122">
        <v>115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131</v>
      </c>
      <c r="AT94" s="129" t="s">
        <v>127</v>
      </c>
      <c r="AU94" s="129" t="s">
        <v>72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131</v>
      </c>
      <c r="BM94" s="129" t="s">
        <v>177</v>
      </c>
    </row>
    <row r="95" spans="1:65" s="2" customFormat="1" ht="16.5" customHeight="1">
      <c r="A95" s="33"/>
      <c r="B95" s="117"/>
      <c r="C95" s="118" t="s">
        <v>154</v>
      </c>
      <c r="D95" s="118" t="s">
        <v>127</v>
      </c>
      <c r="E95" s="119" t="s">
        <v>267</v>
      </c>
      <c r="F95" s="120" t="s">
        <v>268</v>
      </c>
      <c r="G95" s="121" t="s">
        <v>139</v>
      </c>
      <c r="H95" s="122">
        <v>270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131</v>
      </c>
      <c r="AT95" s="129" t="s">
        <v>127</v>
      </c>
      <c r="AU95" s="129" t="s">
        <v>72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131</v>
      </c>
      <c r="BM95" s="129" t="s">
        <v>182</v>
      </c>
    </row>
    <row r="96" spans="1:65" s="2" customFormat="1" ht="16.5" customHeight="1">
      <c r="A96" s="33"/>
      <c r="B96" s="117"/>
      <c r="C96" s="118" t="s">
        <v>178</v>
      </c>
      <c r="D96" s="118" t="s">
        <v>127</v>
      </c>
      <c r="E96" s="119" t="s">
        <v>269</v>
      </c>
      <c r="F96" s="120" t="s">
        <v>270</v>
      </c>
      <c r="G96" s="121" t="s">
        <v>139</v>
      </c>
      <c r="H96" s="122">
        <v>950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131</v>
      </c>
      <c r="AT96" s="129" t="s">
        <v>127</v>
      </c>
      <c r="AU96" s="129" t="s">
        <v>72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131</v>
      </c>
      <c r="BM96" s="129" t="s">
        <v>184</v>
      </c>
    </row>
    <row r="97" spans="1:65" s="2" customFormat="1" ht="16.5" customHeight="1">
      <c r="A97" s="33"/>
      <c r="B97" s="117"/>
      <c r="C97" s="118" t="s">
        <v>157</v>
      </c>
      <c r="D97" s="118" t="s">
        <v>127</v>
      </c>
      <c r="E97" s="119" t="s">
        <v>275</v>
      </c>
      <c r="F97" s="120" t="s">
        <v>276</v>
      </c>
      <c r="G97" s="121" t="s">
        <v>130</v>
      </c>
      <c r="H97" s="122">
        <v>1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131</v>
      </c>
      <c r="AT97" s="129" t="s">
        <v>127</v>
      </c>
      <c r="AU97" s="129" t="s">
        <v>72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131</v>
      </c>
      <c r="BM97" s="129" t="s">
        <v>187</v>
      </c>
    </row>
    <row r="98" spans="1:65" s="2" customFormat="1" ht="16.5" customHeight="1">
      <c r="A98" s="33"/>
      <c r="B98" s="117"/>
      <c r="C98" s="142" t="s">
        <v>185</v>
      </c>
      <c r="D98" s="142" t="s">
        <v>277</v>
      </c>
      <c r="E98" s="143" t="s">
        <v>278</v>
      </c>
      <c r="F98" s="144" t="s">
        <v>279</v>
      </c>
      <c r="G98" s="145" t="s">
        <v>130</v>
      </c>
      <c r="H98" s="146">
        <v>68</v>
      </c>
      <c r="I98" s="147"/>
      <c r="J98" s="148">
        <f t="shared" si="0"/>
        <v>0</v>
      </c>
      <c r="K98" s="144" t="s">
        <v>3</v>
      </c>
      <c r="L98" s="149"/>
      <c r="M98" s="150" t="s">
        <v>3</v>
      </c>
      <c r="N98" s="151" t="s">
        <v>43</v>
      </c>
      <c r="O98" s="54"/>
      <c r="P98" s="127">
        <f t="shared" si="1"/>
        <v>0</v>
      </c>
      <c r="Q98" s="127">
        <v>0</v>
      </c>
      <c r="R98" s="127">
        <f t="shared" si="2"/>
        <v>0</v>
      </c>
      <c r="S98" s="127">
        <v>0</v>
      </c>
      <c r="T98" s="128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29" t="s">
        <v>140</v>
      </c>
      <c r="AT98" s="129" t="s">
        <v>277</v>
      </c>
      <c r="AU98" s="129" t="s">
        <v>72</v>
      </c>
      <c r="AY98" s="18" t="s">
        <v>132</v>
      </c>
      <c r="BE98" s="130">
        <f t="shared" si="4"/>
        <v>0</v>
      </c>
      <c r="BF98" s="130">
        <f t="shared" si="5"/>
        <v>0</v>
      </c>
      <c r="BG98" s="130">
        <f t="shared" si="6"/>
        <v>0</v>
      </c>
      <c r="BH98" s="130">
        <f t="shared" si="7"/>
        <v>0</v>
      </c>
      <c r="BI98" s="130">
        <f t="shared" si="8"/>
        <v>0</v>
      </c>
      <c r="BJ98" s="18" t="s">
        <v>80</v>
      </c>
      <c r="BK98" s="130">
        <f t="shared" si="9"/>
        <v>0</v>
      </c>
      <c r="BL98" s="18" t="s">
        <v>131</v>
      </c>
      <c r="BM98" s="129" t="s">
        <v>325</v>
      </c>
    </row>
    <row r="99" spans="1:65" s="2" customFormat="1" ht="16.5" customHeight="1">
      <c r="A99" s="33"/>
      <c r="B99" s="117"/>
      <c r="C99" s="142" t="s">
        <v>161</v>
      </c>
      <c r="D99" s="142" t="s">
        <v>277</v>
      </c>
      <c r="E99" s="143" t="s">
        <v>281</v>
      </c>
      <c r="F99" s="144" t="s">
        <v>282</v>
      </c>
      <c r="G99" s="145" t="s">
        <v>139</v>
      </c>
      <c r="H99" s="146">
        <v>270</v>
      </c>
      <c r="I99" s="147"/>
      <c r="J99" s="148">
        <f t="shared" si="0"/>
        <v>0</v>
      </c>
      <c r="K99" s="144" t="s">
        <v>3</v>
      </c>
      <c r="L99" s="149"/>
      <c r="M99" s="150" t="s">
        <v>3</v>
      </c>
      <c r="N99" s="151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140</v>
      </c>
      <c r="AT99" s="129" t="s">
        <v>277</v>
      </c>
      <c r="AU99" s="129" t="s">
        <v>72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131</v>
      </c>
      <c r="BM99" s="129" t="s">
        <v>326</v>
      </c>
    </row>
    <row r="100" spans="1:65" s="2" customFormat="1" ht="16.5" customHeight="1">
      <c r="A100" s="33"/>
      <c r="B100" s="117"/>
      <c r="C100" s="142" t="s">
        <v>8</v>
      </c>
      <c r="D100" s="142" t="s">
        <v>277</v>
      </c>
      <c r="E100" s="143" t="s">
        <v>284</v>
      </c>
      <c r="F100" s="144" t="s">
        <v>285</v>
      </c>
      <c r="G100" s="145" t="s">
        <v>139</v>
      </c>
      <c r="H100" s="146">
        <v>170</v>
      </c>
      <c r="I100" s="147"/>
      <c r="J100" s="148">
        <f t="shared" si="0"/>
        <v>0</v>
      </c>
      <c r="K100" s="144" t="s">
        <v>3</v>
      </c>
      <c r="L100" s="149"/>
      <c r="M100" s="150" t="s">
        <v>3</v>
      </c>
      <c r="N100" s="151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140</v>
      </c>
      <c r="AT100" s="129" t="s">
        <v>277</v>
      </c>
      <c r="AU100" s="129" t="s">
        <v>72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131</v>
      </c>
      <c r="BM100" s="129" t="s">
        <v>327</v>
      </c>
    </row>
    <row r="101" spans="1:65" s="2" customFormat="1" ht="16.5" customHeight="1">
      <c r="A101" s="33"/>
      <c r="B101" s="117"/>
      <c r="C101" s="142" t="s">
        <v>164</v>
      </c>
      <c r="D101" s="142" t="s">
        <v>277</v>
      </c>
      <c r="E101" s="143" t="s">
        <v>287</v>
      </c>
      <c r="F101" s="144" t="s">
        <v>288</v>
      </c>
      <c r="G101" s="145" t="s">
        <v>130</v>
      </c>
      <c r="H101" s="146">
        <v>18</v>
      </c>
      <c r="I101" s="147"/>
      <c r="J101" s="148">
        <f t="shared" si="0"/>
        <v>0</v>
      </c>
      <c r="K101" s="144" t="s">
        <v>3</v>
      </c>
      <c r="L101" s="149"/>
      <c r="M101" s="150" t="s">
        <v>3</v>
      </c>
      <c r="N101" s="151" t="s">
        <v>43</v>
      </c>
      <c r="O101" s="54"/>
      <c r="P101" s="127">
        <f t="shared" si="1"/>
        <v>0</v>
      </c>
      <c r="Q101" s="127">
        <v>0</v>
      </c>
      <c r="R101" s="127">
        <f t="shared" si="2"/>
        <v>0</v>
      </c>
      <c r="S101" s="127">
        <v>0</v>
      </c>
      <c r="T101" s="128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29" t="s">
        <v>140</v>
      </c>
      <c r="AT101" s="129" t="s">
        <v>277</v>
      </c>
      <c r="AU101" s="129" t="s">
        <v>72</v>
      </c>
      <c r="AY101" s="18" t="s">
        <v>132</v>
      </c>
      <c r="BE101" s="130">
        <f t="shared" si="4"/>
        <v>0</v>
      </c>
      <c r="BF101" s="130">
        <f t="shared" si="5"/>
        <v>0</v>
      </c>
      <c r="BG101" s="130">
        <f t="shared" si="6"/>
        <v>0</v>
      </c>
      <c r="BH101" s="130">
        <f t="shared" si="7"/>
        <v>0</v>
      </c>
      <c r="BI101" s="130">
        <f t="shared" si="8"/>
        <v>0</v>
      </c>
      <c r="BJ101" s="18" t="s">
        <v>80</v>
      </c>
      <c r="BK101" s="130">
        <f t="shared" si="9"/>
        <v>0</v>
      </c>
      <c r="BL101" s="18" t="s">
        <v>131</v>
      </c>
      <c r="BM101" s="129" t="s">
        <v>328</v>
      </c>
    </row>
    <row r="102" spans="1:65" s="2" customFormat="1" ht="16.5" customHeight="1">
      <c r="A102" s="33"/>
      <c r="B102" s="117"/>
      <c r="C102" s="142" t="s">
        <v>198</v>
      </c>
      <c r="D102" s="142" t="s">
        <v>277</v>
      </c>
      <c r="E102" s="143" t="s">
        <v>290</v>
      </c>
      <c r="F102" s="144" t="s">
        <v>291</v>
      </c>
      <c r="G102" s="145" t="s">
        <v>130</v>
      </c>
      <c r="H102" s="146">
        <v>45</v>
      </c>
      <c r="I102" s="147"/>
      <c r="J102" s="148">
        <f t="shared" si="0"/>
        <v>0</v>
      </c>
      <c r="K102" s="144" t="s">
        <v>3</v>
      </c>
      <c r="L102" s="149"/>
      <c r="M102" s="150" t="s">
        <v>3</v>
      </c>
      <c r="N102" s="151" t="s">
        <v>43</v>
      </c>
      <c r="O102" s="54"/>
      <c r="P102" s="127">
        <f t="shared" si="1"/>
        <v>0</v>
      </c>
      <c r="Q102" s="127">
        <v>0</v>
      </c>
      <c r="R102" s="127">
        <f t="shared" si="2"/>
        <v>0</v>
      </c>
      <c r="S102" s="127">
        <v>0</v>
      </c>
      <c r="T102" s="128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140</v>
      </c>
      <c r="AT102" s="129" t="s">
        <v>277</v>
      </c>
      <c r="AU102" s="129" t="s">
        <v>72</v>
      </c>
      <c r="AY102" s="18" t="s">
        <v>132</v>
      </c>
      <c r="BE102" s="130">
        <f t="shared" si="4"/>
        <v>0</v>
      </c>
      <c r="BF102" s="130">
        <f t="shared" si="5"/>
        <v>0</v>
      </c>
      <c r="BG102" s="130">
        <f t="shared" si="6"/>
        <v>0</v>
      </c>
      <c r="BH102" s="130">
        <f t="shared" si="7"/>
        <v>0</v>
      </c>
      <c r="BI102" s="130">
        <f t="shared" si="8"/>
        <v>0</v>
      </c>
      <c r="BJ102" s="18" t="s">
        <v>80</v>
      </c>
      <c r="BK102" s="130">
        <f t="shared" si="9"/>
        <v>0</v>
      </c>
      <c r="BL102" s="18" t="s">
        <v>131</v>
      </c>
      <c r="BM102" s="129" t="s">
        <v>329</v>
      </c>
    </row>
    <row r="103" spans="1:65" s="2" customFormat="1" ht="16.5" customHeight="1">
      <c r="A103" s="33"/>
      <c r="B103" s="117"/>
      <c r="C103" s="142" t="s">
        <v>168</v>
      </c>
      <c r="D103" s="142" t="s">
        <v>277</v>
      </c>
      <c r="E103" s="143" t="s">
        <v>293</v>
      </c>
      <c r="F103" s="144" t="s">
        <v>294</v>
      </c>
      <c r="G103" s="145" t="s">
        <v>139</v>
      </c>
      <c r="H103" s="146">
        <v>170</v>
      </c>
      <c r="I103" s="147"/>
      <c r="J103" s="148">
        <f t="shared" si="0"/>
        <v>0</v>
      </c>
      <c r="K103" s="144" t="s">
        <v>3</v>
      </c>
      <c r="L103" s="149"/>
      <c r="M103" s="150" t="s">
        <v>3</v>
      </c>
      <c r="N103" s="151" t="s">
        <v>43</v>
      </c>
      <c r="O103" s="54"/>
      <c r="P103" s="127">
        <f t="shared" si="1"/>
        <v>0</v>
      </c>
      <c r="Q103" s="127">
        <v>0</v>
      </c>
      <c r="R103" s="127">
        <f t="shared" si="2"/>
        <v>0</v>
      </c>
      <c r="S103" s="127">
        <v>0</v>
      </c>
      <c r="T103" s="128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29" t="s">
        <v>140</v>
      </c>
      <c r="AT103" s="129" t="s">
        <v>277</v>
      </c>
      <c r="AU103" s="129" t="s">
        <v>72</v>
      </c>
      <c r="AY103" s="18" t="s">
        <v>132</v>
      </c>
      <c r="BE103" s="130">
        <f t="shared" si="4"/>
        <v>0</v>
      </c>
      <c r="BF103" s="130">
        <f t="shared" si="5"/>
        <v>0</v>
      </c>
      <c r="BG103" s="130">
        <f t="shared" si="6"/>
        <v>0</v>
      </c>
      <c r="BH103" s="130">
        <f t="shared" si="7"/>
        <v>0</v>
      </c>
      <c r="BI103" s="130">
        <f t="shared" si="8"/>
        <v>0</v>
      </c>
      <c r="BJ103" s="18" t="s">
        <v>80</v>
      </c>
      <c r="BK103" s="130">
        <f t="shared" si="9"/>
        <v>0</v>
      </c>
      <c r="BL103" s="18" t="s">
        <v>131</v>
      </c>
      <c r="BM103" s="129" t="s">
        <v>330</v>
      </c>
    </row>
    <row r="104" spans="1:65" s="2" customFormat="1" ht="16.5" customHeight="1">
      <c r="A104" s="33"/>
      <c r="B104" s="117"/>
      <c r="C104" s="142" t="s">
        <v>207</v>
      </c>
      <c r="D104" s="142" t="s">
        <v>277</v>
      </c>
      <c r="E104" s="143" t="s">
        <v>299</v>
      </c>
      <c r="F104" s="144" t="s">
        <v>300</v>
      </c>
      <c r="G104" s="145" t="s">
        <v>139</v>
      </c>
      <c r="H104" s="146">
        <v>410</v>
      </c>
      <c r="I104" s="147"/>
      <c r="J104" s="148">
        <f t="shared" si="0"/>
        <v>0</v>
      </c>
      <c r="K104" s="144" t="s">
        <v>3</v>
      </c>
      <c r="L104" s="149"/>
      <c r="M104" s="150" t="s">
        <v>3</v>
      </c>
      <c r="N104" s="151" t="s">
        <v>43</v>
      </c>
      <c r="O104" s="54"/>
      <c r="P104" s="127">
        <f t="shared" si="1"/>
        <v>0</v>
      </c>
      <c r="Q104" s="127">
        <v>0</v>
      </c>
      <c r="R104" s="127">
        <f t="shared" si="2"/>
        <v>0</v>
      </c>
      <c r="S104" s="127">
        <v>0</v>
      </c>
      <c r="T104" s="128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140</v>
      </c>
      <c r="AT104" s="129" t="s">
        <v>277</v>
      </c>
      <c r="AU104" s="129" t="s">
        <v>72</v>
      </c>
      <c r="AY104" s="18" t="s">
        <v>132</v>
      </c>
      <c r="BE104" s="130">
        <f t="shared" si="4"/>
        <v>0</v>
      </c>
      <c r="BF104" s="130">
        <f t="shared" si="5"/>
        <v>0</v>
      </c>
      <c r="BG104" s="130">
        <f t="shared" si="6"/>
        <v>0</v>
      </c>
      <c r="BH104" s="130">
        <f t="shared" si="7"/>
        <v>0</v>
      </c>
      <c r="BI104" s="130">
        <f t="shared" si="8"/>
        <v>0</v>
      </c>
      <c r="BJ104" s="18" t="s">
        <v>80</v>
      </c>
      <c r="BK104" s="130">
        <f t="shared" si="9"/>
        <v>0</v>
      </c>
      <c r="BL104" s="18" t="s">
        <v>131</v>
      </c>
      <c r="BM104" s="129" t="s">
        <v>331</v>
      </c>
    </row>
    <row r="105" spans="1:65" s="2" customFormat="1" ht="16.5" customHeight="1">
      <c r="A105" s="33"/>
      <c r="B105" s="117"/>
      <c r="C105" s="142" t="s">
        <v>171</v>
      </c>
      <c r="D105" s="142" t="s">
        <v>277</v>
      </c>
      <c r="E105" s="143" t="s">
        <v>302</v>
      </c>
      <c r="F105" s="144" t="s">
        <v>303</v>
      </c>
      <c r="G105" s="145" t="s">
        <v>139</v>
      </c>
      <c r="H105" s="146">
        <v>230</v>
      </c>
      <c r="I105" s="147"/>
      <c r="J105" s="148">
        <f t="shared" si="0"/>
        <v>0</v>
      </c>
      <c r="K105" s="144" t="s">
        <v>3</v>
      </c>
      <c r="L105" s="149"/>
      <c r="M105" s="150" t="s">
        <v>3</v>
      </c>
      <c r="N105" s="151" t="s">
        <v>43</v>
      </c>
      <c r="O105" s="54"/>
      <c r="P105" s="127">
        <f t="shared" si="1"/>
        <v>0</v>
      </c>
      <c r="Q105" s="127">
        <v>0</v>
      </c>
      <c r="R105" s="127">
        <f t="shared" si="2"/>
        <v>0</v>
      </c>
      <c r="S105" s="127">
        <v>0</v>
      </c>
      <c r="T105" s="128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29" t="s">
        <v>140</v>
      </c>
      <c r="AT105" s="129" t="s">
        <v>277</v>
      </c>
      <c r="AU105" s="129" t="s">
        <v>72</v>
      </c>
      <c r="AY105" s="18" t="s">
        <v>132</v>
      </c>
      <c r="BE105" s="130">
        <f t="shared" si="4"/>
        <v>0</v>
      </c>
      <c r="BF105" s="130">
        <f t="shared" si="5"/>
        <v>0</v>
      </c>
      <c r="BG105" s="130">
        <f t="shared" si="6"/>
        <v>0</v>
      </c>
      <c r="BH105" s="130">
        <f t="shared" si="7"/>
        <v>0</v>
      </c>
      <c r="BI105" s="130">
        <f t="shared" si="8"/>
        <v>0</v>
      </c>
      <c r="BJ105" s="18" t="s">
        <v>80</v>
      </c>
      <c r="BK105" s="130">
        <f t="shared" si="9"/>
        <v>0</v>
      </c>
      <c r="BL105" s="18" t="s">
        <v>131</v>
      </c>
      <c r="BM105" s="129" t="s">
        <v>332</v>
      </c>
    </row>
    <row r="106" spans="1:65" s="2" customFormat="1" ht="16.5" customHeight="1">
      <c r="A106" s="33"/>
      <c r="B106" s="117"/>
      <c r="C106" s="142" t="s">
        <v>215</v>
      </c>
      <c r="D106" s="142" t="s">
        <v>277</v>
      </c>
      <c r="E106" s="143" t="s">
        <v>306</v>
      </c>
      <c r="F106" s="144" t="s">
        <v>307</v>
      </c>
      <c r="G106" s="145" t="s">
        <v>139</v>
      </c>
      <c r="H106" s="146">
        <v>270</v>
      </c>
      <c r="I106" s="147"/>
      <c r="J106" s="148">
        <f t="shared" si="0"/>
        <v>0</v>
      </c>
      <c r="K106" s="144" t="s">
        <v>3</v>
      </c>
      <c r="L106" s="149"/>
      <c r="M106" s="150" t="s">
        <v>3</v>
      </c>
      <c r="N106" s="151" t="s">
        <v>43</v>
      </c>
      <c r="O106" s="54"/>
      <c r="P106" s="127">
        <f t="shared" si="1"/>
        <v>0</v>
      </c>
      <c r="Q106" s="127">
        <v>0</v>
      </c>
      <c r="R106" s="127">
        <f t="shared" si="2"/>
        <v>0</v>
      </c>
      <c r="S106" s="127">
        <v>0</v>
      </c>
      <c r="T106" s="128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140</v>
      </c>
      <c r="AT106" s="129" t="s">
        <v>277</v>
      </c>
      <c r="AU106" s="129" t="s">
        <v>72</v>
      </c>
      <c r="AY106" s="18" t="s">
        <v>132</v>
      </c>
      <c r="BE106" s="130">
        <f t="shared" si="4"/>
        <v>0</v>
      </c>
      <c r="BF106" s="130">
        <f t="shared" si="5"/>
        <v>0</v>
      </c>
      <c r="BG106" s="130">
        <f t="shared" si="6"/>
        <v>0</v>
      </c>
      <c r="BH106" s="130">
        <f t="shared" si="7"/>
        <v>0</v>
      </c>
      <c r="BI106" s="130">
        <f t="shared" si="8"/>
        <v>0</v>
      </c>
      <c r="BJ106" s="18" t="s">
        <v>80</v>
      </c>
      <c r="BK106" s="130">
        <f t="shared" si="9"/>
        <v>0</v>
      </c>
      <c r="BL106" s="18" t="s">
        <v>131</v>
      </c>
      <c r="BM106" s="129" t="s">
        <v>333</v>
      </c>
    </row>
    <row r="107" spans="1:65" s="2" customFormat="1" ht="16.5" customHeight="1">
      <c r="A107" s="33"/>
      <c r="B107" s="117"/>
      <c r="C107" s="142" t="s">
        <v>174</v>
      </c>
      <c r="D107" s="142" t="s">
        <v>277</v>
      </c>
      <c r="E107" s="143" t="s">
        <v>334</v>
      </c>
      <c r="F107" s="144" t="s">
        <v>270</v>
      </c>
      <c r="G107" s="145" t="s">
        <v>139</v>
      </c>
      <c r="H107" s="146">
        <v>950</v>
      </c>
      <c r="I107" s="147"/>
      <c r="J107" s="148">
        <f t="shared" si="0"/>
        <v>0</v>
      </c>
      <c r="K107" s="144" t="s">
        <v>3</v>
      </c>
      <c r="L107" s="149"/>
      <c r="M107" s="150" t="s">
        <v>3</v>
      </c>
      <c r="N107" s="151" t="s">
        <v>43</v>
      </c>
      <c r="O107" s="54"/>
      <c r="P107" s="127">
        <f t="shared" si="1"/>
        <v>0</v>
      </c>
      <c r="Q107" s="127">
        <v>0</v>
      </c>
      <c r="R107" s="127">
        <f t="shared" si="2"/>
        <v>0</v>
      </c>
      <c r="S107" s="127">
        <v>0</v>
      </c>
      <c r="T107" s="128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29" t="s">
        <v>140</v>
      </c>
      <c r="AT107" s="129" t="s">
        <v>277</v>
      </c>
      <c r="AU107" s="129" t="s">
        <v>72</v>
      </c>
      <c r="AY107" s="18" t="s">
        <v>132</v>
      </c>
      <c r="BE107" s="130">
        <f t="shared" si="4"/>
        <v>0</v>
      </c>
      <c r="BF107" s="130">
        <f t="shared" si="5"/>
        <v>0</v>
      </c>
      <c r="BG107" s="130">
        <f t="shared" si="6"/>
        <v>0</v>
      </c>
      <c r="BH107" s="130">
        <f t="shared" si="7"/>
        <v>0</v>
      </c>
      <c r="BI107" s="130">
        <f t="shared" si="8"/>
        <v>0</v>
      </c>
      <c r="BJ107" s="18" t="s">
        <v>80</v>
      </c>
      <c r="BK107" s="130">
        <f t="shared" si="9"/>
        <v>0</v>
      </c>
      <c r="BL107" s="18" t="s">
        <v>131</v>
      </c>
      <c r="BM107" s="129" t="s">
        <v>335</v>
      </c>
    </row>
    <row r="108" spans="1:65" s="2" customFormat="1" ht="16.5" customHeight="1">
      <c r="A108" s="33"/>
      <c r="B108" s="117"/>
      <c r="C108" s="142" t="s">
        <v>223</v>
      </c>
      <c r="D108" s="142" t="s">
        <v>277</v>
      </c>
      <c r="E108" s="143" t="s">
        <v>312</v>
      </c>
      <c r="F108" s="144" t="s">
        <v>313</v>
      </c>
      <c r="G108" s="145" t="s">
        <v>130</v>
      </c>
      <c r="H108" s="146">
        <v>170</v>
      </c>
      <c r="I108" s="147"/>
      <c r="J108" s="148">
        <f t="shared" si="0"/>
        <v>0</v>
      </c>
      <c r="K108" s="144" t="s">
        <v>3</v>
      </c>
      <c r="L108" s="149"/>
      <c r="M108" s="150" t="s">
        <v>3</v>
      </c>
      <c r="N108" s="151" t="s">
        <v>43</v>
      </c>
      <c r="O108" s="54"/>
      <c r="P108" s="127">
        <f t="shared" si="1"/>
        <v>0</v>
      </c>
      <c r="Q108" s="127">
        <v>0</v>
      </c>
      <c r="R108" s="127">
        <f t="shared" si="2"/>
        <v>0</v>
      </c>
      <c r="S108" s="127">
        <v>0</v>
      </c>
      <c r="T108" s="128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140</v>
      </c>
      <c r="AT108" s="129" t="s">
        <v>277</v>
      </c>
      <c r="AU108" s="129" t="s">
        <v>72</v>
      </c>
      <c r="AY108" s="18" t="s">
        <v>132</v>
      </c>
      <c r="BE108" s="130">
        <f t="shared" si="4"/>
        <v>0</v>
      </c>
      <c r="BF108" s="130">
        <f t="shared" si="5"/>
        <v>0</v>
      </c>
      <c r="BG108" s="130">
        <f t="shared" si="6"/>
        <v>0</v>
      </c>
      <c r="BH108" s="130">
        <f t="shared" si="7"/>
        <v>0</v>
      </c>
      <c r="BI108" s="130">
        <f t="shared" si="8"/>
        <v>0</v>
      </c>
      <c r="BJ108" s="18" t="s">
        <v>80</v>
      </c>
      <c r="BK108" s="130">
        <f t="shared" si="9"/>
        <v>0</v>
      </c>
      <c r="BL108" s="18" t="s">
        <v>131</v>
      </c>
      <c r="BM108" s="129" t="s">
        <v>336</v>
      </c>
    </row>
    <row r="109" spans="1:65" s="2" customFormat="1" ht="16.5" customHeight="1">
      <c r="A109" s="33"/>
      <c r="B109" s="117"/>
      <c r="C109" s="142" t="s">
        <v>177</v>
      </c>
      <c r="D109" s="142" t="s">
        <v>277</v>
      </c>
      <c r="E109" s="143" t="s">
        <v>315</v>
      </c>
      <c r="F109" s="144" t="s">
        <v>316</v>
      </c>
      <c r="G109" s="145" t="s">
        <v>139</v>
      </c>
      <c r="H109" s="146">
        <v>210</v>
      </c>
      <c r="I109" s="147"/>
      <c r="J109" s="148">
        <f t="shared" si="0"/>
        <v>0</v>
      </c>
      <c r="K109" s="144" t="s">
        <v>3</v>
      </c>
      <c r="L109" s="149"/>
      <c r="M109" s="150" t="s">
        <v>3</v>
      </c>
      <c r="N109" s="151" t="s">
        <v>43</v>
      </c>
      <c r="O109" s="54"/>
      <c r="P109" s="127">
        <f t="shared" si="1"/>
        <v>0</v>
      </c>
      <c r="Q109" s="127">
        <v>0</v>
      </c>
      <c r="R109" s="127">
        <f t="shared" si="2"/>
        <v>0</v>
      </c>
      <c r="S109" s="127">
        <v>0</v>
      </c>
      <c r="T109" s="128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29" t="s">
        <v>140</v>
      </c>
      <c r="AT109" s="129" t="s">
        <v>277</v>
      </c>
      <c r="AU109" s="129" t="s">
        <v>72</v>
      </c>
      <c r="AY109" s="18" t="s">
        <v>132</v>
      </c>
      <c r="BE109" s="130">
        <f t="shared" si="4"/>
        <v>0</v>
      </c>
      <c r="BF109" s="130">
        <f t="shared" si="5"/>
        <v>0</v>
      </c>
      <c r="BG109" s="130">
        <f t="shared" si="6"/>
        <v>0</v>
      </c>
      <c r="BH109" s="130">
        <f t="shared" si="7"/>
        <v>0</v>
      </c>
      <c r="BI109" s="130">
        <f t="shared" si="8"/>
        <v>0</v>
      </c>
      <c r="BJ109" s="18" t="s">
        <v>80</v>
      </c>
      <c r="BK109" s="130">
        <f t="shared" si="9"/>
        <v>0</v>
      </c>
      <c r="BL109" s="18" t="s">
        <v>131</v>
      </c>
      <c r="BM109" s="129" t="s">
        <v>337</v>
      </c>
    </row>
    <row r="110" spans="1:65" s="2" customFormat="1" ht="16.5" customHeight="1">
      <c r="A110" s="33"/>
      <c r="B110" s="117"/>
      <c r="C110" s="142" t="s">
        <v>227</v>
      </c>
      <c r="D110" s="142" t="s">
        <v>277</v>
      </c>
      <c r="E110" s="143" t="s">
        <v>319</v>
      </c>
      <c r="F110" s="144" t="s">
        <v>320</v>
      </c>
      <c r="G110" s="145" t="s">
        <v>139</v>
      </c>
      <c r="H110" s="146">
        <v>115</v>
      </c>
      <c r="I110" s="147"/>
      <c r="J110" s="148">
        <f t="shared" si="0"/>
        <v>0</v>
      </c>
      <c r="K110" s="144" t="s">
        <v>3</v>
      </c>
      <c r="L110" s="149"/>
      <c r="M110" s="150" t="s">
        <v>3</v>
      </c>
      <c r="N110" s="151" t="s">
        <v>43</v>
      </c>
      <c r="O110" s="54"/>
      <c r="P110" s="127">
        <f t="shared" si="1"/>
        <v>0</v>
      </c>
      <c r="Q110" s="127">
        <v>0</v>
      </c>
      <c r="R110" s="127">
        <f t="shared" si="2"/>
        <v>0</v>
      </c>
      <c r="S110" s="127">
        <v>0</v>
      </c>
      <c r="T110" s="128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29" t="s">
        <v>140</v>
      </c>
      <c r="AT110" s="129" t="s">
        <v>277</v>
      </c>
      <c r="AU110" s="129" t="s">
        <v>72</v>
      </c>
      <c r="AY110" s="18" t="s">
        <v>132</v>
      </c>
      <c r="BE110" s="130">
        <f t="shared" si="4"/>
        <v>0</v>
      </c>
      <c r="BF110" s="130">
        <f t="shared" si="5"/>
        <v>0</v>
      </c>
      <c r="BG110" s="130">
        <f t="shared" si="6"/>
        <v>0</v>
      </c>
      <c r="BH110" s="130">
        <f t="shared" si="7"/>
        <v>0</v>
      </c>
      <c r="BI110" s="130">
        <f t="shared" si="8"/>
        <v>0</v>
      </c>
      <c r="BJ110" s="18" t="s">
        <v>80</v>
      </c>
      <c r="BK110" s="130">
        <f t="shared" si="9"/>
        <v>0</v>
      </c>
      <c r="BL110" s="18" t="s">
        <v>131</v>
      </c>
      <c r="BM110" s="129" t="s">
        <v>338</v>
      </c>
    </row>
    <row r="111" spans="1:65" s="2" customFormat="1" ht="16.5" customHeight="1">
      <c r="A111" s="33"/>
      <c r="B111" s="117"/>
      <c r="C111" s="142" t="s">
        <v>182</v>
      </c>
      <c r="D111" s="142" t="s">
        <v>277</v>
      </c>
      <c r="E111" s="143" t="s">
        <v>339</v>
      </c>
      <c r="F111" s="144" t="s">
        <v>247</v>
      </c>
      <c r="G111" s="145" t="s">
        <v>139</v>
      </c>
      <c r="H111" s="146">
        <v>18</v>
      </c>
      <c r="I111" s="147"/>
      <c r="J111" s="148">
        <f t="shared" si="0"/>
        <v>0</v>
      </c>
      <c r="K111" s="144" t="s">
        <v>3</v>
      </c>
      <c r="L111" s="149"/>
      <c r="M111" s="152" t="s">
        <v>3</v>
      </c>
      <c r="N111" s="153" t="s">
        <v>43</v>
      </c>
      <c r="O111" s="139"/>
      <c r="P111" s="140">
        <f t="shared" si="1"/>
        <v>0</v>
      </c>
      <c r="Q111" s="140">
        <v>0</v>
      </c>
      <c r="R111" s="140">
        <f t="shared" si="2"/>
        <v>0</v>
      </c>
      <c r="S111" s="140">
        <v>0</v>
      </c>
      <c r="T111" s="141">
        <f t="shared" si="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29" t="s">
        <v>140</v>
      </c>
      <c r="AT111" s="129" t="s">
        <v>277</v>
      </c>
      <c r="AU111" s="129" t="s">
        <v>72</v>
      </c>
      <c r="AY111" s="18" t="s">
        <v>132</v>
      </c>
      <c r="BE111" s="130">
        <f t="shared" si="4"/>
        <v>0</v>
      </c>
      <c r="BF111" s="130">
        <f t="shared" si="5"/>
        <v>0</v>
      </c>
      <c r="BG111" s="130">
        <f t="shared" si="6"/>
        <v>0</v>
      </c>
      <c r="BH111" s="130">
        <f t="shared" si="7"/>
        <v>0</v>
      </c>
      <c r="BI111" s="130">
        <f t="shared" si="8"/>
        <v>0</v>
      </c>
      <c r="BJ111" s="18" t="s">
        <v>80</v>
      </c>
      <c r="BK111" s="130">
        <f t="shared" si="9"/>
        <v>0</v>
      </c>
      <c r="BL111" s="18" t="s">
        <v>131</v>
      </c>
      <c r="BM111" s="129" t="s">
        <v>340</v>
      </c>
    </row>
    <row r="112" spans="1:31" s="2" customFormat="1" ht="6.95" customHeight="1">
      <c r="A112" s="33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4"/>
      <c r="M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</sheetData>
  <autoFilter ref="C78:K111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341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35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>Město Horní Slavkov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tr">
        <f>IF('Rekapitulace stavby'!AN16="","",'Rekapitulace stavby'!AN16)</f>
        <v/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Ing. arch. Jakub Bradáč</v>
      </c>
      <c r="F21" s="33"/>
      <c r="G21" s="33"/>
      <c r="H21" s="33"/>
      <c r="I21" s="28" t="s">
        <v>28</v>
      </c>
      <c r="J21" s="26" t="str">
        <f>IF('Rekapitulace stavby'!AN17="","",'Rekapitulace stavby'!AN17)</f>
        <v/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ROUND(J79,2)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ROUND((SUM(BE79:BE111)),2)</f>
        <v>0</v>
      </c>
      <c r="G33" s="33"/>
      <c r="H33" s="33"/>
      <c r="I33" s="97">
        <v>0.21</v>
      </c>
      <c r="J33" s="96">
        <f>ROUND(((SUM(BE79:BE111))*I33),2)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ROUND((SUM(BF79:BF111)),2)</f>
        <v>0</v>
      </c>
      <c r="G34" s="33"/>
      <c r="H34" s="33"/>
      <c r="I34" s="97">
        <v>0.15</v>
      </c>
      <c r="J34" s="96">
        <f>ROUND(((SUM(BF79:BF111))*I34),2)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ROUND((SUM(BG79:BG111)),2)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ROUND((SUM(BH79:BH111)),2)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ROUND((SUM(BI79:BI111)),2)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04 - Elektroinstalace - SO 03 - tělocvična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J79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1:31" s="2" customFormat="1" ht="21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9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5" spans="1:31" s="2" customFormat="1" ht="6.95" customHeight="1">
      <c r="A65" s="33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24.95" customHeight="1">
      <c r="A66" s="33"/>
      <c r="B66" s="34"/>
      <c r="C66" s="22" t="s">
        <v>114</v>
      </c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12" customHeight="1">
      <c r="A68" s="33"/>
      <c r="B68" s="34"/>
      <c r="C68" s="28" t="s">
        <v>17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6.5" customHeight="1">
      <c r="A69" s="33"/>
      <c r="B69" s="34"/>
      <c r="C69" s="33"/>
      <c r="D69" s="33"/>
      <c r="E69" s="321" t="str">
        <f>E7</f>
        <v>Vybavení objektu Základní školy vzduchotechnickým zařízením č.p.st. 1369 v k.ú. Horní Slavkov</v>
      </c>
      <c r="F69" s="322"/>
      <c r="G69" s="322"/>
      <c r="H69" s="322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108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11" t="str">
        <f>E9</f>
        <v>04 - Elektroinstalace - SO 03 - tělocvična</v>
      </c>
      <c r="F71" s="320"/>
      <c r="G71" s="320"/>
      <c r="H71" s="320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21</v>
      </c>
      <c r="D73" s="33"/>
      <c r="E73" s="33"/>
      <c r="F73" s="26" t="str">
        <f>F12</f>
        <v xml:space="preserve"> </v>
      </c>
      <c r="G73" s="33"/>
      <c r="H73" s="33"/>
      <c r="I73" s="28" t="s">
        <v>23</v>
      </c>
      <c r="J73" s="51" t="str">
        <f>IF(J12="","",J12)</f>
        <v>19. 10. 2022</v>
      </c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5.7" customHeight="1">
      <c r="A75" s="33"/>
      <c r="B75" s="34"/>
      <c r="C75" s="28" t="s">
        <v>25</v>
      </c>
      <c r="D75" s="33"/>
      <c r="E75" s="33"/>
      <c r="F75" s="26" t="str">
        <f>E15</f>
        <v>Město Horní Slavkov</v>
      </c>
      <c r="G75" s="33"/>
      <c r="H75" s="33"/>
      <c r="I75" s="28" t="s">
        <v>31</v>
      </c>
      <c r="J75" s="31" t="str">
        <f>E21</f>
        <v>Ing. arch. Jakub Bradáč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5.2" customHeight="1">
      <c r="A76" s="33"/>
      <c r="B76" s="34"/>
      <c r="C76" s="28" t="s">
        <v>29</v>
      </c>
      <c r="D76" s="33"/>
      <c r="E76" s="33"/>
      <c r="F76" s="26" t="str">
        <f>IF(E18="","",E18)</f>
        <v>Vyplň údaj</v>
      </c>
      <c r="G76" s="33"/>
      <c r="H76" s="33"/>
      <c r="I76" s="28" t="s">
        <v>34</v>
      </c>
      <c r="J76" s="31" t="str">
        <f>E24</f>
        <v xml:space="preserve"> 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0.3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9" customFormat="1" ht="29.25" customHeight="1">
      <c r="A78" s="107"/>
      <c r="B78" s="108"/>
      <c r="C78" s="109" t="s">
        <v>115</v>
      </c>
      <c r="D78" s="110" t="s">
        <v>57</v>
      </c>
      <c r="E78" s="110" t="s">
        <v>53</v>
      </c>
      <c r="F78" s="110" t="s">
        <v>54</v>
      </c>
      <c r="G78" s="110" t="s">
        <v>116</v>
      </c>
      <c r="H78" s="110" t="s">
        <v>117</v>
      </c>
      <c r="I78" s="110" t="s">
        <v>118</v>
      </c>
      <c r="J78" s="110" t="s">
        <v>112</v>
      </c>
      <c r="K78" s="111" t="s">
        <v>119</v>
      </c>
      <c r="L78" s="112"/>
      <c r="M78" s="58" t="s">
        <v>3</v>
      </c>
      <c r="N78" s="59" t="s">
        <v>42</v>
      </c>
      <c r="O78" s="59" t="s">
        <v>120</v>
      </c>
      <c r="P78" s="59" t="s">
        <v>121</v>
      </c>
      <c r="Q78" s="59" t="s">
        <v>122</v>
      </c>
      <c r="R78" s="59" t="s">
        <v>123</v>
      </c>
      <c r="S78" s="59" t="s">
        <v>124</v>
      </c>
      <c r="T78" s="60" t="s">
        <v>125</v>
      </c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1:63" s="2" customFormat="1" ht="22.9" customHeight="1">
      <c r="A79" s="33"/>
      <c r="B79" s="34"/>
      <c r="C79" s="65" t="s">
        <v>126</v>
      </c>
      <c r="D79" s="33"/>
      <c r="E79" s="33"/>
      <c r="F79" s="33"/>
      <c r="G79" s="33"/>
      <c r="H79" s="33"/>
      <c r="I79" s="33"/>
      <c r="J79" s="113">
        <f>BK79</f>
        <v>0</v>
      </c>
      <c r="K79" s="33"/>
      <c r="L79" s="34"/>
      <c r="M79" s="61"/>
      <c r="N79" s="52"/>
      <c r="O79" s="62"/>
      <c r="P79" s="114">
        <f>SUM(P80:P111)</f>
        <v>0</v>
      </c>
      <c r="Q79" s="62"/>
      <c r="R79" s="114">
        <f>SUM(R80:R111)</f>
        <v>0</v>
      </c>
      <c r="S79" s="62"/>
      <c r="T79" s="115">
        <f>SUM(T80:T111)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8" t="s">
        <v>71</v>
      </c>
      <c r="AU79" s="18" t="s">
        <v>113</v>
      </c>
      <c r="BK79" s="116">
        <f>SUM(BK80:BK111)</f>
        <v>0</v>
      </c>
    </row>
    <row r="80" spans="1:65" s="2" customFormat="1" ht="16.5" customHeight="1">
      <c r="A80" s="33"/>
      <c r="B80" s="117"/>
      <c r="C80" s="118" t="s">
        <v>80</v>
      </c>
      <c r="D80" s="118" t="s">
        <v>127</v>
      </c>
      <c r="E80" s="119" t="s">
        <v>235</v>
      </c>
      <c r="F80" s="120" t="s">
        <v>236</v>
      </c>
      <c r="G80" s="121" t="s">
        <v>139</v>
      </c>
      <c r="H80" s="122">
        <v>30</v>
      </c>
      <c r="I80" s="123"/>
      <c r="J80" s="124">
        <f aca="true" t="shared" si="0" ref="J80:J111">ROUND(I80*H80,2)</f>
        <v>0</v>
      </c>
      <c r="K80" s="120" t="s">
        <v>3</v>
      </c>
      <c r="L80" s="34"/>
      <c r="M80" s="125" t="s">
        <v>3</v>
      </c>
      <c r="N80" s="126" t="s">
        <v>43</v>
      </c>
      <c r="O80" s="54"/>
      <c r="P80" s="127">
        <f aca="true" t="shared" si="1" ref="P80:P111">O80*H80</f>
        <v>0</v>
      </c>
      <c r="Q80" s="127">
        <v>0</v>
      </c>
      <c r="R80" s="127">
        <f aca="true" t="shared" si="2" ref="R80:R111">Q80*H80</f>
        <v>0</v>
      </c>
      <c r="S80" s="127">
        <v>0</v>
      </c>
      <c r="T80" s="128">
        <f aca="true" t="shared" si="3" ref="T80:T111"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29" t="s">
        <v>131</v>
      </c>
      <c r="AT80" s="129" t="s">
        <v>127</v>
      </c>
      <c r="AU80" s="129" t="s">
        <v>72</v>
      </c>
      <c r="AY80" s="18" t="s">
        <v>132</v>
      </c>
      <c r="BE80" s="130">
        <f aca="true" t="shared" si="4" ref="BE80:BE111">IF(N80="základní",J80,0)</f>
        <v>0</v>
      </c>
      <c r="BF80" s="130">
        <f aca="true" t="shared" si="5" ref="BF80:BF111">IF(N80="snížená",J80,0)</f>
        <v>0</v>
      </c>
      <c r="BG80" s="130">
        <f aca="true" t="shared" si="6" ref="BG80:BG111">IF(N80="zákl. přenesená",J80,0)</f>
        <v>0</v>
      </c>
      <c r="BH80" s="130">
        <f aca="true" t="shared" si="7" ref="BH80:BH111">IF(N80="sníž. přenesená",J80,0)</f>
        <v>0</v>
      </c>
      <c r="BI80" s="130">
        <f aca="true" t="shared" si="8" ref="BI80:BI111">IF(N80="nulová",J80,0)</f>
        <v>0</v>
      </c>
      <c r="BJ80" s="18" t="s">
        <v>80</v>
      </c>
      <c r="BK80" s="130">
        <f aca="true" t="shared" si="9" ref="BK80:BK111">ROUND(I80*H80,2)</f>
        <v>0</v>
      </c>
      <c r="BL80" s="18" t="s">
        <v>131</v>
      </c>
      <c r="BM80" s="129" t="s">
        <v>82</v>
      </c>
    </row>
    <row r="81" spans="1:65" s="2" customFormat="1" ht="16.5" customHeight="1">
      <c r="A81" s="33"/>
      <c r="B81" s="117"/>
      <c r="C81" s="118" t="s">
        <v>82</v>
      </c>
      <c r="D81" s="118" t="s">
        <v>127</v>
      </c>
      <c r="E81" s="119" t="s">
        <v>238</v>
      </c>
      <c r="F81" s="120" t="s">
        <v>239</v>
      </c>
      <c r="G81" s="121" t="s">
        <v>139</v>
      </c>
      <c r="H81" s="122">
        <v>50</v>
      </c>
      <c r="I81" s="123"/>
      <c r="J81" s="124">
        <f t="shared" si="0"/>
        <v>0</v>
      </c>
      <c r="K81" s="120" t="s">
        <v>3</v>
      </c>
      <c r="L81" s="34"/>
      <c r="M81" s="125" t="s">
        <v>3</v>
      </c>
      <c r="N81" s="126" t="s">
        <v>43</v>
      </c>
      <c r="O81" s="54"/>
      <c r="P81" s="127">
        <f t="shared" si="1"/>
        <v>0</v>
      </c>
      <c r="Q81" s="127">
        <v>0</v>
      </c>
      <c r="R81" s="127">
        <f t="shared" si="2"/>
        <v>0</v>
      </c>
      <c r="S81" s="127">
        <v>0</v>
      </c>
      <c r="T81" s="128">
        <f t="shared" si="3"/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29" t="s">
        <v>131</v>
      </c>
      <c r="AT81" s="129" t="s">
        <v>127</v>
      </c>
      <c r="AU81" s="129" t="s">
        <v>72</v>
      </c>
      <c r="AY81" s="18" t="s">
        <v>132</v>
      </c>
      <c r="BE81" s="130">
        <f t="shared" si="4"/>
        <v>0</v>
      </c>
      <c r="BF81" s="130">
        <f t="shared" si="5"/>
        <v>0</v>
      </c>
      <c r="BG81" s="130">
        <f t="shared" si="6"/>
        <v>0</v>
      </c>
      <c r="BH81" s="130">
        <f t="shared" si="7"/>
        <v>0</v>
      </c>
      <c r="BI81" s="130">
        <f t="shared" si="8"/>
        <v>0</v>
      </c>
      <c r="BJ81" s="18" t="s">
        <v>80</v>
      </c>
      <c r="BK81" s="130">
        <f t="shared" si="9"/>
        <v>0</v>
      </c>
      <c r="BL81" s="18" t="s">
        <v>131</v>
      </c>
      <c r="BM81" s="129" t="s">
        <v>131</v>
      </c>
    </row>
    <row r="82" spans="1:65" s="2" customFormat="1" ht="16.5" customHeight="1">
      <c r="A82" s="33"/>
      <c r="B82" s="117"/>
      <c r="C82" s="118" t="s">
        <v>136</v>
      </c>
      <c r="D82" s="118" t="s">
        <v>127</v>
      </c>
      <c r="E82" s="119" t="s">
        <v>241</v>
      </c>
      <c r="F82" s="120" t="s">
        <v>242</v>
      </c>
      <c r="G82" s="121" t="s">
        <v>130</v>
      </c>
      <c r="H82" s="122">
        <v>2</v>
      </c>
      <c r="I82" s="123"/>
      <c r="J82" s="124">
        <f t="shared" si="0"/>
        <v>0</v>
      </c>
      <c r="K82" s="120" t="s">
        <v>3</v>
      </c>
      <c r="L82" s="34"/>
      <c r="M82" s="125" t="s">
        <v>3</v>
      </c>
      <c r="N82" s="126" t="s">
        <v>43</v>
      </c>
      <c r="O82" s="54"/>
      <c r="P82" s="127">
        <f t="shared" si="1"/>
        <v>0</v>
      </c>
      <c r="Q82" s="127">
        <v>0</v>
      </c>
      <c r="R82" s="127">
        <f t="shared" si="2"/>
        <v>0</v>
      </c>
      <c r="S82" s="127">
        <v>0</v>
      </c>
      <c r="T82" s="128">
        <f t="shared" si="3"/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29" t="s">
        <v>131</v>
      </c>
      <c r="AT82" s="129" t="s">
        <v>127</v>
      </c>
      <c r="AU82" s="129" t="s">
        <v>72</v>
      </c>
      <c r="AY82" s="18" t="s">
        <v>132</v>
      </c>
      <c r="BE82" s="130">
        <f t="shared" si="4"/>
        <v>0</v>
      </c>
      <c r="BF82" s="130">
        <f t="shared" si="5"/>
        <v>0</v>
      </c>
      <c r="BG82" s="130">
        <f t="shared" si="6"/>
        <v>0</v>
      </c>
      <c r="BH82" s="130">
        <f t="shared" si="7"/>
        <v>0</v>
      </c>
      <c r="BI82" s="130">
        <f t="shared" si="8"/>
        <v>0</v>
      </c>
      <c r="BJ82" s="18" t="s">
        <v>80</v>
      </c>
      <c r="BK82" s="130">
        <f t="shared" si="9"/>
        <v>0</v>
      </c>
      <c r="BL82" s="18" t="s">
        <v>131</v>
      </c>
      <c r="BM82" s="129" t="s">
        <v>135</v>
      </c>
    </row>
    <row r="83" spans="1:65" s="2" customFormat="1" ht="16.5" customHeight="1">
      <c r="A83" s="33"/>
      <c r="B83" s="117"/>
      <c r="C83" s="118" t="s">
        <v>131</v>
      </c>
      <c r="D83" s="118" t="s">
        <v>127</v>
      </c>
      <c r="E83" s="119" t="s">
        <v>244</v>
      </c>
      <c r="F83" s="120" t="s">
        <v>245</v>
      </c>
      <c r="G83" s="121" t="s">
        <v>130</v>
      </c>
      <c r="H83" s="122">
        <v>5</v>
      </c>
      <c r="I83" s="123"/>
      <c r="J83" s="124">
        <f t="shared" si="0"/>
        <v>0</v>
      </c>
      <c r="K83" s="120" t="s">
        <v>3</v>
      </c>
      <c r="L83" s="34"/>
      <c r="M83" s="125" t="s">
        <v>3</v>
      </c>
      <c r="N83" s="126" t="s">
        <v>43</v>
      </c>
      <c r="O83" s="54"/>
      <c r="P83" s="127">
        <f t="shared" si="1"/>
        <v>0</v>
      </c>
      <c r="Q83" s="127">
        <v>0</v>
      </c>
      <c r="R83" s="127">
        <f t="shared" si="2"/>
        <v>0</v>
      </c>
      <c r="S83" s="127">
        <v>0</v>
      </c>
      <c r="T83" s="128">
        <f t="shared" si="3"/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29" t="s">
        <v>131</v>
      </c>
      <c r="AT83" s="129" t="s">
        <v>127</v>
      </c>
      <c r="AU83" s="129" t="s">
        <v>72</v>
      </c>
      <c r="AY83" s="18" t="s">
        <v>132</v>
      </c>
      <c r="BE83" s="130">
        <f t="shared" si="4"/>
        <v>0</v>
      </c>
      <c r="BF83" s="130">
        <f t="shared" si="5"/>
        <v>0</v>
      </c>
      <c r="BG83" s="130">
        <f t="shared" si="6"/>
        <v>0</v>
      </c>
      <c r="BH83" s="130">
        <f t="shared" si="7"/>
        <v>0</v>
      </c>
      <c r="BI83" s="130">
        <f t="shared" si="8"/>
        <v>0</v>
      </c>
      <c r="BJ83" s="18" t="s">
        <v>80</v>
      </c>
      <c r="BK83" s="130">
        <f t="shared" si="9"/>
        <v>0</v>
      </c>
      <c r="BL83" s="18" t="s">
        <v>131</v>
      </c>
      <c r="BM83" s="129" t="s">
        <v>140</v>
      </c>
    </row>
    <row r="84" spans="1:65" s="2" customFormat="1" ht="16.5" customHeight="1">
      <c r="A84" s="33"/>
      <c r="B84" s="117"/>
      <c r="C84" s="118" t="s">
        <v>144</v>
      </c>
      <c r="D84" s="118" t="s">
        <v>127</v>
      </c>
      <c r="E84" s="119" t="s">
        <v>246</v>
      </c>
      <c r="F84" s="120" t="s">
        <v>247</v>
      </c>
      <c r="G84" s="121" t="s">
        <v>139</v>
      </c>
      <c r="H84" s="122">
        <v>6</v>
      </c>
      <c r="I84" s="123"/>
      <c r="J84" s="124">
        <f t="shared" si="0"/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t="shared" si="1"/>
        <v>0</v>
      </c>
      <c r="Q84" s="127">
        <v>0</v>
      </c>
      <c r="R84" s="127">
        <f t="shared" si="2"/>
        <v>0</v>
      </c>
      <c r="S84" s="127">
        <v>0</v>
      </c>
      <c r="T84" s="128">
        <f t="shared" si="3"/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131</v>
      </c>
      <c r="AT84" s="129" t="s">
        <v>127</v>
      </c>
      <c r="AU84" s="129" t="s">
        <v>72</v>
      </c>
      <c r="AY84" s="18" t="s">
        <v>132</v>
      </c>
      <c r="BE84" s="130">
        <f t="shared" si="4"/>
        <v>0</v>
      </c>
      <c r="BF84" s="130">
        <f t="shared" si="5"/>
        <v>0</v>
      </c>
      <c r="BG84" s="130">
        <f t="shared" si="6"/>
        <v>0</v>
      </c>
      <c r="BH84" s="130">
        <f t="shared" si="7"/>
        <v>0</v>
      </c>
      <c r="BI84" s="130">
        <f t="shared" si="8"/>
        <v>0</v>
      </c>
      <c r="BJ84" s="18" t="s">
        <v>80</v>
      </c>
      <c r="BK84" s="130">
        <f t="shared" si="9"/>
        <v>0</v>
      </c>
      <c r="BL84" s="18" t="s">
        <v>131</v>
      </c>
      <c r="BM84" s="129" t="s">
        <v>143</v>
      </c>
    </row>
    <row r="85" spans="1:65" s="2" customFormat="1" ht="16.5" customHeight="1">
      <c r="A85" s="33"/>
      <c r="B85" s="117"/>
      <c r="C85" s="118" t="s">
        <v>135</v>
      </c>
      <c r="D85" s="118" t="s">
        <v>127</v>
      </c>
      <c r="E85" s="119" t="s">
        <v>246</v>
      </c>
      <c r="F85" s="120" t="s">
        <v>247</v>
      </c>
      <c r="G85" s="121" t="s">
        <v>139</v>
      </c>
      <c r="H85" s="122">
        <v>40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131</v>
      </c>
      <c r="AT85" s="129" t="s">
        <v>127</v>
      </c>
      <c r="AU85" s="129" t="s">
        <v>72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131</v>
      </c>
      <c r="BM85" s="129" t="s">
        <v>147</v>
      </c>
    </row>
    <row r="86" spans="1:65" s="2" customFormat="1" ht="16.5" customHeight="1">
      <c r="A86" s="33"/>
      <c r="B86" s="117"/>
      <c r="C86" s="118" t="s">
        <v>151</v>
      </c>
      <c r="D86" s="118" t="s">
        <v>127</v>
      </c>
      <c r="E86" s="119" t="s">
        <v>248</v>
      </c>
      <c r="F86" s="120" t="s">
        <v>249</v>
      </c>
      <c r="G86" s="121" t="s">
        <v>130</v>
      </c>
      <c r="H86" s="122">
        <v>8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131</v>
      </c>
      <c r="AT86" s="129" t="s">
        <v>127</v>
      </c>
      <c r="AU86" s="129" t="s">
        <v>72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131</v>
      </c>
      <c r="BM86" s="129" t="s">
        <v>150</v>
      </c>
    </row>
    <row r="87" spans="1:65" s="2" customFormat="1" ht="16.5" customHeight="1">
      <c r="A87" s="33"/>
      <c r="B87" s="117"/>
      <c r="C87" s="118" t="s">
        <v>140</v>
      </c>
      <c r="D87" s="118" t="s">
        <v>127</v>
      </c>
      <c r="E87" s="119" t="s">
        <v>250</v>
      </c>
      <c r="F87" s="120" t="s">
        <v>251</v>
      </c>
      <c r="G87" s="121" t="s">
        <v>130</v>
      </c>
      <c r="H87" s="122">
        <v>4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131</v>
      </c>
      <c r="AT87" s="129" t="s">
        <v>127</v>
      </c>
      <c r="AU87" s="129" t="s">
        <v>72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131</v>
      </c>
      <c r="BM87" s="129" t="s">
        <v>154</v>
      </c>
    </row>
    <row r="88" spans="1:65" s="2" customFormat="1" ht="16.5" customHeight="1">
      <c r="A88" s="33"/>
      <c r="B88" s="117"/>
      <c r="C88" s="118" t="s">
        <v>252</v>
      </c>
      <c r="D88" s="118" t="s">
        <v>127</v>
      </c>
      <c r="E88" s="119" t="s">
        <v>253</v>
      </c>
      <c r="F88" s="120" t="s">
        <v>254</v>
      </c>
      <c r="G88" s="121" t="s">
        <v>130</v>
      </c>
      <c r="H88" s="122">
        <v>1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131</v>
      </c>
      <c r="AT88" s="129" t="s">
        <v>127</v>
      </c>
      <c r="AU88" s="129" t="s">
        <v>72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131</v>
      </c>
      <c r="BM88" s="129" t="s">
        <v>157</v>
      </c>
    </row>
    <row r="89" spans="1:65" s="2" customFormat="1" ht="16.5" customHeight="1">
      <c r="A89" s="33"/>
      <c r="B89" s="117"/>
      <c r="C89" s="118" t="s">
        <v>143</v>
      </c>
      <c r="D89" s="118" t="s">
        <v>127</v>
      </c>
      <c r="E89" s="119" t="s">
        <v>253</v>
      </c>
      <c r="F89" s="120" t="s">
        <v>254</v>
      </c>
      <c r="G89" s="121" t="s">
        <v>130</v>
      </c>
      <c r="H89" s="122">
        <v>1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131</v>
      </c>
      <c r="AT89" s="129" t="s">
        <v>127</v>
      </c>
      <c r="AU89" s="129" t="s">
        <v>72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131</v>
      </c>
      <c r="BM89" s="129" t="s">
        <v>161</v>
      </c>
    </row>
    <row r="90" spans="1:65" s="2" customFormat="1" ht="16.5" customHeight="1">
      <c r="A90" s="33"/>
      <c r="B90" s="117"/>
      <c r="C90" s="118" t="s">
        <v>158</v>
      </c>
      <c r="D90" s="118" t="s">
        <v>127</v>
      </c>
      <c r="E90" s="119" t="s">
        <v>255</v>
      </c>
      <c r="F90" s="120" t="s">
        <v>256</v>
      </c>
      <c r="G90" s="121" t="s">
        <v>130</v>
      </c>
      <c r="H90" s="122">
        <v>2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131</v>
      </c>
      <c r="AT90" s="129" t="s">
        <v>127</v>
      </c>
      <c r="AU90" s="129" t="s">
        <v>72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131</v>
      </c>
      <c r="BM90" s="129" t="s">
        <v>164</v>
      </c>
    </row>
    <row r="91" spans="1:65" s="2" customFormat="1" ht="16.5" customHeight="1">
      <c r="A91" s="33"/>
      <c r="B91" s="117"/>
      <c r="C91" s="118" t="s">
        <v>147</v>
      </c>
      <c r="D91" s="118" t="s">
        <v>127</v>
      </c>
      <c r="E91" s="119" t="s">
        <v>259</v>
      </c>
      <c r="F91" s="120" t="s">
        <v>260</v>
      </c>
      <c r="G91" s="121" t="s">
        <v>139</v>
      </c>
      <c r="H91" s="122">
        <v>215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131</v>
      </c>
      <c r="AT91" s="129" t="s">
        <v>127</v>
      </c>
      <c r="AU91" s="129" t="s">
        <v>72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131</v>
      </c>
      <c r="BM91" s="129" t="s">
        <v>168</v>
      </c>
    </row>
    <row r="92" spans="1:65" s="2" customFormat="1" ht="16.5" customHeight="1">
      <c r="A92" s="33"/>
      <c r="B92" s="117"/>
      <c r="C92" s="118" t="s">
        <v>165</v>
      </c>
      <c r="D92" s="118" t="s">
        <v>127</v>
      </c>
      <c r="E92" s="119" t="s">
        <v>261</v>
      </c>
      <c r="F92" s="120" t="s">
        <v>262</v>
      </c>
      <c r="G92" s="121" t="s">
        <v>139</v>
      </c>
      <c r="H92" s="122">
        <v>290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131</v>
      </c>
      <c r="AT92" s="129" t="s">
        <v>127</v>
      </c>
      <c r="AU92" s="129" t="s">
        <v>72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131</v>
      </c>
      <c r="BM92" s="129" t="s">
        <v>171</v>
      </c>
    </row>
    <row r="93" spans="1:65" s="2" customFormat="1" ht="16.5" customHeight="1">
      <c r="A93" s="33"/>
      <c r="B93" s="117"/>
      <c r="C93" s="118" t="s">
        <v>150</v>
      </c>
      <c r="D93" s="118" t="s">
        <v>127</v>
      </c>
      <c r="E93" s="119" t="s">
        <v>263</v>
      </c>
      <c r="F93" s="120" t="s">
        <v>264</v>
      </c>
      <c r="G93" s="121" t="s">
        <v>139</v>
      </c>
      <c r="H93" s="122">
        <v>50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131</v>
      </c>
      <c r="AT93" s="129" t="s">
        <v>127</v>
      </c>
      <c r="AU93" s="129" t="s">
        <v>72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131</v>
      </c>
      <c r="BM93" s="129" t="s">
        <v>174</v>
      </c>
    </row>
    <row r="94" spans="1:65" s="2" customFormat="1" ht="16.5" customHeight="1">
      <c r="A94" s="33"/>
      <c r="B94" s="117"/>
      <c r="C94" s="118" t="s">
        <v>9</v>
      </c>
      <c r="D94" s="118" t="s">
        <v>127</v>
      </c>
      <c r="E94" s="119" t="s">
        <v>265</v>
      </c>
      <c r="F94" s="120" t="s">
        <v>266</v>
      </c>
      <c r="G94" s="121" t="s">
        <v>139</v>
      </c>
      <c r="H94" s="122">
        <v>145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131</v>
      </c>
      <c r="AT94" s="129" t="s">
        <v>127</v>
      </c>
      <c r="AU94" s="129" t="s">
        <v>72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131</v>
      </c>
      <c r="BM94" s="129" t="s">
        <v>177</v>
      </c>
    </row>
    <row r="95" spans="1:65" s="2" customFormat="1" ht="16.5" customHeight="1">
      <c r="A95" s="33"/>
      <c r="B95" s="117"/>
      <c r="C95" s="118" t="s">
        <v>154</v>
      </c>
      <c r="D95" s="118" t="s">
        <v>127</v>
      </c>
      <c r="E95" s="119" t="s">
        <v>267</v>
      </c>
      <c r="F95" s="120" t="s">
        <v>268</v>
      </c>
      <c r="G95" s="121" t="s">
        <v>139</v>
      </c>
      <c r="H95" s="122">
        <v>30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131</v>
      </c>
      <c r="AT95" s="129" t="s">
        <v>127</v>
      </c>
      <c r="AU95" s="129" t="s">
        <v>72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131</v>
      </c>
      <c r="BM95" s="129" t="s">
        <v>182</v>
      </c>
    </row>
    <row r="96" spans="1:65" s="2" customFormat="1" ht="16.5" customHeight="1">
      <c r="A96" s="33"/>
      <c r="B96" s="117"/>
      <c r="C96" s="118" t="s">
        <v>178</v>
      </c>
      <c r="D96" s="118" t="s">
        <v>127</v>
      </c>
      <c r="E96" s="119" t="s">
        <v>269</v>
      </c>
      <c r="F96" s="120" t="s">
        <v>270</v>
      </c>
      <c r="G96" s="121" t="s">
        <v>139</v>
      </c>
      <c r="H96" s="122">
        <v>100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131</v>
      </c>
      <c r="AT96" s="129" t="s">
        <v>127</v>
      </c>
      <c r="AU96" s="129" t="s">
        <v>72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131</v>
      </c>
      <c r="BM96" s="129" t="s">
        <v>184</v>
      </c>
    </row>
    <row r="97" spans="1:65" s="2" customFormat="1" ht="16.5" customHeight="1">
      <c r="A97" s="33"/>
      <c r="B97" s="117"/>
      <c r="C97" s="118" t="s">
        <v>157</v>
      </c>
      <c r="D97" s="118" t="s">
        <v>127</v>
      </c>
      <c r="E97" s="119" t="s">
        <v>275</v>
      </c>
      <c r="F97" s="120" t="s">
        <v>276</v>
      </c>
      <c r="G97" s="121" t="s">
        <v>130</v>
      </c>
      <c r="H97" s="122">
        <v>1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131</v>
      </c>
      <c r="AT97" s="129" t="s">
        <v>127</v>
      </c>
      <c r="AU97" s="129" t="s">
        <v>72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131</v>
      </c>
      <c r="BM97" s="129" t="s">
        <v>187</v>
      </c>
    </row>
    <row r="98" spans="1:65" s="2" customFormat="1" ht="16.5" customHeight="1">
      <c r="A98" s="33"/>
      <c r="B98" s="117"/>
      <c r="C98" s="142" t="s">
        <v>185</v>
      </c>
      <c r="D98" s="142" t="s">
        <v>277</v>
      </c>
      <c r="E98" s="143" t="s">
        <v>278</v>
      </c>
      <c r="F98" s="144" t="s">
        <v>279</v>
      </c>
      <c r="G98" s="145" t="s">
        <v>130</v>
      </c>
      <c r="H98" s="146">
        <v>8</v>
      </c>
      <c r="I98" s="147"/>
      <c r="J98" s="148">
        <f t="shared" si="0"/>
        <v>0</v>
      </c>
      <c r="K98" s="144" t="s">
        <v>3</v>
      </c>
      <c r="L98" s="149"/>
      <c r="M98" s="150" t="s">
        <v>3</v>
      </c>
      <c r="N98" s="151" t="s">
        <v>43</v>
      </c>
      <c r="O98" s="54"/>
      <c r="P98" s="127">
        <f t="shared" si="1"/>
        <v>0</v>
      </c>
      <c r="Q98" s="127">
        <v>0</v>
      </c>
      <c r="R98" s="127">
        <f t="shared" si="2"/>
        <v>0</v>
      </c>
      <c r="S98" s="127">
        <v>0</v>
      </c>
      <c r="T98" s="128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29" t="s">
        <v>140</v>
      </c>
      <c r="AT98" s="129" t="s">
        <v>277</v>
      </c>
      <c r="AU98" s="129" t="s">
        <v>72</v>
      </c>
      <c r="AY98" s="18" t="s">
        <v>132</v>
      </c>
      <c r="BE98" s="130">
        <f t="shared" si="4"/>
        <v>0</v>
      </c>
      <c r="BF98" s="130">
        <f t="shared" si="5"/>
        <v>0</v>
      </c>
      <c r="BG98" s="130">
        <f t="shared" si="6"/>
        <v>0</v>
      </c>
      <c r="BH98" s="130">
        <f t="shared" si="7"/>
        <v>0</v>
      </c>
      <c r="BI98" s="130">
        <f t="shared" si="8"/>
        <v>0</v>
      </c>
      <c r="BJ98" s="18" t="s">
        <v>80</v>
      </c>
      <c r="BK98" s="130">
        <f t="shared" si="9"/>
        <v>0</v>
      </c>
      <c r="BL98" s="18" t="s">
        <v>131</v>
      </c>
      <c r="BM98" s="129" t="s">
        <v>342</v>
      </c>
    </row>
    <row r="99" spans="1:65" s="2" customFormat="1" ht="16.5" customHeight="1">
      <c r="A99" s="33"/>
      <c r="B99" s="117"/>
      <c r="C99" s="142" t="s">
        <v>161</v>
      </c>
      <c r="D99" s="142" t="s">
        <v>277</v>
      </c>
      <c r="E99" s="143" t="s">
        <v>281</v>
      </c>
      <c r="F99" s="144" t="s">
        <v>282</v>
      </c>
      <c r="G99" s="145" t="s">
        <v>139</v>
      </c>
      <c r="H99" s="146">
        <v>30</v>
      </c>
      <c r="I99" s="147"/>
      <c r="J99" s="148">
        <f t="shared" si="0"/>
        <v>0</v>
      </c>
      <c r="K99" s="144" t="s">
        <v>3</v>
      </c>
      <c r="L99" s="149"/>
      <c r="M99" s="150" t="s">
        <v>3</v>
      </c>
      <c r="N99" s="151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140</v>
      </c>
      <c r="AT99" s="129" t="s">
        <v>277</v>
      </c>
      <c r="AU99" s="129" t="s">
        <v>72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131</v>
      </c>
      <c r="BM99" s="129" t="s">
        <v>343</v>
      </c>
    </row>
    <row r="100" spans="1:65" s="2" customFormat="1" ht="16.5" customHeight="1">
      <c r="A100" s="33"/>
      <c r="B100" s="117"/>
      <c r="C100" s="142" t="s">
        <v>8</v>
      </c>
      <c r="D100" s="142" t="s">
        <v>277</v>
      </c>
      <c r="E100" s="143" t="s">
        <v>284</v>
      </c>
      <c r="F100" s="144" t="s">
        <v>285</v>
      </c>
      <c r="G100" s="145" t="s">
        <v>139</v>
      </c>
      <c r="H100" s="146">
        <v>50</v>
      </c>
      <c r="I100" s="147"/>
      <c r="J100" s="148">
        <f t="shared" si="0"/>
        <v>0</v>
      </c>
      <c r="K100" s="144" t="s">
        <v>3</v>
      </c>
      <c r="L100" s="149"/>
      <c r="M100" s="150" t="s">
        <v>3</v>
      </c>
      <c r="N100" s="151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140</v>
      </c>
      <c r="AT100" s="129" t="s">
        <v>277</v>
      </c>
      <c r="AU100" s="129" t="s">
        <v>72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131</v>
      </c>
      <c r="BM100" s="129" t="s">
        <v>344</v>
      </c>
    </row>
    <row r="101" spans="1:65" s="2" customFormat="1" ht="16.5" customHeight="1">
      <c r="A101" s="33"/>
      <c r="B101" s="117"/>
      <c r="C101" s="142" t="s">
        <v>164</v>
      </c>
      <c r="D101" s="142" t="s">
        <v>277</v>
      </c>
      <c r="E101" s="143" t="s">
        <v>287</v>
      </c>
      <c r="F101" s="144" t="s">
        <v>288</v>
      </c>
      <c r="G101" s="145" t="s">
        <v>130</v>
      </c>
      <c r="H101" s="146">
        <v>2</v>
      </c>
      <c r="I101" s="147"/>
      <c r="J101" s="148">
        <f t="shared" si="0"/>
        <v>0</v>
      </c>
      <c r="K101" s="144" t="s">
        <v>3</v>
      </c>
      <c r="L101" s="149"/>
      <c r="M101" s="150" t="s">
        <v>3</v>
      </c>
      <c r="N101" s="151" t="s">
        <v>43</v>
      </c>
      <c r="O101" s="54"/>
      <c r="P101" s="127">
        <f t="shared" si="1"/>
        <v>0</v>
      </c>
      <c r="Q101" s="127">
        <v>0</v>
      </c>
      <c r="R101" s="127">
        <f t="shared" si="2"/>
        <v>0</v>
      </c>
      <c r="S101" s="127">
        <v>0</v>
      </c>
      <c r="T101" s="128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29" t="s">
        <v>140</v>
      </c>
      <c r="AT101" s="129" t="s">
        <v>277</v>
      </c>
      <c r="AU101" s="129" t="s">
        <v>72</v>
      </c>
      <c r="AY101" s="18" t="s">
        <v>132</v>
      </c>
      <c r="BE101" s="130">
        <f t="shared" si="4"/>
        <v>0</v>
      </c>
      <c r="BF101" s="130">
        <f t="shared" si="5"/>
        <v>0</v>
      </c>
      <c r="BG101" s="130">
        <f t="shared" si="6"/>
        <v>0</v>
      </c>
      <c r="BH101" s="130">
        <f t="shared" si="7"/>
        <v>0</v>
      </c>
      <c r="BI101" s="130">
        <f t="shared" si="8"/>
        <v>0</v>
      </c>
      <c r="BJ101" s="18" t="s">
        <v>80</v>
      </c>
      <c r="BK101" s="130">
        <f t="shared" si="9"/>
        <v>0</v>
      </c>
      <c r="BL101" s="18" t="s">
        <v>131</v>
      </c>
      <c r="BM101" s="129" t="s">
        <v>345</v>
      </c>
    </row>
    <row r="102" spans="1:65" s="2" customFormat="1" ht="16.5" customHeight="1">
      <c r="A102" s="33"/>
      <c r="B102" s="117"/>
      <c r="C102" s="142" t="s">
        <v>198</v>
      </c>
      <c r="D102" s="142" t="s">
        <v>277</v>
      </c>
      <c r="E102" s="143" t="s">
        <v>290</v>
      </c>
      <c r="F102" s="144" t="s">
        <v>291</v>
      </c>
      <c r="G102" s="145" t="s">
        <v>130</v>
      </c>
      <c r="H102" s="146">
        <v>5</v>
      </c>
      <c r="I102" s="147"/>
      <c r="J102" s="148">
        <f t="shared" si="0"/>
        <v>0</v>
      </c>
      <c r="K102" s="144" t="s">
        <v>3</v>
      </c>
      <c r="L102" s="149"/>
      <c r="M102" s="150" t="s">
        <v>3</v>
      </c>
      <c r="N102" s="151" t="s">
        <v>43</v>
      </c>
      <c r="O102" s="54"/>
      <c r="P102" s="127">
        <f t="shared" si="1"/>
        <v>0</v>
      </c>
      <c r="Q102" s="127">
        <v>0</v>
      </c>
      <c r="R102" s="127">
        <f t="shared" si="2"/>
        <v>0</v>
      </c>
      <c r="S102" s="127">
        <v>0</v>
      </c>
      <c r="T102" s="128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140</v>
      </c>
      <c r="AT102" s="129" t="s">
        <v>277</v>
      </c>
      <c r="AU102" s="129" t="s">
        <v>72</v>
      </c>
      <c r="AY102" s="18" t="s">
        <v>132</v>
      </c>
      <c r="BE102" s="130">
        <f t="shared" si="4"/>
        <v>0</v>
      </c>
      <c r="BF102" s="130">
        <f t="shared" si="5"/>
        <v>0</v>
      </c>
      <c r="BG102" s="130">
        <f t="shared" si="6"/>
        <v>0</v>
      </c>
      <c r="BH102" s="130">
        <f t="shared" si="7"/>
        <v>0</v>
      </c>
      <c r="BI102" s="130">
        <f t="shared" si="8"/>
        <v>0</v>
      </c>
      <c r="BJ102" s="18" t="s">
        <v>80</v>
      </c>
      <c r="BK102" s="130">
        <f t="shared" si="9"/>
        <v>0</v>
      </c>
      <c r="BL102" s="18" t="s">
        <v>131</v>
      </c>
      <c r="BM102" s="129" t="s">
        <v>346</v>
      </c>
    </row>
    <row r="103" spans="1:65" s="2" customFormat="1" ht="16.5" customHeight="1">
      <c r="A103" s="33"/>
      <c r="B103" s="117"/>
      <c r="C103" s="142" t="s">
        <v>168</v>
      </c>
      <c r="D103" s="142" t="s">
        <v>277</v>
      </c>
      <c r="E103" s="143" t="s">
        <v>293</v>
      </c>
      <c r="F103" s="144" t="s">
        <v>294</v>
      </c>
      <c r="G103" s="145" t="s">
        <v>139</v>
      </c>
      <c r="H103" s="146">
        <v>40</v>
      </c>
      <c r="I103" s="147"/>
      <c r="J103" s="148">
        <f t="shared" si="0"/>
        <v>0</v>
      </c>
      <c r="K103" s="144" t="s">
        <v>3</v>
      </c>
      <c r="L103" s="149"/>
      <c r="M103" s="150" t="s">
        <v>3</v>
      </c>
      <c r="N103" s="151" t="s">
        <v>43</v>
      </c>
      <c r="O103" s="54"/>
      <c r="P103" s="127">
        <f t="shared" si="1"/>
        <v>0</v>
      </c>
      <c r="Q103" s="127">
        <v>0</v>
      </c>
      <c r="R103" s="127">
        <f t="shared" si="2"/>
        <v>0</v>
      </c>
      <c r="S103" s="127">
        <v>0</v>
      </c>
      <c r="T103" s="128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29" t="s">
        <v>140</v>
      </c>
      <c r="AT103" s="129" t="s">
        <v>277</v>
      </c>
      <c r="AU103" s="129" t="s">
        <v>72</v>
      </c>
      <c r="AY103" s="18" t="s">
        <v>132</v>
      </c>
      <c r="BE103" s="130">
        <f t="shared" si="4"/>
        <v>0</v>
      </c>
      <c r="BF103" s="130">
        <f t="shared" si="5"/>
        <v>0</v>
      </c>
      <c r="BG103" s="130">
        <f t="shared" si="6"/>
        <v>0</v>
      </c>
      <c r="BH103" s="130">
        <f t="shared" si="7"/>
        <v>0</v>
      </c>
      <c r="BI103" s="130">
        <f t="shared" si="8"/>
        <v>0</v>
      </c>
      <c r="BJ103" s="18" t="s">
        <v>80</v>
      </c>
      <c r="BK103" s="130">
        <f t="shared" si="9"/>
        <v>0</v>
      </c>
      <c r="BL103" s="18" t="s">
        <v>131</v>
      </c>
      <c r="BM103" s="129" t="s">
        <v>347</v>
      </c>
    </row>
    <row r="104" spans="1:65" s="2" customFormat="1" ht="16.5" customHeight="1">
      <c r="A104" s="33"/>
      <c r="B104" s="117"/>
      <c r="C104" s="142" t="s">
        <v>207</v>
      </c>
      <c r="D104" s="142" t="s">
        <v>277</v>
      </c>
      <c r="E104" s="143" t="s">
        <v>299</v>
      </c>
      <c r="F104" s="144" t="s">
        <v>300</v>
      </c>
      <c r="G104" s="145" t="s">
        <v>139</v>
      </c>
      <c r="H104" s="146">
        <v>215</v>
      </c>
      <c r="I104" s="147"/>
      <c r="J104" s="148">
        <f t="shared" si="0"/>
        <v>0</v>
      </c>
      <c r="K104" s="144" t="s">
        <v>3</v>
      </c>
      <c r="L104" s="149"/>
      <c r="M104" s="150" t="s">
        <v>3</v>
      </c>
      <c r="N104" s="151" t="s">
        <v>43</v>
      </c>
      <c r="O104" s="54"/>
      <c r="P104" s="127">
        <f t="shared" si="1"/>
        <v>0</v>
      </c>
      <c r="Q104" s="127">
        <v>0</v>
      </c>
      <c r="R104" s="127">
        <f t="shared" si="2"/>
        <v>0</v>
      </c>
      <c r="S104" s="127">
        <v>0</v>
      </c>
      <c r="T104" s="128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140</v>
      </c>
      <c r="AT104" s="129" t="s">
        <v>277</v>
      </c>
      <c r="AU104" s="129" t="s">
        <v>72</v>
      </c>
      <c r="AY104" s="18" t="s">
        <v>132</v>
      </c>
      <c r="BE104" s="130">
        <f t="shared" si="4"/>
        <v>0</v>
      </c>
      <c r="BF104" s="130">
        <f t="shared" si="5"/>
        <v>0</v>
      </c>
      <c r="BG104" s="130">
        <f t="shared" si="6"/>
        <v>0</v>
      </c>
      <c r="BH104" s="130">
        <f t="shared" si="7"/>
        <v>0</v>
      </c>
      <c r="BI104" s="130">
        <f t="shared" si="8"/>
        <v>0</v>
      </c>
      <c r="BJ104" s="18" t="s">
        <v>80</v>
      </c>
      <c r="BK104" s="130">
        <f t="shared" si="9"/>
        <v>0</v>
      </c>
      <c r="BL104" s="18" t="s">
        <v>131</v>
      </c>
      <c r="BM104" s="129" t="s">
        <v>348</v>
      </c>
    </row>
    <row r="105" spans="1:65" s="2" customFormat="1" ht="16.5" customHeight="1">
      <c r="A105" s="33"/>
      <c r="B105" s="117"/>
      <c r="C105" s="142" t="s">
        <v>171</v>
      </c>
      <c r="D105" s="142" t="s">
        <v>277</v>
      </c>
      <c r="E105" s="143" t="s">
        <v>302</v>
      </c>
      <c r="F105" s="144" t="s">
        <v>303</v>
      </c>
      <c r="G105" s="145" t="s">
        <v>139</v>
      </c>
      <c r="H105" s="146">
        <v>290</v>
      </c>
      <c r="I105" s="147"/>
      <c r="J105" s="148">
        <f t="shared" si="0"/>
        <v>0</v>
      </c>
      <c r="K105" s="144" t="s">
        <v>3</v>
      </c>
      <c r="L105" s="149"/>
      <c r="M105" s="150" t="s">
        <v>3</v>
      </c>
      <c r="N105" s="151" t="s">
        <v>43</v>
      </c>
      <c r="O105" s="54"/>
      <c r="P105" s="127">
        <f t="shared" si="1"/>
        <v>0</v>
      </c>
      <c r="Q105" s="127">
        <v>0</v>
      </c>
      <c r="R105" s="127">
        <f t="shared" si="2"/>
        <v>0</v>
      </c>
      <c r="S105" s="127">
        <v>0</v>
      </c>
      <c r="T105" s="128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29" t="s">
        <v>140</v>
      </c>
      <c r="AT105" s="129" t="s">
        <v>277</v>
      </c>
      <c r="AU105" s="129" t="s">
        <v>72</v>
      </c>
      <c r="AY105" s="18" t="s">
        <v>132</v>
      </c>
      <c r="BE105" s="130">
        <f t="shared" si="4"/>
        <v>0</v>
      </c>
      <c r="BF105" s="130">
        <f t="shared" si="5"/>
        <v>0</v>
      </c>
      <c r="BG105" s="130">
        <f t="shared" si="6"/>
        <v>0</v>
      </c>
      <c r="BH105" s="130">
        <f t="shared" si="7"/>
        <v>0</v>
      </c>
      <c r="BI105" s="130">
        <f t="shared" si="8"/>
        <v>0</v>
      </c>
      <c r="BJ105" s="18" t="s">
        <v>80</v>
      </c>
      <c r="BK105" s="130">
        <f t="shared" si="9"/>
        <v>0</v>
      </c>
      <c r="BL105" s="18" t="s">
        <v>131</v>
      </c>
      <c r="BM105" s="129" t="s">
        <v>349</v>
      </c>
    </row>
    <row r="106" spans="1:65" s="2" customFormat="1" ht="16.5" customHeight="1">
      <c r="A106" s="33"/>
      <c r="B106" s="117"/>
      <c r="C106" s="142" t="s">
        <v>215</v>
      </c>
      <c r="D106" s="142" t="s">
        <v>277</v>
      </c>
      <c r="E106" s="143" t="s">
        <v>306</v>
      </c>
      <c r="F106" s="144" t="s">
        <v>307</v>
      </c>
      <c r="G106" s="145" t="s">
        <v>139</v>
      </c>
      <c r="H106" s="146">
        <v>30</v>
      </c>
      <c r="I106" s="147"/>
      <c r="J106" s="148">
        <f t="shared" si="0"/>
        <v>0</v>
      </c>
      <c r="K106" s="144" t="s">
        <v>3</v>
      </c>
      <c r="L106" s="149"/>
      <c r="M106" s="150" t="s">
        <v>3</v>
      </c>
      <c r="N106" s="151" t="s">
        <v>43</v>
      </c>
      <c r="O106" s="54"/>
      <c r="P106" s="127">
        <f t="shared" si="1"/>
        <v>0</v>
      </c>
      <c r="Q106" s="127">
        <v>0</v>
      </c>
      <c r="R106" s="127">
        <f t="shared" si="2"/>
        <v>0</v>
      </c>
      <c r="S106" s="127">
        <v>0</v>
      </c>
      <c r="T106" s="128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140</v>
      </c>
      <c r="AT106" s="129" t="s">
        <v>277</v>
      </c>
      <c r="AU106" s="129" t="s">
        <v>72</v>
      </c>
      <c r="AY106" s="18" t="s">
        <v>132</v>
      </c>
      <c r="BE106" s="130">
        <f t="shared" si="4"/>
        <v>0</v>
      </c>
      <c r="BF106" s="130">
        <f t="shared" si="5"/>
        <v>0</v>
      </c>
      <c r="BG106" s="130">
        <f t="shared" si="6"/>
        <v>0</v>
      </c>
      <c r="BH106" s="130">
        <f t="shared" si="7"/>
        <v>0</v>
      </c>
      <c r="BI106" s="130">
        <f t="shared" si="8"/>
        <v>0</v>
      </c>
      <c r="BJ106" s="18" t="s">
        <v>80</v>
      </c>
      <c r="BK106" s="130">
        <f t="shared" si="9"/>
        <v>0</v>
      </c>
      <c r="BL106" s="18" t="s">
        <v>131</v>
      </c>
      <c r="BM106" s="129" t="s">
        <v>350</v>
      </c>
    </row>
    <row r="107" spans="1:65" s="2" customFormat="1" ht="16.5" customHeight="1">
      <c r="A107" s="33"/>
      <c r="B107" s="117"/>
      <c r="C107" s="142" t="s">
        <v>174</v>
      </c>
      <c r="D107" s="142" t="s">
        <v>277</v>
      </c>
      <c r="E107" s="143" t="s">
        <v>309</v>
      </c>
      <c r="F107" s="144" t="s">
        <v>270</v>
      </c>
      <c r="G107" s="145" t="s">
        <v>139</v>
      </c>
      <c r="H107" s="146">
        <v>100</v>
      </c>
      <c r="I107" s="147"/>
      <c r="J107" s="148">
        <f t="shared" si="0"/>
        <v>0</v>
      </c>
      <c r="K107" s="144" t="s">
        <v>3</v>
      </c>
      <c r="L107" s="149"/>
      <c r="M107" s="150" t="s">
        <v>3</v>
      </c>
      <c r="N107" s="151" t="s">
        <v>43</v>
      </c>
      <c r="O107" s="54"/>
      <c r="P107" s="127">
        <f t="shared" si="1"/>
        <v>0</v>
      </c>
      <c r="Q107" s="127">
        <v>0</v>
      </c>
      <c r="R107" s="127">
        <f t="shared" si="2"/>
        <v>0</v>
      </c>
      <c r="S107" s="127">
        <v>0</v>
      </c>
      <c r="T107" s="128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29" t="s">
        <v>140</v>
      </c>
      <c r="AT107" s="129" t="s">
        <v>277</v>
      </c>
      <c r="AU107" s="129" t="s">
        <v>72</v>
      </c>
      <c r="AY107" s="18" t="s">
        <v>132</v>
      </c>
      <c r="BE107" s="130">
        <f t="shared" si="4"/>
        <v>0</v>
      </c>
      <c r="BF107" s="130">
        <f t="shared" si="5"/>
        <v>0</v>
      </c>
      <c r="BG107" s="130">
        <f t="shared" si="6"/>
        <v>0</v>
      </c>
      <c r="BH107" s="130">
        <f t="shared" si="7"/>
        <v>0</v>
      </c>
      <c r="BI107" s="130">
        <f t="shared" si="8"/>
        <v>0</v>
      </c>
      <c r="BJ107" s="18" t="s">
        <v>80</v>
      </c>
      <c r="BK107" s="130">
        <f t="shared" si="9"/>
        <v>0</v>
      </c>
      <c r="BL107" s="18" t="s">
        <v>131</v>
      </c>
      <c r="BM107" s="129" t="s">
        <v>351</v>
      </c>
    </row>
    <row r="108" spans="1:65" s="2" customFormat="1" ht="16.5" customHeight="1">
      <c r="A108" s="33"/>
      <c r="B108" s="117"/>
      <c r="C108" s="142" t="s">
        <v>223</v>
      </c>
      <c r="D108" s="142" t="s">
        <v>277</v>
      </c>
      <c r="E108" s="143" t="s">
        <v>312</v>
      </c>
      <c r="F108" s="144" t="s">
        <v>313</v>
      </c>
      <c r="G108" s="145" t="s">
        <v>130</v>
      </c>
      <c r="H108" s="146">
        <v>40</v>
      </c>
      <c r="I108" s="147"/>
      <c r="J108" s="148">
        <f t="shared" si="0"/>
        <v>0</v>
      </c>
      <c r="K108" s="144" t="s">
        <v>3</v>
      </c>
      <c r="L108" s="149"/>
      <c r="M108" s="150" t="s">
        <v>3</v>
      </c>
      <c r="N108" s="151" t="s">
        <v>43</v>
      </c>
      <c r="O108" s="54"/>
      <c r="P108" s="127">
        <f t="shared" si="1"/>
        <v>0</v>
      </c>
      <c r="Q108" s="127">
        <v>0</v>
      </c>
      <c r="R108" s="127">
        <f t="shared" si="2"/>
        <v>0</v>
      </c>
      <c r="S108" s="127">
        <v>0</v>
      </c>
      <c r="T108" s="128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140</v>
      </c>
      <c r="AT108" s="129" t="s">
        <v>277</v>
      </c>
      <c r="AU108" s="129" t="s">
        <v>72</v>
      </c>
      <c r="AY108" s="18" t="s">
        <v>132</v>
      </c>
      <c r="BE108" s="130">
        <f t="shared" si="4"/>
        <v>0</v>
      </c>
      <c r="BF108" s="130">
        <f t="shared" si="5"/>
        <v>0</v>
      </c>
      <c r="BG108" s="130">
        <f t="shared" si="6"/>
        <v>0</v>
      </c>
      <c r="BH108" s="130">
        <f t="shared" si="7"/>
        <v>0</v>
      </c>
      <c r="BI108" s="130">
        <f t="shared" si="8"/>
        <v>0</v>
      </c>
      <c r="BJ108" s="18" t="s">
        <v>80</v>
      </c>
      <c r="BK108" s="130">
        <f t="shared" si="9"/>
        <v>0</v>
      </c>
      <c r="BL108" s="18" t="s">
        <v>131</v>
      </c>
      <c r="BM108" s="129" t="s">
        <v>352</v>
      </c>
    </row>
    <row r="109" spans="1:65" s="2" customFormat="1" ht="16.5" customHeight="1">
      <c r="A109" s="33"/>
      <c r="B109" s="117"/>
      <c r="C109" s="142" t="s">
        <v>177</v>
      </c>
      <c r="D109" s="142" t="s">
        <v>277</v>
      </c>
      <c r="E109" s="143" t="s">
        <v>315</v>
      </c>
      <c r="F109" s="144" t="s">
        <v>316</v>
      </c>
      <c r="G109" s="145" t="s">
        <v>139</v>
      </c>
      <c r="H109" s="146">
        <v>50</v>
      </c>
      <c r="I109" s="147"/>
      <c r="J109" s="148">
        <f t="shared" si="0"/>
        <v>0</v>
      </c>
      <c r="K109" s="144" t="s">
        <v>3</v>
      </c>
      <c r="L109" s="149"/>
      <c r="M109" s="150" t="s">
        <v>3</v>
      </c>
      <c r="N109" s="151" t="s">
        <v>43</v>
      </c>
      <c r="O109" s="54"/>
      <c r="P109" s="127">
        <f t="shared" si="1"/>
        <v>0</v>
      </c>
      <c r="Q109" s="127">
        <v>0</v>
      </c>
      <c r="R109" s="127">
        <f t="shared" si="2"/>
        <v>0</v>
      </c>
      <c r="S109" s="127">
        <v>0</v>
      </c>
      <c r="T109" s="128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29" t="s">
        <v>140</v>
      </c>
      <c r="AT109" s="129" t="s">
        <v>277</v>
      </c>
      <c r="AU109" s="129" t="s">
        <v>72</v>
      </c>
      <c r="AY109" s="18" t="s">
        <v>132</v>
      </c>
      <c r="BE109" s="130">
        <f t="shared" si="4"/>
        <v>0</v>
      </c>
      <c r="BF109" s="130">
        <f t="shared" si="5"/>
        <v>0</v>
      </c>
      <c r="BG109" s="130">
        <f t="shared" si="6"/>
        <v>0</v>
      </c>
      <c r="BH109" s="130">
        <f t="shared" si="7"/>
        <v>0</v>
      </c>
      <c r="BI109" s="130">
        <f t="shared" si="8"/>
        <v>0</v>
      </c>
      <c r="BJ109" s="18" t="s">
        <v>80</v>
      </c>
      <c r="BK109" s="130">
        <f t="shared" si="9"/>
        <v>0</v>
      </c>
      <c r="BL109" s="18" t="s">
        <v>131</v>
      </c>
      <c r="BM109" s="129" t="s">
        <v>353</v>
      </c>
    </row>
    <row r="110" spans="1:65" s="2" customFormat="1" ht="16.5" customHeight="1">
      <c r="A110" s="33"/>
      <c r="B110" s="117"/>
      <c r="C110" s="142" t="s">
        <v>227</v>
      </c>
      <c r="D110" s="142" t="s">
        <v>277</v>
      </c>
      <c r="E110" s="143" t="s">
        <v>319</v>
      </c>
      <c r="F110" s="144" t="s">
        <v>320</v>
      </c>
      <c r="G110" s="145" t="s">
        <v>139</v>
      </c>
      <c r="H110" s="146">
        <v>145</v>
      </c>
      <c r="I110" s="147"/>
      <c r="J110" s="148">
        <f t="shared" si="0"/>
        <v>0</v>
      </c>
      <c r="K110" s="144" t="s">
        <v>3</v>
      </c>
      <c r="L110" s="149"/>
      <c r="M110" s="150" t="s">
        <v>3</v>
      </c>
      <c r="N110" s="151" t="s">
        <v>43</v>
      </c>
      <c r="O110" s="54"/>
      <c r="P110" s="127">
        <f t="shared" si="1"/>
        <v>0</v>
      </c>
      <c r="Q110" s="127">
        <v>0</v>
      </c>
      <c r="R110" s="127">
        <f t="shared" si="2"/>
        <v>0</v>
      </c>
      <c r="S110" s="127">
        <v>0</v>
      </c>
      <c r="T110" s="128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29" t="s">
        <v>140</v>
      </c>
      <c r="AT110" s="129" t="s">
        <v>277</v>
      </c>
      <c r="AU110" s="129" t="s">
        <v>72</v>
      </c>
      <c r="AY110" s="18" t="s">
        <v>132</v>
      </c>
      <c r="BE110" s="130">
        <f t="shared" si="4"/>
        <v>0</v>
      </c>
      <c r="BF110" s="130">
        <f t="shared" si="5"/>
        <v>0</v>
      </c>
      <c r="BG110" s="130">
        <f t="shared" si="6"/>
        <v>0</v>
      </c>
      <c r="BH110" s="130">
        <f t="shared" si="7"/>
        <v>0</v>
      </c>
      <c r="BI110" s="130">
        <f t="shared" si="8"/>
        <v>0</v>
      </c>
      <c r="BJ110" s="18" t="s">
        <v>80</v>
      </c>
      <c r="BK110" s="130">
        <f t="shared" si="9"/>
        <v>0</v>
      </c>
      <c r="BL110" s="18" t="s">
        <v>131</v>
      </c>
      <c r="BM110" s="129" t="s">
        <v>354</v>
      </c>
    </row>
    <row r="111" spans="1:65" s="2" customFormat="1" ht="16.5" customHeight="1">
      <c r="A111" s="33"/>
      <c r="B111" s="117"/>
      <c r="C111" s="142" t="s">
        <v>182</v>
      </c>
      <c r="D111" s="142" t="s">
        <v>277</v>
      </c>
      <c r="E111" s="143" t="s">
        <v>322</v>
      </c>
      <c r="F111" s="144" t="s">
        <v>247</v>
      </c>
      <c r="G111" s="145" t="s">
        <v>139</v>
      </c>
      <c r="H111" s="146">
        <v>6</v>
      </c>
      <c r="I111" s="147"/>
      <c r="J111" s="148">
        <f t="shared" si="0"/>
        <v>0</v>
      </c>
      <c r="K111" s="144" t="s">
        <v>3</v>
      </c>
      <c r="L111" s="149"/>
      <c r="M111" s="152" t="s">
        <v>3</v>
      </c>
      <c r="N111" s="153" t="s">
        <v>43</v>
      </c>
      <c r="O111" s="139"/>
      <c r="P111" s="140">
        <f t="shared" si="1"/>
        <v>0</v>
      </c>
      <c r="Q111" s="140">
        <v>0</v>
      </c>
      <c r="R111" s="140">
        <f t="shared" si="2"/>
        <v>0</v>
      </c>
      <c r="S111" s="140">
        <v>0</v>
      </c>
      <c r="T111" s="141">
        <f t="shared" si="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29" t="s">
        <v>140</v>
      </c>
      <c r="AT111" s="129" t="s">
        <v>277</v>
      </c>
      <c r="AU111" s="129" t="s">
        <v>72</v>
      </c>
      <c r="AY111" s="18" t="s">
        <v>132</v>
      </c>
      <c r="BE111" s="130">
        <f t="shared" si="4"/>
        <v>0</v>
      </c>
      <c r="BF111" s="130">
        <f t="shared" si="5"/>
        <v>0</v>
      </c>
      <c r="BG111" s="130">
        <f t="shared" si="6"/>
        <v>0</v>
      </c>
      <c r="BH111" s="130">
        <f t="shared" si="7"/>
        <v>0</v>
      </c>
      <c r="BI111" s="130">
        <f t="shared" si="8"/>
        <v>0</v>
      </c>
      <c r="BJ111" s="18" t="s">
        <v>80</v>
      </c>
      <c r="BK111" s="130">
        <f t="shared" si="9"/>
        <v>0</v>
      </c>
      <c r="BL111" s="18" t="s">
        <v>131</v>
      </c>
      <c r="BM111" s="129" t="s">
        <v>355</v>
      </c>
    </row>
    <row r="112" spans="1:31" s="2" customFormat="1" ht="6.95" customHeight="1">
      <c r="A112" s="33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4"/>
      <c r="M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</sheetData>
  <autoFilter ref="C78:K111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356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35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>Město Horní Slavkov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tr">
        <f>IF('Rekapitulace stavby'!AN16="","",'Rekapitulace stavby'!AN16)</f>
        <v/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Ing. arch. Jakub Bradáč</v>
      </c>
      <c r="F21" s="33"/>
      <c r="G21" s="33"/>
      <c r="H21" s="33"/>
      <c r="I21" s="28" t="s">
        <v>28</v>
      </c>
      <c r="J21" s="26" t="str">
        <f>IF('Rekapitulace stavby'!AN17="","",'Rekapitulace stavby'!AN17)</f>
        <v/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ROUND(J79,2)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ROUND((SUM(BE79:BE82)),2)</f>
        <v>0</v>
      </c>
      <c r="G33" s="33"/>
      <c r="H33" s="33"/>
      <c r="I33" s="97">
        <v>0.21</v>
      </c>
      <c r="J33" s="96">
        <f>ROUND(((SUM(BE79:BE82))*I33),2)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ROUND((SUM(BF79:BF82)),2)</f>
        <v>0</v>
      </c>
      <c r="G34" s="33"/>
      <c r="H34" s="33"/>
      <c r="I34" s="97">
        <v>0.15</v>
      </c>
      <c r="J34" s="96">
        <f>ROUND(((SUM(BF79:BF82))*I34),2)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ROUND((SUM(BG79:BG82)),2)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ROUND((SUM(BH79:BH82)),2)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ROUND((SUM(BI79:BI82)),2)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05 - Elektroinstalace - VN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J79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1:31" s="2" customFormat="1" ht="21.75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9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9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5" spans="1:31" s="2" customFormat="1" ht="6.95" customHeight="1">
      <c r="A65" s="33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24.95" customHeight="1">
      <c r="A66" s="33"/>
      <c r="B66" s="34"/>
      <c r="C66" s="22" t="s">
        <v>114</v>
      </c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12" customHeight="1">
      <c r="A68" s="33"/>
      <c r="B68" s="34"/>
      <c r="C68" s="28" t="s">
        <v>17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6.5" customHeight="1">
      <c r="A69" s="33"/>
      <c r="B69" s="34"/>
      <c r="C69" s="33"/>
      <c r="D69" s="33"/>
      <c r="E69" s="321" t="str">
        <f>E7</f>
        <v>Vybavení objektu Základní školy vzduchotechnickým zařízením č.p.st. 1369 v k.ú. Horní Slavkov</v>
      </c>
      <c r="F69" s="322"/>
      <c r="G69" s="322"/>
      <c r="H69" s="322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108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11" t="str">
        <f>E9</f>
        <v>05 - Elektroinstalace - VN</v>
      </c>
      <c r="F71" s="320"/>
      <c r="G71" s="320"/>
      <c r="H71" s="320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21</v>
      </c>
      <c r="D73" s="33"/>
      <c r="E73" s="33"/>
      <c r="F73" s="26" t="str">
        <f>F12</f>
        <v xml:space="preserve"> </v>
      </c>
      <c r="G73" s="33"/>
      <c r="H73" s="33"/>
      <c r="I73" s="28" t="s">
        <v>23</v>
      </c>
      <c r="J73" s="51" t="str">
        <f>IF(J12="","",J12)</f>
        <v>19. 10. 2022</v>
      </c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5.7" customHeight="1">
      <c r="A75" s="33"/>
      <c r="B75" s="34"/>
      <c r="C75" s="28" t="s">
        <v>25</v>
      </c>
      <c r="D75" s="33"/>
      <c r="E75" s="33"/>
      <c r="F75" s="26" t="str">
        <f>E15</f>
        <v>Město Horní Slavkov</v>
      </c>
      <c r="G75" s="33"/>
      <c r="H75" s="33"/>
      <c r="I75" s="28" t="s">
        <v>31</v>
      </c>
      <c r="J75" s="31" t="str">
        <f>E21</f>
        <v>Ing. arch. Jakub Bradáč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5.2" customHeight="1">
      <c r="A76" s="33"/>
      <c r="B76" s="34"/>
      <c r="C76" s="28" t="s">
        <v>29</v>
      </c>
      <c r="D76" s="33"/>
      <c r="E76" s="33"/>
      <c r="F76" s="26" t="str">
        <f>IF(E18="","",E18)</f>
        <v>Vyplň údaj</v>
      </c>
      <c r="G76" s="33"/>
      <c r="H76" s="33"/>
      <c r="I76" s="28" t="s">
        <v>34</v>
      </c>
      <c r="J76" s="31" t="str">
        <f>E24</f>
        <v xml:space="preserve"> 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0.3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9" customFormat="1" ht="29.25" customHeight="1">
      <c r="A78" s="107"/>
      <c r="B78" s="108"/>
      <c r="C78" s="109" t="s">
        <v>115</v>
      </c>
      <c r="D78" s="110" t="s">
        <v>57</v>
      </c>
      <c r="E78" s="110" t="s">
        <v>53</v>
      </c>
      <c r="F78" s="110" t="s">
        <v>54</v>
      </c>
      <c r="G78" s="110" t="s">
        <v>116</v>
      </c>
      <c r="H78" s="110" t="s">
        <v>117</v>
      </c>
      <c r="I78" s="110" t="s">
        <v>118</v>
      </c>
      <c r="J78" s="110" t="s">
        <v>112</v>
      </c>
      <c r="K78" s="111" t="s">
        <v>119</v>
      </c>
      <c r="L78" s="112"/>
      <c r="M78" s="58" t="s">
        <v>3</v>
      </c>
      <c r="N78" s="59" t="s">
        <v>42</v>
      </c>
      <c r="O78" s="59" t="s">
        <v>120</v>
      </c>
      <c r="P78" s="59" t="s">
        <v>121</v>
      </c>
      <c r="Q78" s="59" t="s">
        <v>122</v>
      </c>
      <c r="R78" s="59" t="s">
        <v>123</v>
      </c>
      <c r="S78" s="59" t="s">
        <v>124</v>
      </c>
      <c r="T78" s="60" t="s">
        <v>125</v>
      </c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1:63" s="2" customFormat="1" ht="22.9" customHeight="1">
      <c r="A79" s="33"/>
      <c r="B79" s="34"/>
      <c r="C79" s="65" t="s">
        <v>126</v>
      </c>
      <c r="D79" s="33"/>
      <c r="E79" s="33"/>
      <c r="F79" s="33"/>
      <c r="G79" s="33"/>
      <c r="H79" s="33"/>
      <c r="I79" s="33"/>
      <c r="J79" s="113">
        <f>BK79</f>
        <v>0</v>
      </c>
      <c r="K79" s="33"/>
      <c r="L79" s="34"/>
      <c r="M79" s="61"/>
      <c r="N79" s="52"/>
      <c r="O79" s="62"/>
      <c r="P79" s="114">
        <f>SUM(P80:P82)</f>
        <v>0</v>
      </c>
      <c r="Q79" s="62"/>
      <c r="R79" s="114">
        <f>SUM(R80:R82)</f>
        <v>0</v>
      </c>
      <c r="S79" s="62"/>
      <c r="T79" s="115">
        <f>SUM(T80:T82)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8" t="s">
        <v>71</v>
      </c>
      <c r="AU79" s="18" t="s">
        <v>113</v>
      </c>
      <c r="BK79" s="116">
        <f>SUM(BK80:BK82)</f>
        <v>0</v>
      </c>
    </row>
    <row r="80" spans="1:65" s="2" customFormat="1" ht="16.5" customHeight="1">
      <c r="A80" s="33"/>
      <c r="B80" s="117"/>
      <c r="C80" s="118" t="s">
        <v>80</v>
      </c>
      <c r="D80" s="118" t="s">
        <v>127</v>
      </c>
      <c r="E80" s="119" t="s">
        <v>357</v>
      </c>
      <c r="F80" s="120" t="s">
        <v>358</v>
      </c>
      <c r="G80" s="121" t="s">
        <v>359</v>
      </c>
      <c r="H80" s="122">
        <v>1</v>
      </c>
      <c r="I80" s="123"/>
      <c r="J80" s="124">
        <f>ROUND(I80*H80,2)</f>
        <v>0</v>
      </c>
      <c r="K80" s="120" t="s">
        <v>3</v>
      </c>
      <c r="L80" s="34"/>
      <c r="M80" s="125" t="s">
        <v>3</v>
      </c>
      <c r="N80" s="126" t="s">
        <v>43</v>
      </c>
      <c r="O80" s="54"/>
      <c r="P80" s="127">
        <f>O80*H80</f>
        <v>0</v>
      </c>
      <c r="Q80" s="127">
        <v>0</v>
      </c>
      <c r="R80" s="127">
        <f>Q80*H80</f>
        <v>0</v>
      </c>
      <c r="S80" s="127">
        <v>0</v>
      </c>
      <c r="T80" s="128">
        <f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29" t="s">
        <v>131</v>
      </c>
      <c r="AT80" s="129" t="s">
        <v>127</v>
      </c>
      <c r="AU80" s="129" t="s">
        <v>72</v>
      </c>
      <c r="AY80" s="18" t="s">
        <v>132</v>
      </c>
      <c r="BE80" s="130">
        <f>IF(N80="základní",J80,0)</f>
        <v>0</v>
      </c>
      <c r="BF80" s="130">
        <f>IF(N80="snížená",J80,0)</f>
        <v>0</v>
      </c>
      <c r="BG80" s="130">
        <f>IF(N80="zákl. přenesená",J80,0)</f>
        <v>0</v>
      </c>
      <c r="BH80" s="130">
        <f>IF(N80="sníž. přenesená",J80,0)</f>
        <v>0</v>
      </c>
      <c r="BI80" s="130">
        <f>IF(N80="nulová",J80,0)</f>
        <v>0</v>
      </c>
      <c r="BJ80" s="18" t="s">
        <v>80</v>
      </c>
      <c r="BK80" s="130">
        <f>ROUND(I80*H80,2)</f>
        <v>0</v>
      </c>
      <c r="BL80" s="18" t="s">
        <v>131</v>
      </c>
      <c r="BM80" s="129" t="s">
        <v>82</v>
      </c>
    </row>
    <row r="81" spans="1:65" s="2" customFormat="1" ht="16.5" customHeight="1">
      <c r="A81" s="33"/>
      <c r="B81" s="117"/>
      <c r="C81" s="118" t="s">
        <v>82</v>
      </c>
      <c r="D81" s="118" t="s">
        <v>127</v>
      </c>
      <c r="E81" s="119" t="s">
        <v>360</v>
      </c>
      <c r="F81" s="120" t="s">
        <v>361</v>
      </c>
      <c r="G81" s="121" t="s">
        <v>359</v>
      </c>
      <c r="H81" s="122">
        <v>1</v>
      </c>
      <c r="I81" s="123"/>
      <c r="J81" s="124">
        <f>ROUND(I81*H81,2)</f>
        <v>0</v>
      </c>
      <c r="K81" s="120" t="s">
        <v>3</v>
      </c>
      <c r="L81" s="34"/>
      <c r="M81" s="125" t="s">
        <v>3</v>
      </c>
      <c r="N81" s="126" t="s">
        <v>43</v>
      </c>
      <c r="O81" s="54"/>
      <c r="P81" s="127">
        <f>O81*H81</f>
        <v>0</v>
      </c>
      <c r="Q81" s="127">
        <v>0</v>
      </c>
      <c r="R81" s="127">
        <f>Q81*H81</f>
        <v>0</v>
      </c>
      <c r="S81" s="127">
        <v>0</v>
      </c>
      <c r="T81" s="128">
        <f>S81*H81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29" t="s">
        <v>131</v>
      </c>
      <c r="AT81" s="129" t="s">
        <v>127</v>
      </c>
      <c r="AU81" s="129" t="s">
        <v>72</v>
      </c>
      <c r="AY81" s="18" t="s">
        <v>132</v>
      </c>
      <c r="BE81" s="130">
        <f>IF(N81="základní",J81,0)</f>
        <v>0</v>
      </c>
      <c r="BF81" s="130">
        <f>IF(N81="snížená",J81,0)</f>
        <v>0</v>
      </c>
      <c r="BG81" s="130">
        <f>IF(N81="zákl. přenesená",J81,0)</f>
        <v>0</v>
      </c>
      <c r="BH81" s="130">
        <f>IF(N81="sníž. přenesená",J81,0)</f>
        <v>0</v>
      </c>
      <c r="BI81" s="130">
        <f>IF(N81="nulová",J81,0)</f>
        <v>0</v>
      </c>
      <c r="BJ81" s="18" t="s">
        <v>80</v>
      </c>
      <c r="BK81" s="130">
        <f>ROUND(I81*H81,2)</f>
        <v>0</v>
      </c>
      <c r="BL81" s="18" t="s">
        <v>131</v>
      </c>
      <c r="BM81" s="129" t="s">
        <v>131</v>
      </c>
    </row>
    <row r="82" spans="1:65" s="2" customFormat="1" ht="16.5" customHeight="1">
      <c r="A82" s="33"/>
      <c r="B82" s="117"/>
      <c r="C82" s="118" t="s">
        <v>136</v>
      </c>
      <c r="D82" s="118" t="s">
        <v>127</v>
      </c>
      <c r="E82" s="119" t="s">
        <v>362</v>
      </c>
      <c r="F82" s="120" t="s">
        <v>363</v>
      </c>
      <c r="G82" s="121" t="s">
        <v>359</v>
      </c>
      <c r="H82" s="122">
        <v>1</v>
      </c>
      <c r="I82" s="123"/>
      <c r="J82" s="124">
        <f>ROUND(I82*H82,2)</f>
        <v>0</v>
      </c>
      <c r="K82" s="120" t="s">
        <v>3</v>
      </c>
      <c r="L82" s="34"/>
      <c r="M82" s="137" t="s">
        <v>3</v>
      </c>
      <c r="N82" s="138" t="s">
        <v>43</v>
      </c>
      <c r="O82" s="139"/>
      <c r="P82" s="140">
        <f>O82*H82</f>
        <v>0</v>
      </c>
      <c r="Q82" s="140">
        <v>0</v>
      </c>
      <c r="R82" s="140">
        <f>Q82*H82</f>
        <v>0</v>
      </c>
      <c r="S82" s="140">
        <v>0</v>
      </c>
      <c r="T82" s="141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29" t="s">
        <v>131</v>
      </c>
      <c r="AT82" s="129" t="s">
        <v>127</v>
      </c>
      <c r="AU82" s="129" t="s">
        <v>72</v>
      </c>
      <c r="AY82" s="18" t="s">
        <v>132</v>
      </c>
      <c r="BE82" s="130">
        <f>IF(N82="základní",J82,0)</f>
        <v>0</v>
      </c>
      <c r="BF82" s="130">
        <f>IF(N82="snížená",J82,0)</f>
        <v>0</v>
      </c>
      <c r="BG82" s="130">
        <f>IF(N82="zákl. přenesená",J82,0)</f>
        <v>0</v>
      </c>
      <c r="BH82" s="130">
        <f>IF(N82="sníž. přenesená",J82,0)</f>
        <v>0</v>
      </c>
      <c r="BI82" s="130">
        <f>IF(N82="nulová",J82,0)</f>
        <v>0</v>
      </c>
      <c r="BJ82" s="18" t="s">
        <v>80</v>
      </c>
      <c r="BK82" s="130">
        <f>ROUND(I82*H82,2)</f>
        <v>0</v>
      </c>
      <c r="BL82" s="18" t="s">
        <v>131</v>
      </c>
      <c r="BM82" s="129" t="s">
        <v>135</v>
      </c>
    </row>
    <row r="83" spans="1:31" s="2" customFormat="1" ht="6.95" customHeight="1">
      <c r="A83" s="33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34"/>
      <c r="M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</sheetData>
  <autoFilter ref="C78:K82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364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ROUND((SUM(BE81:BE110)),2)</f>
        <v>0</v>
      </c>
      <c r="G33" s="33"/>
      <c r="H33" s="33"/>
      <c r="I33" s="97">
        <v>0.21</v>
      </c>
      <c r="J33" s="96">
        <f>ROUND(((SUM(BE81:BE110))*I33),2)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ROUND((SUM(BF81:BF110)),2)</f>
        <v>0</v>
      </c>
      <c r="G34" s="33"/>
      <c r="H34" s="33"/>
      <c r="I34" s="97">
        <v>0.15</v>
      </c>
      <c r="J34" s="96">
        <f>ROUND(((SUM(BF81:BF110))*I34),2)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ROUND((SUM(BG81:BG110)),2)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ROUND((SUM(BH81:BH110)),2)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ROUND((SUM(BI81:BI110)),2)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06 - Vzduchotechnika - I.stupeň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č.p.st. 1369 v k.ú. Horní Slavkov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2:12" s="10" customFormat="1" ht="24.95" customHeight="1">
      <c r="B60" s="154"/>
      <c r="D60" s="155" t="s">
        <v>365</v>
      </c>
      <c r="E60" s="156"/>
      <c r="F60" s="156"/>
      <c r="G60" s="156"/>
      <c r="H60" s="156"/>
      <c r="I60" s="156"/>
      <c r="J60" s="157">
        <f>J82</f>
        <v>0</v>
      </c>
      <c r="L60" s="154"/>
    </row>
    <row r="61" spans="2:12" s="11" customFormat="1" ht="19.9" customHeight="1">
      <c r="B61" s="158"/>
      <c r="D61" s="159" t="s">
        <v>366</v>
      </c>
      <c r="E61" s="160"/>
      <c r="F61" s="160"/>
      <c r="G61" s="160"/>
      <c r="H61" s="160"/>
      <c r="I61" s="160"/>
      <c r="J61" s="161">
        <f>J83</f>
        <v>0</v>
      </c>
      <c r="L61" s="158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114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21" t="str">
        <f>E7</f>
        <v>Vybavení objektu Základní školy vzduchotechnickým zařízením č.p.st. 1369 v k.ú. Horní Slavkov</v>
      </c>
      <c r="F71" s="322"/>
      <c r="G71" s="322"/>
      <c r="H71" s="322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1" t="str">
        <f>E9</f>
        <v>06 - Vzduchotechnika - I.stupeň</v>
      </c>
      <c r="F73" s="320"/>
      <c r="G73" s="320"/>
      <c r="H73" s="320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3"/>
      <c r="E75" s="33"/>
      <c r="F75" s="26" t="str">
        <f>F12</f>
        <v>č.p.st. 1369 v k.ú. Horní Slavkov</v>
      </c>
      <c r="G75" s="33"/>
      <c r="H75" s="33"/>
      <c r="I75" s="28" t="s">
        <v>23</v>
      </c>
      <c r="J75" s="51" t="str">
        <f>IF(J12="","",J12)</f>
        <v>19. 10. 2022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3"/>
      <c r="E77" s="33"/>
      <c r="F77" s="26" t="str">
        <f>E15</f>
        <v>Město Horní Slavkov</v>
      </c>
      <c r="G77" s="33"/>
      <c r="H77" s="33"/>
      <c r="I77" s="28" t="s">
        <v>31</v>
      </c>
      <c r="J77" s="31" t="str">
        <f>E21</f>
        <v>Ing. arch. Jakub Bradáč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3"/>
      <c r="E78" s="33"/>
      <c r="F78" s="26" t="str">
        <f>IF(E18="","",E18)</f>
        <v>Vyplň údaj</v>
      </c>
      <c r="G78" s="33"/>
      <c r="H78" s="33"/>
      <c r="I78" s="28" t="s">
        <v>34</v>
      </c>
      <c r="J78" s="31" t="str">
        <f>E24</f>
        <v xml:space="preserve"> 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9" customFormat="1" ht="29.25" customHeight="1">
      <c r="A80" s="107"/>
      <c r="B80" s="108"/>
      <c r="C80" s="109" t="s">
        <v>115</v>
      </c>
      <c r="D80" s="110" t="s">
        <v>57</v>
      </c>
      <c r="E80" s="110" t="s">
        <v>53</v>
      </c>
      <c r="F80" s="110" t="s">
        <v>54</v>
      </c>
      <c r="G80" s="110" t="s">
        <v>116</v>
      </c>
      <c r="H80" s="110" t="s">
        <v>117</v>
      </c>
      <c r="I80" s="110" t="s">
        <v>118</v>
      </c>
      <c r="J80" s="110" t="s">
        <v>112</v>
      </c>
      <c r="K80" s="111" t="s">
        <v>119</v>
      </c>
      <c r="L80" s="112"/>
      <c r="M80" s="58" t="s">
        <v>3</v>
      </c>
      <c r="N80" s="59" t="s">
        <v>42</v>
      </c>
      <c r="O80" s="59" t="s">
        <v>120</v>
      </c>
      <c r="P80" s="59" t="s">
        <v>121</v>
      </c>
      <c r="Q80" s="59" t="s">
        <v>122</v>
      </c>
      <c r="R80" s="59" t="s">
        <v>123</v>
      </c>
      <c r="S80" s="59" t="s">
        <v>124</v>
      </c>
      <c r="T80" s="60" t="s">
        <v>125</v>
      </c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63" s="2" customFormat="1" ht="22.9" customHeight="1">
      <c r="A81" s="33"/>
      <c r="B81" s="34"/>
      <c r="C81" s="65" t="s">
        <v>126</v>
      </c>
      <c r="D81" s="33"/>
      <c r="E81" s="33"/>
      <c r="F81" s="33"/>
      <c r="G81" s="33"/>
      <c r="H81" s="33"/>
      <c r="I81" s="33"/>
      <c r="J81" s="113">
        <f>BK81</f>
        <v>0</v>
      </c>
      <c r="K81" s="33"/>
      <c r="L81" s="34"/>
      <c r="M81" s="61"/>
      <c r="N81" s="52"/>
      <c r="O81" s="62"/>
      <c r="P81" s="114">
        <f>P82</f>
        <v>0</v>
      </c>
      <c r="Q81" s="62"/>
      <c r="R81" s="114">
        <f>R82</f>
        <v>0</v>
      </c>
      <c r="S81" s="62"/>
      <c r="T81" s="115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71</v>
      </c>
      <c r="AU81" s="18" t="s">
        <v>113</v>
      </c>
      <c r="BK81" s="116">
        <f>BK82</f>
        <v>0</v>
      </c>
    </row>
    <row r="82" spans="2:63" s="12" customFormat="1" ht="25.9" customHeight="1">
      <c r="B82" s="162"/>
      <c r="D82" s="163" t="s">
        <v>71</v>
      </c>
      <c r="E82" s="164" t="s">
        <v>367</v>
      </c>
      <c r="F82" s="164" t="s">
        <v>368</v>
      </c>
      <c r="I82" s="165"/>
      <c r="J82" s="166">
        <f>BK82</f>
        <v>0</v>
      </c>
      <c r="L82" s="162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63" t="s">
        <v>82</v>
      </c>
      <c r="AT82" s="171" t="s">
        <v>71</v>
      </c>
      <c r="AU82" s="171" t="s">
        <v>72</v>
      </c>
      <c r="AY82" s="163" t="s">
        <v>132</v>
      </c>
      <c r="BK82" s="172">
        <f>BK83</f>
        <v>0</v>
      </c>
    </row>
    <row r="83" spans="2:63" s="12" customFormat="1" ht="22.9" customHeight="1">
      <c r="B83" s="162"/>
      <c r="D83" s="163" t="s">
        <v>71</v>
      </c>
      <c r="E83" s="173" t="s">
        <v>369</v>
      </c>
      <c r="F83" s="173" t="s">
        <v>370</v>
      </c>
      <c r="I83" s="165"/>
      <c r="J83" s="174">
        <f>BK83</f>
        <v>0</v>
      </c>
      <c r="L83" s="162"/>
      <c r="M83" s="167"/>
      <c r="N83" s="168"/>
      <c r="O83" s="168"/>
      <c r="P83" s="169">
        <f>SUM(P84:P110)</f>
        <v>0</v>
      </c>
      <c r="Q83" s="168"/>
      <c r="R83" s="169">
        <f>SUM(R84:R110)</f>
        <v>0</v>
      </c>
      <c r="S83" s="168"/>
      <c r="T83" s="170">
        <f>SUM(T84:T110)</f>
        <v>0</v>
      </c>
      <c r="AR83" s="163" t="s">
        <v>82</v>
      </c>
      <c r="AT83" s="171" t="s">
        <v>71</v>
      </c>
      <c r="AU83" s="171" t="s">
        <v>80</v>
      </c>
      <c r="AY83" s="163" t="s">
        <v>132</v>
      </c>
      <c r="BK83" s="172">
        <f>SUM(BK84:BK110)</f>
        <v>0</v>
      </c>
    </row>
    <row r="84" spans="1:65" s="2" customFormat="1" ht="115.7" customHeight="1">
      <c r="A84" s="33"/>
      <c r="B84" s="117"/>
      <c r="C84" s="118" t="s">
        <v>80</v>
      </c>
      <c r="D84" s="118" t="s">
        <v>127</v>
      </c>
      <c r="E84" s="119" t="s">
        <v>371</v>
      </c>
      <c r="F84" s="120" t="s">
        <v>372</v>
      </c>
      <c r="G84" s="121" t="s">
        <v>130</v>
      </c>
      <c r="H84" s="122">
        <v>1</v>
      </c>
      <c r="I84" s="123"/>
      <c r="J84" s="124">
        <f aca="true" t="shared" si="0" ref="J84:J110">ROUND(I84*H84,2)</f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aca="true" t="shared" si="1" ref="P84:P110">O84*H84</f>
        <v>0</v>
      </c>
      <c r="Q84" s="127">
        <v>0</v>
      </c>
      <c r="R84" s="127">
        <f aca="true" t="shared" si="2" ref="R84:R110">Q84*H84</f>
        <v>0</v>
      </c>
      <c r="S84" s="127">
        <v>0</v>
      </c>
      <c r="T84" s="128">
        <f aca="true" t="shared" si="3" ref="T84:T110"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154</v>
      </c>
      <c r="AT84" s="129" t="s">
        <v>127</v>
      </c>
      <c r="AU84" s="129" t="s">
        <v>82</v>
      </c>
      <c r="AY84" s="18" t="s">
        <v>132</v>
      </c>
      <c r="BE84" s="130">
        <f aca="true" t="shared" si="4" ref="BE84:BE110">IF(N84="základní",J84,0)</f>
        <v>0</v>
      </c>
      <c r="BF84" s="130">
        <f aca="true" t="shared" si="5" ref="BF84:BF110">IF(N84="snížená",J84,0)</f>
        <v>0</v>
      </c>
      <c r="BG84" s="130">
        <f aca="true" t="shared" si="6" ref="BG84:BG110">IF(N84="zákl. přenesená",J84,0)</f>
        <v>0</v>
      </c>
      <c r="BH84" s="130">
        <f aca="true" t="shared" si="7" ref="BH84:BH110">IF(N84="sníž. přenesená",J84,0)</f>
        <v>0</v>
      </c>
      <c r="BI84" s="130">
        <f aca="true" t="shared" si="8" ref="BI84:BI110">IF(N84="nulová",J84,0)</f>
        <v>0</v>
      </c>
      <c r="BJ84" s="18" t="s">
        <v>80</v>
      </c>
      <c r="BK84" s="130">
        <f aca="true" t="shared" si="9" ref="BK84:BK110">ROUND(I84*H84,2)</f>
        <v>0</v>
      </c>
      <c r="BL84" s="18" t="s">
        <v>154</v>
      </c>
      <c r="BM84" s="129" t="s">
        <v>373</v>
      </c>
    </row>
    <row r="85" spans="1:65" s="2" customFormat="1" ht="16.5" customHeight="1">
      <c r="A85" s="33"/>
      <c r="B85" s="117"/>
      <c r="C85" s="118" t="s">
        <v>82</v>
      </c>
      <c r="D85" s="118" t="s">
        <v>127</v>
      </c>
      <c r="E85" s="119" t="s">
        <v>374</v>
      </c>
      <c r="F85" s="120" t="s">
        <v>375</v>
      </c>
      <c r="G85" s="121" t="s">
        <v>359</v>
      </c>
      <c r="H85" s="122">
        <v>1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154</v>
      </c>
      <c r="AT85" s="129" t="s">
        <v>127</v>
      </c>
      <c r="AU85" s="129" t="s">
        <v>82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154</v>
      </c>
      <c r="BM85" s="129" t="s">
        <v>376</v>
      </c>
    </row>
    <row r="86" spans="1:65" s="2" customFormat="1" ht="16.5" customHeight="1">
      <c r="A86" s="33"/>
      <c r="B86" s="117"/>
      <c r="C86" s="118" t="s">
        <v>136</v>
      </c>
      <c r="D86" s="118" t="s">
        <v>127</v>
      </c>
      <c r="E86" s="119" t="s">
        <v>377</v>
      </c>
      <c r="F86" s="120" t="s">
        <v>378</v>
      </c>
      <c r="G86" s="121" t="s">
        <v>130</v>
      </c>
      <c r="H86" s="122">
        <v>1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154</v>
      </c>
      <c r="AT86" s="129" t="s">
        <v>127</v>
      </c>
      <c r="AU86" s="129" t="s">
        <v>82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154</v>
      </c>
      <c r="BM86" s="129" t="s">
        <v>379</v>
      </c>
    </row>
    <row r="87" spans="1:65" s="2" customFormat="1" ht="16.5" customHeight="1">
      <c r="A87" s="33"/>
      <c r="B87" s="117"/>
      <c r="C87" s="118" t="s">
        <v>131</v>
      </c>
      <c r="D87" s="118" t="s">
        <v>127</v>
      </c>
      <c r="E87" s="119" t="s">
        <v>380</v>
      </c>
      <c r="F87" s="120" t="s">
        <v>381</v>
      </c>
      <c r="G87" s="121" t="s">
        <v>130</v>
      </c>
      <c r="H87" s="122">
        <v>1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154</v>
      </c>
      <c r="AT87" s="129" t="s">
        <v>127</v>
      </c>
      <c r="AU87" s="129" t="s">
        <v>82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154</v>
      </c>
      <c r="BM87" s="129" t="s">
        <v>382</v>
      </c>
    </row>
    <row r="88" spans="1:65" s="2" customFormat="1" ht="16.5" customHeight="1">
      <c r="A88" s="33"/>
      <c r="B88" s="117"/>
      <c r="C88" s="118" t="s">
        <v>144</v>
      </c>
      <c r="D88" s="118" t="s">
        <v>127</v>
      </c>
      <c r="E88" s="119" t="s">
        <v>383</v>
      </c>
      <c r="F88" s="120" t="s">
        <v>384</v>
      </c>
      <c r="G88" s="121" t="s">
        <v>130</v>
      </c>
      <c r="H88" s="122">
        <v>2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154</v>
      </c>
      <c r="AT88" s="129" t="s">
        <v>127</v>
      </c>
      <c r="AU88" s="129" t="s">
        <v>82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154</v>
      </c>
      <c r="BM88" s="129" t="s">
        <v>385</v>
      </c>
    </row>
    <row r="89" spans="1:65" s="2" customFormat="1" ht="16.5" customHeight="1">
      <c r="A89" s="33"/>
      <c r="B89" s="117"/>
      <c r="C89" s="118" t="s">
        <v>135</v>
      </c>
      <c r="D89" s="118" t="s">
        <v>127</v>
      </c>
      <c r="E89" s="119" t="s">
        <v>386</v>
      </c>
      <c r="F89" s="120" t="s">
        <v>387</v>
      </c>
      <c r="G89" s="121" t="s">
        <v>388</v>
      </c>
      <c r="H89" s="122">
        <v>3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154</v>
      </c>
      <c r="AT89" s="129" t="s">
        <v>127</v>
      </c>
      <c r="AU89" s="129" t="s">
        <v>82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154</v>
      </c>
      <c r="BM89" s="129" t="s">
        <v>389</v>
      </c>
    </row>
    <row r="90" spans="1:65" s="2" customFormat="1" ht="16.5" customHeight="1">
      <c r="A90" s="33"/>
      <c r="B90" s="117"/>
      <c r="C90" s="118" t="s">
        <v>151</v>
      </c>
      <c r="D90" s="118" t="s">
        <v>127</v>
      </c>
      <c r="E90" s="119" t="s">
        <v>390</v>
      </c>
      <c r="F90" s="120" t="s">
        <v>391</v>
      </c>
      <c r="G90" s="121" t="s">
        <v>388</v>
      </c>
      <c r="H90" s="122">
        <v>4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154</v>
      </c>
      <c r="AT90" s="129" t="s">
        <v>127</v>
      </c>
      <c r="AU90" s="129" t="s">
        <v>82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154</v>
      </c>
      <c r="BM90" s="129" t="s">
        <v>392</v>
      </c>
    </row>
    <row r="91" spans="1:65" s="2" customFormat="1" ht="16.5" customHeight="1">
      <c r="A91" s="33"/>
      <c r="B91" s="117"/>
      <c r="C91" s="118" t="s">
        <v>140</v>
      </c>
      <c r="D91" s="118" t="s">
        <v>127</v>
      </c>
      <c r="E91" s="119" t="s">
        <v>393</v>
      </c>
      <c r="F91" s="120" t="s">
        <v>394</v>
      </c>
      <c r="G91" s="121" t="s">
        <v>388</v>
      </c>
      <c r="H91" s="122">
        <v>51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154</v>
      </c>
      <c r="AT91" s="129" t="s">
        <v>127</v>
      </c>
      <c r="AU91" s="129" t="s">
        <v>82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154</v>
      </c>
      <c r="BM91" s="129" t="s">
        <v>395</v>
      </c>
    </row>
    <row r="92" spans="1:65" s="2" customFormat="1" ht="16.5" customHeight="1">
      <c r="A92" s="33"/>
      <c r="B92" s="117"/>
      <c r="C92" s="118" t="s">
        <v>252</v>
      </c>
      <c r="D92" s="118" t="s">
        <v>127</v>
      </c>
      <c r="E92" s="119" t="s">
        <v>396</v>
      </c>
      <c r="F92" s="120" t="s">
        <v>397</v>
      </c>
      <c r="G92" s="121" t="s">
        <v>388</v>
      </c>
      <c r="H92" s="122">
        <v>389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154</v>
      </c>
      <c r="AT92" s="129" t="s">
        <v>127</v>
      </c>
      <c r="AU92" s="129" t="s">
        <v>82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154</v>
      </c>
      <c r="BM92" s="129" t="s">
        <v>398</v>
      </c>
    </row>
    <row r="93" spans="1:65" s="2" customFormat="1" ht="16.5" customHeight="1">
      <c r="A93" s="33"/>
      <c r="B93" s="117"/>
      <c r="C93" s="118" t="s">
        <v>143</v>
      </c>
      <c r="D93" s="118" t="s">
        <v>127</v>
      </c>
      <c r="E93" s="119" t="s">
        <v>399</v>
      </c>
      <c r="F93" s="120" t="s">
        <v>400</v>
      </c>
      <c r="G93" s="121" t="s">
        <v>181</v>
      </c>
      <c r="H93" s="122">
        <v>53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154</v>
      </c>
      <c r="AT93" s="129" t="s">
        <v>127</v>
      </c>
      <c r="AU93" s="129" t="s">
        <v>82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154</v>
      </c>
      <c r="BM93" s="129" t="s">
        <v>401</v>
      </c>
    </row>
    <row r="94" spans="1:65" s="2" customFormat="1" ht="16.5" customHeight="1">
      <c r="A94" s="33"/>
      <c r="B94" s="117"/>
      <c r="C94" s="118" t="s">
        <v>158</v>
      </c>
      <c r="D94" s="118" t="s">
        <v>127</v>
      </c>
      <c r="E94" s="119" t="s">
        <v>402</v>
      </c>
      <c r="F94" s="120" t="s">
        <v>403</v>
      </c>
      <c r="G94" s="121" t="s">
        <v>181</v>
      </c>
      <c r="H94" s="122">
        <v>8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154</v>
      </c>
      <c r="AT94" s="129" t="s">
        <v>127</v>
      </c>
      <c r="AU94" s="129" t="s">
        <v>82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154</v>
      </c>
      <c r="BM94" s="129" t="s">
        <v>404</v>
      </c>
    </row>
    <row r="95" spans="1:65" s="2" customFormat="1" ht="16.5" customHeight="1">
      <c r="A95" s="33"/>
      <c r="B95" s="117"/>
      <c r="C95" s="118" t="s">
        <v>147</v>
      </c>
      <c r="D95" s="118" t="s">
        <v>127</v>
      </c>
      <c r="E95" s="119" t="s">
        <v>405</v>
      </c>
      <c r="F95" s="120" t="s">
        <v>406</v>
      </c>
      <c r="G95" s="121" t="s">
        <v>130</v>
      </c>
      <c r="H95" s="122">
        <v>30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154</v>
      </c>
      <c r="AT95" s="129" t="s">
        <v>127</v>
      </c>
      <c r="AU95" s="129" t="s">
        <v>82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154</v>
      </c>
      <c r="BM95" s="129" t="s">
        <v>407</v>
      </c>
    </row>
    <row r="96" spans="1:65" s="2" customFormat="1" ht="16.5" customHeight="1">
      <c r="A96" s="33"/>
      <c r="B96" s="117"/>
      <c r="C96" s="118" t="s">
        <v>165</v>
      </c>
      <c r="D96" s="118" t="s">
        <v>127</v>
      </c>
      <c r="E96" s="119" t="s">
        <v>408</v>
      </c>
      <c r="F96" s="120" t="s">
        <v>409</v>
      </c>
      <c r="G96" s="121" t="s">
        <v>130</v>
      </c>
      <c r="H96" s="122">
        <v>30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154</v>
      </c>
      <c r="AT96" s="129" t="s">
        <v>127</v>
      </c>
      <c r="AU96" s="129" t="s">
        <v>82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154</v>
      </c>
      <c r="BM96" s="129" t="s">
        <v>410</v>
      </c>
    </row>
    <row r="97" spans="1:65" s="2" customFormat="1" ht="16.5" customHeight="1">
      <c r="A97" s="33"/>
      <c r="B97" s="117"/>
      <c r="C97" s="118" t="s">
        <v>150</v>
      </c>
      <c r="D97" s="118" t="s">
        <v>127</v>
      </c>
      <c r="E97" s="119" t="s">
        <v>411</v>
      </c>
      <c r="F97" s="120" t="s">
        <v>412</v>
      </c>
      <c r="G97" s="121" t="s">
        <v>130</v>
      </c>
      <c r="H97" s="122">
        <v>10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154</v>
      </c>
      <c r="AT97" s="129" t="s">
        <v>127</v>
      </c>
      <c r="AU97" s="129" t="s">
        <v>82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154</v>
      </c>
      <c r="BM97" s="129" t="s">
        <v>413</v>
      </c>
    </row>
    <row r="98" spans="1:65" s="2" customFormat="1" ht="21.75" customHeight="1">
      <c r="A98" s="33"/>
      <c r="B98" s="117"/>
      <c r="C98" s="118" t="s">
        <v>9</v>
      </c>
      <c r="D98" s="118" t="s">
        <v>127</v>
      </c>
      <c r="E98" s="119" t="s">
        <v>414</v>
      </c>
      <c r="F98" s="120" t="s">
        <v>415</v>
      </c>
      <c r="G98" s="121" t="s">
        <v>130</v>
      </c>
      <c r="H98" s="122">
        <v>20</v>
      </c>
      <c r="I98" s="123"/>
      <c r="J98" s="124">
        <f t="shared" si="0"/>
        <v>0</v>
      </c>
      <c r="K98" s="120" t="s">
        <v>3</v>
      </c>
      <c r="L98" s="34"/>
      <c r="M98" s="125" t="s">
        <v>3</v>
      </c>
      <c r="N98" s="126" t="s">
        <v>43</v>
      </c>
      <c r="O98" s="54"/>
      <c r="P98" s="127">
        <f t="shared" si="1"/>
        <v>0</v>
      </c>
      <c r="Q98" s="127">
        <v>0</v>
      </c>
      <c r="R98" s="127">
        <f t="shared" si="2"/>
        <v>0</v>
      </c>
      <c r="S98" s="127">
        <v>0</v>
      </c>
      <c r="T98" s="128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29" t="s">
        <v>154</v>
      </c>
      <c r="AT98" s="129" t="s">
        <v>127</v>
      </c>
      <c r="AU98" s="129" t="s">
        <v>82</v>
      </c>
      <c r="AY98" s="18" t="s">
        <v>132</v>
      </c>
      <c r="BE98" s="130">
        <f t="shared" si="4"/>
        <v>0</v>
      </c>
      <c r="BF98" s="130">
        <f t="shared" si="5"/>
        <v>0</v>
      </c>
      <c r="BG98" s="130">
        <f t="shared" si="6"/>
        <v>0</v>
      </c>
      <c r="BH98" s="130">
        <f t="shared" si="7"/>
        <v>0</v>
      </c>
      <c r="BI98" s="130">
        <f t="shared" si="8"/>
        <v>0</v>
      </c>
      <c r="BJ98" s="18" t="s">
        <v>80</v>
      </c>
      <c r="BK98" s="130">
        <f t="shared" si="9"/>
        <v>0</v>
      </c>
      <c r="BL98" s="18" t="s">
        <v>154</v>
      </c>
      <c r="BM98" s="129" t="s">
        <v>416</v>
      </c>
    </row>
    <row r="99" spans="1:65" s="2" customFormat="1" ht="16.5" customHeight="1">
      <c r="A99" s="33"/>
      <c r="B99" s="117"/>
      <c r="C99" s="118" t="s">
        <v>154</v>
      </c>
      <c r="D99" s="118" t="s">
        <v>127</v>
      </c>
      <c r="E99" s="119" t="s">
        <v>417</v>
      </c>
      <c r="F99" s="120" t="s">
        <v>418</v>
      </c>
      <c r="G99" s="121" t="s">
        <v>130</v>
      </c>
      <c r="H99" s="122">
        <v>20</v>
      </c>
      <c r="I99" s="123"/>
      <c r="J99" s="124">
        <f t="shared" si="0"/>
        <v>0</v>
      </c>
      <c r="K99" s="120" t="s">
        <v>3</v>
      </c>
      <c r="L99" s="34"/>
      <c r="M99" s="125" t="s">
        <v>3</v>
      </c>
      <c r="N99" s="126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154</v>
      </c>
      <c r="AT99" s="129" t="s">
        <v>127</v>
      </c>
      <c r="AU99" s="129" t="s">
        <v>82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154</v>
      </c>
      <c r="BM99" s="129" t="s">
        <v>419</v>
      </c>
    </row>
    <row r="100" spans="1:65" s="2" customFormat="1" ht="24.2" customHeight="1">
      <c r="A100" s="33"/>
      <c r="B100" s="117"/>
      <c r="C100" s="118" t="s">
        <v>178</v>
      </c>
      <c r="D100" s="118" t="s">
        <v>127</v>
      </c>
      <c r="E100" s="119" t="s">
        <v>420</v>
      </c>
      <c r="F100" s="120" t="s">
        <v>421</v>
      </c>
      <c r="G100" s="121" t="s">
        <v>130</v>
      </c>
      <c r="H100" s="122">
        <v>1</v>
      </c>
      <c r="I100" s="123"/>
      <c r="J100" s="124">
        <f t="shared" si="0"/>
        <v>0</v>
      </c>
      <c r="K100" s="120" t="s">
        <v>3</v>
      </c>
      <c r="L100" s="34"/>
      <c r="M100" s="125" t="s">
        <v>3</v>
      </c>
      <c r="N100" s="126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154</v>
      </c>
      <c r="AT100" s="129" t="s">
        <v>127</v>
      </c>
      <c r="AU100" s="129" t="s">
        <v>82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154</v>
      </c>
      <c r="BM100" s="129" t="s">
        <v>422</v>
      </c>
    </row>
    <row r="101" spans="1:65" s="2" customFormat="1" ht="16.5" customHeight="1">
      <c r="A101" s="33"/>
      <c r="B101" s="117"/>
      <c r="C101" s="118" t="s">
        <v>157</v>
      </c>
      <c r="D101" s="118" t="s">
        <v>127</v>
      </c>
      <c r="E101" s="119" t="s">
        <v>423</v>
      </c>
      <c r="F101" s="120" t="s">
        <v>424</v>
      </c>
      <c r="G101" s="121" t="s">
        <v>130</v>
      </c>
      <c r="H101" s="122">
        <v>1</v>
      </c>
      <c r="I101" s="123"/>
      <c r="J101" s="124">
        <f t="shared" si="0"/>
        <v>0</v>
      </c>
      <c r="K101" s="120" t="s">
        <v>3</v>
      </c>
      <c r="L101" s="34"/>
      <c r="M101" s="125" t="s">
        <v>3</v>
      </c>
      <c r="N101" s="126" t="s">
        <v>43</v>
      </c>
      <c r="O101" s="54"/>
      <c r="P101" s="127">
        <f t="shared" si="1"/>
        <v>0</v>
      </c>
      <c r="Q101" s="127">
        <v>0</v>
      </c>
      <c r="R101" s="127">
        <f t="shared" si="2"/>
        <v>0</v>
      </c>
      <c r="S101" s="127">
        <v>0</v>
      </c>
      <c r="T101" s="128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29" t="s">
        <v>154</v>
      </c>
      <c r="AT101" s="129" t="s">
        <v>127</v>
      </c>
      <c r="AU101" s="129" t="s">
        <v>82</v>
      </c>
      <c r="AY101" s="18" t="s">
        <v>132</v>
      </c>
      <c r="BE101" s="130">
        <f t="shared" si="4"/>
        <v>0</v>
      </c>
      <c r="BF101" s="130">
        <f t="shared" si="5"/>
        <v>0</v>
      </c>
      <c r="BG101" s="130">
        <f t="shared" si="6"/>
        <v>0</v>
      </c>
      <c r="BH101" s="130">
        <f t="shared" si="7"/>
        <v>0</v>
      </c>
      <c r="BI101" s="130">
        <f t="shared" si="8"/>
        <v>0</v>
      </c>
      <c r="BJ101" s="18" t="s">
        <v>80</v>
      </c>
      <c r="BK101" s="130">
        <f t="shared" si="9"/>
        <v>0</v>
      </c>
      <c r="BL101" s="18" t="s">
        <v>154</v>
      </c>
      <c r="BM101" s="129" t="s">
        <v>425</v>
      </c>
    </row>
    <row r="102" spans="1:65" s="2" customFormat="1" ht="16.5" customHeight="1">
      <c r="A102" s="33"/>
      <c r="B102" s="117"/>
      <c r="C102" s="118" t="s">
        <v>185</v>
      </c>
      <c r="D102" s="118" t="s">
        <v>127</v>
      </c>
      <c r="E102" s="119" t="s">
        <v>426</v>
      </c>
      <c r="F102" s="120" t="s">
        <v>427</v>
      </c>
      <c r="G102" s="121" t="s">
        <v>388</v>
      </c>
      <c r="H102" s="122">
        <v>8</v>
      </c>
      <c r="I102" s="123"/>
      <c r="J102" s="124">
        <f t="shared" si="0"/>
        <v>0</v>
      </c>
      <c r="K102" s="120" t="s">
        <v>3</v>
      </c>
      <c r="L102" s="34"/>
      <c r="M102" s="125" t="s">
        <v>3</v>
      </c>
      <c r="N102" s="126" t="s">
        <v>43</v>
      </c>
      <c r="O102" s="54"/>
      <c r="P102" s="127">
        <f t="shared" si="1"/>
        <v>0</v>
      </c>
      <c r="Q102" s="127">
        <v>0</v>
      </c>
      <c r="R102" s="127">
        <f t="shared" si="2"/>
        <v>0</v>
      </c>
      <c r="S102" s="127">
        <v>0</v>
      </c>
      <c r="T102" s="128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154</v>
      </c>
      <c r="AT102" s="129" t="s">
        <v>127</v>
      </c>
      <c r="AU102" s="129" t="s">
        <v>82</v>
      </c>
      <c r="AY102" s="18" t="s">
        <v>132</v>
      </c>
      <c r="BE102" s="130">
        <f t="shared" si="4"/>
        <v>0</v>
      </c>
      <c r="BF102" s="130">
        <f t="shared" si="5"/>
        <v>0</v>
      </c>
      <c r="BG102" s="130">
        <f t="shared" si="6"/>
        <v>0</v>
      </c>
      <c r="BH102" s="130">
        <f t="shared" si="7"/>
        <v>0</v>
      </c>
      <c r="BI102" s="130">
        <f t="shared" si="8"/>
        <v>0</v>
      </c>
      <c r="BJ102" s="18" t="s">
        <v>80</v>
      </c>
      <c r="BK102" s="130">
        <f t="shared" si="9"/>
        <v>0</v>
      </c>
      <c r="BL102" s="18" t="s">
        <v>154</v>
      </c>
      <c r="BM102" s="129" t="s">
        <v>428</v>
      </c>
    </row>
    <row r="103" spans="1:65" s="2" customFormat="1" ht="16.5" customHeight="1">
      <c r="A103" s="33"/>
      <c r="B103" s="117"/>
      <c r="C103" s="118" t="s">
        <v>161</v>
      </c>
      <c r="D103" s="118" t="s">
        <v>127</v>
      </c>
      <c r="E103" s="119" t="s">
        <v>429</v>
      </c>
      <c r="F103" s="120" t="s">
        <v>430</v>
      </c>
      <c r="G103" s="121" t="s">
        <v>359</v>
      </c>
      <c r="H103" s="122">
        <v>1</v>
      </c>
      <c r="I103" s="123"/>
      <c r="J103" s="124">
        <f t="shared" si="0"/>
        <v>0</v>
      </c>
      <c r="K103" s="120" t="s">
        <v>3</v>
      </c>
      <c r="L103" s="34"/>
      <c r="M103" s="125" t="s">
        <v>3</v>
      </c>
      <c r="N103" s="126" t="s">
        <v>43</v>
      </c>
      <c r="O103" s="54"/>
      <c r="P103" s="127">
        <f t="shared" si="1"/>
        <v>0</v>
      </c>
      <c r="Q103" s="127">
        <v>0</v>
      </c>
      <c r="R103" s="127">
        <f t="shared" si="2"/>
        <v>0</v>
      </c>
      <c r="S103" s="127">
        <v>0</v>
      </c>
      <c r="T103" s="128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29" t="s">
        <v>154</v>
      </c>
      <c r="AT103" s="129" t="s">
        <v>127</v>
      </c>
      <c r="AU103" s="129" t="s">
        <v>82</v>
      </c>
      <c r="AY103" s="18" t="s">
        <v>132</v>
      </c>
      <c r="BE103" s="130">
        <f t="shared" si="4"/>
        <v>0</v>
      </c>
      <c r="BF103" s="130">
        <f t="shared" si="5"/>
        <v>0</v>
      </c>
      <c r="BG103" s="130">
        <f t="shared" si="6"/>
        <v>0</v>
      </c>
      <c r="BH103" s="130">
        <f t="shared" si="7"/>
        <v>0</v>
      </c>
      <c r="BI103" s="130">
        <f t="shared" si="8"/>
        <v>0</v>
      </c>
      <c r="BJ103" s="18" t="s">
        <v>80</v>
      </c>
      <c r="BK103" s="130">
        <f t="shared" si="9"/>
        <v>0</v>
      </c>
      <c r="BL103" s="18" t="s">
        <v>154</v>
      </c>
      <c r="BM103" s="129" t="s">
        <v>431</v>
      </c>
    </row>
    <row r="104" spans="1:65" s="2" customFormat="1" ht="16.5" customHeight="1">
      <c r="A104" s="33"/>
      <c r="B104" s="117"/>
      <c r="C104" s="118" t="s">
        <v>8</v>
      </c>
      <c r="D104" s="118" t="s">
        <v>127</v>
      </c>
      <c r="E104" s="119" t="s">
        <v>432</v>
      </c>
      <c r="F104" s="120" t="s">
        <v>433</v>
      </c>
      <c r="G104" s="121" t="s">
        <v>359</v>
      </c>
      <c r="H104" s="122">
        <v>1</v>
      </c>
      <c r="I104" s="123"/>
      <c r="J104" s="124">
        <f t="shared" si="0"/>
        <v>0</v>
      </c>
      <c r="K104" s="120" t="s">
        <v>3</v>
      </c>
      <c r="L104" s="34"/>
      <c r="M104" s="125" t="s">
        <v>3</v>
      </c>
      <c r="N104" s="126" t="s">
        <v>43</v>
      </c>
      <c r="O104" s="54"/>
      <c r="P104" s="127">
        <f t="shared" si="1"/>
        <v>0</v>
      </c>
      <c r="Q104" s="127">
        <v>0</v>
      </c>
      <c r="R104" s="127">
        <f t="shared" si="2"/>
        <v>0</v>
      </c>
      <c r="S104" s="127">
        <v>0</v>
      </c>
      <c r="T104" s="128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154</v>
      </c>
      <c r="AT104" s="129" t="s">
        <v>127</v>
      </c>
      <c r="AU104" s="129" t="s">
        <v>82</v>
      </c>
      <c r="AY104" s="18" t="s">
        <v>132</v>
      </c>
      <c r="BE104" s="130">
        <f t="shared" si="4"/>
        <v>0</v>
      </c>
      <c r="BF104" s="130">
        <f t="shared" si="5"/>
        <v>0</v>
      </c>
      <c r="BG104" s="130">
        <f t="shared" si="6"/>
        <v>0</v>
      </c>
      <c r="BH104" s="130">
        <f t="shared" si="7"/>
        <v>0</v>
      </c>
      <c r="BI104" s="130">
        <f t="shared" si="8"/>
        <v>0</v>
      </c>
      <c r="BJ104" s="18" t="s">
        <v>80</v>
      </c>
      <c r="BK104" s="130">
        <f t="shared" si="9"/>
        <v>0</v>
      </c>
      <c r="BL104" s="18" t="s">
        <v>154</v>
      </c>
      <c r="BM104" s="129" t="s">
        <v>434</v>
      </c>
    </row>
    <row r="105" spans="1:65" s="2" customFormat="1" ht="16.5" customHeight="1">
      <c r="A105" s="33"/>
      <c r="B105" s="117"/>
      <c r="C105" s="118" t="s">
        <v>164</v>
      </c>
      <c r="D105" s="118" t="s">
        <v>127</v>
      </c>
      <c r="E105" s="119" t="s">
        <v>435</v>
      </c>
      <c r="F105" s="120" t="s">
        <v>436</v>
      </c>
      <c r="G105" s="121" t="s">
        <v>359</v>
      </c>
      <c r="H105" s="122">
        <v>1</v>
      </c>
      <c r="I105" s="123"/>
      <c r="J105" s="124">
        <f t="shared" si="0"/>
        <v>0</v>
      </c>
      <c r="K105" s="120" t="s">
        <v>3</v>
      </c>
      <c r="L105" s="34"/>
      <c r="M105" s="125" t="s">
        <v>3</v>
      </c>
      <c r="N105" s="126" t="s">
        <v>43</v>
      </c>
      <c r="O105" s="54"/>
      <c r="P105" s="127">
        <f t="shared" si="1"/>
        <v>0</v>
      </c>
      <c r="Q105" s="127">
        <v>0</v>
      </c>
      <c r="R105" s="127">
        <f t="shared" si="2"/>
        <v>0</v>
      </c>
      <c r="S105" s="127">
        <v>0</v>
      </c>
      <c r="T105" s="128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29" t="s">
        <v>154</v>
      </c>
      <c r="AT105" s="129" t="s">
        <v>127</v>
      </c>
      <c r="AU105" s="129" t="s">
        <v>82</v>
      </c>
      <c r="AY105" s="18" t="s">
        <v>132</v>
      </c>
      <c r="BE105" s="130">
        <f t="shared" si="4"/>
        <v>0</v>
      </c>
      <c r="BF105" s="130">
        <f t="shared" si="5"/>
        <v>0</v>
      </c>
      <c r="BG105" s="130">
        <f t="shared" si="6"/>
        <v>0</v>
      </c>
      <c r="BH105" s="130">
        <f t="shared" si="7"/>
        <v>0</v>
      </c>
      <c r="BI105" s="130">
        <f t="shared" si="8"/>
        <v>0</v>
      </c>
      <c r="BJ105" s="18" t="s">
        <v>80</v>
      </c>
      <c r="BK105" s="130">
        <f t="shared" si="9"/>
        <v>0</v>
      </c>
      <c r="BL105" s="18" t="s">
        <v>154</v>
      </c>
      <c r="BM105" s="129" t="s">
        <v>437</v>
      </c>
    </row>
    <row r="106" spans="1:65" s="2" customFormat="1" ht="16.5" customHeight="1">
      <c r="A106" s="33"/>
      <c r="B106" s="117"/>
      <c r="C106" s="118" t="s">
        <v>198</v>
      </c>
      <c r="D106" s="118" t="s">
        <v>127</v>
      </c>
      <c r="E106" s="119" t="s">
        <v>438</v>
      </c>
      <c r="F106" s="120" t="s">
        <v>439</v>
      </c>
      <c r="G106" s="121" t="s">
        <v>359</v>
      </c>
      <c r="H106" s="122">
        <v>1</v>
      </c>
      <c r="I106" s="123"/>
      <c r="J106" s="124">
        <f t="shared" si="0"/>
        <v>0</v>
      </c>
      <c r="K106" s="120" t="s">
        <v>3</v>
      </c>
      <c r="L106" s="34"/>
      <c r="M106" s="125" t="s">
        <v>3</v>
      </c>
      <c r="N106" s="126" t="s">
        <v>43</v>
      </c>
      <c r="O106" s="54"/>
      <c r="P106" s="127">
        <f t="shared" si="1"/>
        <v>0</v>
      </c>
      <c r="Q106" s="127">
        <v>0</v>
      </c>
      <c r="R106" s="127">
        <f t="shared" si="2"/>
        <v>0</v>
      </c>
      <c r="S106" s="127">
        <v>0</v>
      </c>
      <c r="T106" s="128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154</v>
      </c>
      <c r="AT106" s="129" t="s">
        <v>127</v>
      </c>
      <c r="AU106" s="129" t="s">
        <v>82</v>
      </c>
      <c r="AY106" s="18" t="s">
        <v>132</v>
      </c>
      <c r="BE106" s="130">
        <f t="shared" si="4"/>
        <v>0</v>
      </c>
      <c r="BF106" s="130">
        <f t="shared" si="5"/>
        <v>0</v>
      </c>
      <c r="BG106" s="130">
        <f t="shared" si="6"/>
        <v>0</v>
      </c>
      <c r="BH106" s="130">
        <f t="shared" si="7"/>
        <v>0</v>
      </c>
      <c r="BI106" s="130">
        <f t="shared" si="8"/>
        <v>0</v>
      </c>
      <c r="BJ106" s="18" t="s">
        <v>80</v>
      </c>
      <c r="BK106" s="130">
        <f t="shared" si="9"/>
        <v>0</v>
      </c>
      <c r="BL106" s="18" t="s">
        <v>154</v>
      </c>
      <c r="BM106" s="129" t="s">
        <v>440</v>
      </c>
    </row>
    <row r="107" spans="1:65" s="2" customFormat="1" ht="16.5" customHeight="1">
      <c r="A107" s="33"/>
      <c r="B107" s="117"/>
      <c r="C107" s="118" t="s">
        <v>168</v>
      </c>
      <c r="D107" s="118" t="s">
        <v>127</v>
      </c>
      <c r="E107" s="119" t="s">
        <v>441</v>
      </c>
      <c r="F107" s="120" t="s">
        <v>442</v>
      </c>
      <c r="G107" s="121" t="s">
        <v>359</v>
      </c>
      <c r="H107" s="122">
        <v>1</v>
      </c>
      <c r="I107" s="123"/>
      <c r="J107" s="124">
        <f t="shared" si="0"/>
        <v>0</v>
      </c>
      <c r="K107" s="120" t="s">
        <v>3</v>
      </c>
      <c r="L107" s="34"/>
      <c r="M107" s="125" t="s">
        <v>3</v>
      </c>
      <c r="N107" s="126" t="s">
        <v>43</v>
      </c>
      <c r="O107" s="54"/>
      <c r="P107" s="127">
        <f t="shared" si="1"/>
        <v>0</v>
      </c>
      <c r="Q107" s="127">
        <v>0</v>
      </c>
      <c r="R107" s="127">
        <f t="shared" si="2"/>
        <v>0</v>
      </c>
      <c r="S107" s="127">
        <v>0</v>
      </c>
      <c r="T107" s="128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29" t="s">
        <v>154</v>
      </c>
      <c r="AT107" s="129" t="s">
        <v>127</v>
      </c>
      <c r="AU107" s="129" t="s">
        <v>82</v>
      </c>
      <c r="AY107" s="18" t="s">
        <v>132</v>
      </c>
      <c r="BE107" s="130">
        <f t="shared" si="4"/>
        <v>0</v>
      </c>
      <c r="BF107" s="130">
        <f t="shared" si="5"/>
        <v>0</v>
      </c>
      <c r="BG107" s="130">
        <f t="shared" si="6"/>
        <v>0</v>
      </c>
      <c r="BH107" s="130">
        <f t="shared" si="7"/>
        <v>0</v>
      </c>
      <c r="BI107" s="130">
        <f t="shared" si="8"/>
        <v>0</v>
      </c>
      <c r="BJ107" s="18" t="s">
        <v>80</v>
      </c>
      <c r="BK107" s="130">
        <f t="shared" si="9"/>
        <v>0</v>
      </c>
      <c r="BL107" s="18" t="s">
        <v>154</v>
      </c>
      <c r="BM107" s="129" t="s">
        <v>443</v>
      </c>
    </row>
    <row r="108" spans="1:65" s="2" customFormat="1" ht="16.5" customHeight="1">
      <c r="A108" s="33"/>
      <c r="B108" s="117"/>
      <c r="C108" s="118" t="s">
        <v>207</v>
      </c>
      <c r="D108" s="118" t="s">
        <v>127</v>
      </c>
      <c r="E108" s="119" t="s">
        <v>444</v>
      </c>
      <c r="F108" s="120" t="s">
        <v>445</v>
      </c>
      <c r="G108" s="121" t="s">
        <v>359</v>
      </c>
      <c r="H108" s="122">
        <v>1</v>
      </c>
      <c r="I108" s="123"/>
      <c r="J108" s="124">
        <f t="shared" si="0"/>
        <v>0</v>
      </c>
      <c r="K108" s="120" t="s">
        <v>3</v>
      </c>
      <c r="L108" s="34"/>
      <c r="M108" s="125" t="s">
        <v>3</v>
      </c>
      <c r="N108" s="126" t="s">
        <v>43</v>
      </c>
      <c r="O108" s="54"/>
      <c r="P108" s="127">
        <f t="shared" si="1"/>
        <v>0</v>
      </c>
      <c r="Q108" s="127">
        <v>0</v>
      </c>
      <c r="R108" s="127">
        <f t="shared" si="2"/>
        <v>0</v>
      </c>
      <c r="S108" s="127">
        <v>0</v>
      </c>
      <c r="T108" s="128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154</v>
      </c>
      <c r="AT108" s="129" t="s">
        <v>127</v>
      </c>
      <c r="AU108" s="129" t="s">
        <v>82</v>
      </c>
      <c r="AY108" s="18" t="s">
        <v>132</v>
      </c>
      <c r="BE108" s="130">
        <f t="shared" si="4"/>
        <v>0</v>
      </c>
      <c r="BF108" s="130">
        <f t="shared" si="5"/>
        <v>0</v>
      </c>
      <c r="BG108" s="130">
        <f t="shared" si="6"/>
        <v>0</v>
      </c>
      <c r="BH108" s="130">
        <f t="shared" si="7"/>
        <v>0</v>
      </c>
      <c r="BI108" s="130">
        <f t="shared" si="8"/>
        <v>0</v>
      </c>
      <c r="BJ108" s="18" t="s">
        <v>80</v>
      </c>
      <c r="BK108" s="130">
        <f t="shared" si="9"/>
        <v>0</v>
      </c>
      <c r="BL108" s="18" t="s">
        <v>154</v>
      </c>
      <c r="BM108" s="129" t="s">
        <v>446</v>
      </c>
    </row>
    <row r="109" spans="1:65" s="2" customFormat="1" ht="16.5" customHeight="1">
      <c r="A109" s="33"/>
      <c r="B109" s="117"/>
      <c r="C109" s="118" t="s">
        <v>171</v>
      </c>
      <c r="D109" s="118" t="s">
        <v>127</v>
      </c>
      <c r="E109" s="119" t="s">
        <v>447</v>
      </c>
      <c r="F109" s="120" t="s">
        <v>448</v>
      </c>
      <c r="G109" s="121" t="s">
        <v>359</v>
      </c>
      <c r="H109" s="122">
        <v>1</v>
      </c>
      <c r="I109" s="123"/>
      <c r="J109" s="124">
        <f t="shared" si="0"/>
        <v>0</v>
      </c>
      <c r="K109" s="120" t="s">
        <v>3</v>
      </c>
      <c r="L109" s="34"/>
      <c r="M109" s="125" t="s">
        <v>3</v>
      </c>
      <c r="N109" s="126" t="s">
        <v>43</v>
      </c>
      <c r="O109" s="54"/>
      <c r="P109" s="127">
        <f t="shared" si="1"/>
        <v>0</v>
      </c>
      <c r="Q109" s="127">
        <v>0</v>
      </c>
      <c r="R109" s="127">
        <f t="shared" si="2"/>
        <v>0</v>
      </c>
      <c r="S109" s="127">
        <v>0</v>
      </c>
      <c r="T109" s="128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29" t="s">
        <v>154</v>
      </c>
      <c r="AT109" s="129" t="s">
        <v>127</v>
      </c>
      <c r="AU109" s="129" t="s">
        <v>82</v>
      </c>
      <c r="AY109" s="18" t="s">
        <v>132</v>
      </c>
      <c r="BE109" s="130">
        <f t="shared" si="4"/>
        <v>0</v>
      </c>
      <c r="BF109" s="130">
        <f t="shared" si="5"/>
        <v>0</v>
      </c>
      <c r="BG109" s="130">
        <f t="shared" si="6"/>
        <v>0</v>
      </c>
      <c r="BH109" s="130">
        <f t="shared" si="7"/>
        <v>0</v>
      </c>
      <c r="BI109" s="130">
        <f t="shared" si="8"/>
        <v>0</v>
      </c>
      <c r="BJ109" s="18" t="s">
        <v>80</v>
      </c>
      <c r="BK109" s="130">
        <f t="shared" si="9"/>
        <v>0</v>
      </c>
      <c r="BL109" s="18" t="s">
        <v>154</v>
      </c>
      <c r="BM109" s="129" t="s">
        <v>449</v>
      </c>
    </row>
    <row r="110" spans="1:65" s="2" customFormat="1" ht="16.5" customHeight="1">
      <c r="A110" s="33"/>
      <c r="B110" s="117"/>
      <c r="C110" s="118" t="s">
        <v>215</v>
      </c>
      <c r="D110" s="118" t="s">
        <v>127</v>
      </c>
      <c r="E110" s="119" t="s">
        <v>450</v>
      </c>
      <c r="F110" s="120" t="s">
        <v>451</v>
      </c>
      <c r="G110" s="121" t="s">
        <v>359</v>
      </c>
      <c r="H110" s="122">
        <v>1</v>
      </c>
      <c r="I110" s="123"/>
      <c r="J110" s="124">
        <f t="shared" si="0"/>
        <v>0</v>
      </c>
      <c r="K110" s="120" t="s">
        <v>3</v>
      </c>
      <c r="L110" s="34"/>
      <c r="M110" s="137" t="s">
        <v>3</v>
      </c>
      <c r="N110" s="138" t="s">
        <v>43</v>
      </c>
      <c r="O110" s="139"/>
      <c r="P110" s="140">
        <f t="shared" si="1"/>
        <v>0</v>
      </c>
      <c r="Q110" s="140">
        <v>0</v>
      </c>
      <c r="R110" s="140">
        <f t="shared" si="2"/>
        <v>0</v>
      </c>
      <c r="S110" s="140">
        <v>0</v>
      </c>
      <c r="T110" s="141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29" t="s">
        <v>154</v>
      </c>
      <c r="AT110" s="129" t="s">
        <v>127</v>
      </c>
      <c r="AU110" s="129" t="s">
        <v>82</v>
      </c>
      <c r="AY110" s="18" t="s">
        <v>132</v>
      </c>
      <c r="BE110" s="130">
        <f t="shared" si="4"/>
        <v>0</v>
      </c>
      <c r="BF110" s="130">
        <f t="shared" si="5"/>
        <v>0</v>
      </c>
      <c r="BG110" s="130">
        <f t="shared" si="6"/>
        <v>0</v>
      </c>
      <c r="BH110" s="130">
        <f t="shared" si="7"/>
        <v>0</v>
      </c>
      <c r="BI110" s="130">
        <f t="shared" si="8"/>
        <v>0</v>
      </c>
      <c r="BJ110" s="18" t="s">
        <v>80</v>
      </c>
      <c r="BK110" s="130">
        <f t="shared" si="9"/>
        <v>0</v>
      </c>
      <c r="BL110" s="18" t="s">
        <v>154</v>
      </c>
      <c r="BM110" s="129" t="s">
        <v>452</v>
      </c>
    </row>
    <row r="111" spans="1:31" s="2" customFormat="1" ht="6.95" customHeight="1">
      <c r="A111" s="33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4"/>
      <c r="M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</sheetData>
  <autoFilter ref="C80:K11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453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ROUND((SUM(BE81:BE110)),2)</f>
        <v>0</v>
      </c>
      <c r="G33" s="33"/>
      <c r="H33" s="33"/>
      <c r="I33" s="97">
        <v>0.21</v>
      </c>
      <c r="J33" s="96">
        <f>ROUND(((SUM(BE81:BE110))*I33),2)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ROUND((SUM(BF81:BF110)),2)</f>
        <v>0</v>
      </c>
      <c r="G34" s="33"/>
      <c r="H34" s="33"/>
      <c r="I34" s="97">
        <v>0.15</v>
      </c>
      <c r="J34" s="96">
        <f>ROUND(((SUM(BF81:BF110))*I34),2)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ROUND((SUM(BG81:BG110)),2)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ROUND((SUM(BH81:BH110)),2)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ROUND((SUM(BI81:BI110)),2)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07 - Vzduchotechnika - II. stupeň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č.p.st. 1369 v k.ú. Horní Slavkov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2:12" s="10" customFormat="1" ht="24.95" customHeight="1">
      <c r="B60" s="154"/>
      <c r="D60" s="155" t="s">
        <v>365</v>
      </c>
      <c r="E60" s="156"/>
      <c r="F60" s="156"/>
      <c r="G60" s="156"/>
      <c r="H60" s="156"/>
      <c r="I60" s="156"/>
      <c r="J60" s="157">
        <f>J82</f>
        <v>0</v>
      </c>
      <c r="L60" s="154"/>
    </row>
    <row r="61" spans="2:12" s="11" customFormat="1" ht="19.9" customHeight="1">
      <c r="B61" s="158"/>
      <c r="D61" s="159" t="s">
        <v>366</v>
      </c>
      <c r="E61" s="160"/>
      <c r="F61" s="160"/>
      <c r="G61" s="160"/>
      <c r="H61" s="160"/>
      <c r="I61" s="160"/>
      <c r="J61" s="161">
        <f>J83</f>
        <v>0</v>
      </c>
      <c r="L61" s="158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114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21" t="str">
        <f>E7</f>
        <v>Vybavení objektu Základní školy vzduchotechnickým zařízením č.p.st. 1369 v k.ú. Horní Slavkov</v>
      </c>
      <c r="F71" s="322"/>
      <c r="G71" s="322"/>
      <c r="H71" s="322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1" t="str">
        <f>E9</f>
        <v>07 - Vzduchotechnika - II. stupeň</v>
      </c>
      <c r="F73" s="320"/>
      <c r="G73" s="320"/>
      <c r="H73" s="320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3"/>
      <c r="E75" s="33"/>
      <c r="F75" s="26" t="str">
        <f>F12</f>
        <v>č.p.st. 1369 v k.ú. Horní Slavkov</v>
      </c>
      <c r="G75" s="33"/>
      <c r="H75" s="33"/>
      <c r="I75" s="28" t="s">
        <v>23</v>
      </c>
      <c r="J75" s="51" t="str">
        <f>IF(J12="","",J12)</f>
        <v>19. 10. 2022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3"/>
      <c r="E77" s="33"/>
      <c r="F77" s="26" t="str">
        <f>E15</f>
        <v>Město Horní Slavkov</v>
      </c>
      <c r="G77" s="33"/>
      <c r="H77" s="33"/>
      <c r="I77" s="28" t="s">
        <v>31</v>
      </c>
      <c r="J77" s="31" t="str">
        <f>E21</f>
        <v>Ing. arch. Jakub Bradáč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3"/>
      <c r="E78" s="33"/>
      <c r="F78" s="26" t="str">
        <f>IF(E18="","",E18)</f>
        <v>Vyplň údaj</v>
      </c>
      <c r="G78" s="33"/>
      <c r="H78" s="33"/>
      <c r="I78" s="28" t="s">
        <v>34</v>
      </c>
      <c r="J78" s="31" t="str">
        <f>E24</f>
        <v xml:space="preserve"> 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9" customFormat="1" ht="29.25" customHeight="1">
      <c r="A80" s="107"/>
      <c r="B80" s="108"/>
      <c r="C80" s="109" t="s">
        <v>115</v>
      </c>
      <c r="D80" s="110" t="s">
        <v>57</v>
      </c>
      <c r="E80" s="110" t="s">
        <v>53</v>
      </c>
      <c r="F80" s="110" t="s">
        <v>54</v>
      </c>
      <c r="G80" s="110" t="s">
        <v>116</v>
      </c>
      <c r="H80" s="110" t="s">
        <v>117</v>
      </c>
      <c r="I80" s="110" t="s">
        <v>118</v>
      </c>
      <c r="J80" s="110" t="s">
        <v>112</v>
      </c>
      <c r="K80" s="111" t="s">
        <v>119</v>
      </c>
      <c r="L80" s="112"/>
      <c r="M80" s="58" t="s">
        <v>3</v>
      </c>
      <c r="N80" s="59" t="s">
        <v>42</v>
      </c>
      <c r="O80" s="59" t="s">
        <v>120</v>
      </c>
      <c r="P80" s="59" t="s">
        <v>121</v>
      </c>
      <c r="Q80" s="59" t="s">
        <v>122</v>
      </c>
      <c r="R80" s="59" t="s">
        <v>123</v>
      </c>
      <c r="S80" s="59" t="s">
        <v>124</v>
      </c>
      <c r="T80" s="60" t="s">
        <v>125</v>
      </c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63" s="2" customFormat="1" ht="22.9" customHeight="1">
      <c r="A81" s="33"/>
      <c r="B81" s="34"/>
      <c r="C81" s="65" t="s">
        <v>126</v>
      </c>
      <c r="D81" s="33"/>
      <c r="E81" s="33"/>
      <c r="F81" s="33"/>
      <c r="G81" s="33"/>
      <c r="H81" s="33"/>
      <c r="I81" s="33"/>
      <c r="J81" s="113">
        <f>BK81</f>
        <v>0</v>
      </c>
      <c r="K81" s="33"/>
      <c r="L81" s="34"/>
      <c r="M81" s="61"/>
      <c r="N81" s="52"/>
      <c r="O81" s="62"/>
      <c r="P81" s="114">
        <f>P82</f>
        <v>0</v>
      </c>
      <c r="Q81" s="62"/>
      <c r="R81" s="114">
        <f>R82</f>
        <v>0</v>
      </c>
      <c r="S81" s="62"/>
      <c r="T81" s="115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71</v>
      </c>
      <c r="AU81" s="18" t="s">
        <v>113</v>
      </c>
      <c r="BK81" s="116">
        <f>BK82</f>
        <v>0</v>
      </c>
    </row>
    <row r="82" spans="2:63" s="12" customFormat="1" ht="25.9" customHeight="1">
      <c r="B82" s="162"/>
      <c r="D82" s="163" t="s">
        <v>71</v>
      </c>
      <c r="E82" s="164" t="s">
        <v>367</v>
      </c>
      <c r="F82" s="164" t="s">
        <v>368</v>
      </c>
      <c r="I82" s="165"/>
      <c r="J82" s="166">
        <f>BK82</f>
        <v>0</v>
      </c>
      <c r="L82" s="162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63" t="s">
        <v>82</v>
      </c>
      <c r="AT82" s="171" t="s">
        <v>71</v>
      </c>
      <c r="AU82" s="171" t="s">
        <v>72</v>
      </c>
      <c r="AY82" s="163" t="s">
        <v>132</v>
      </c>
      <c r="BK82" s="172">
        <f>BK83</f>
        <v>0</v>
      </c>
    </row>
    <row r="83" spans="2:63" s="12" customFormat="1" ht="22.9" customHeight="1">
      <c r="B83" s="162"/>
      <c r="D83" s="163" t="s">
        <v>71</v>
      </c>
      <c r="E83" s="173" t="s">
        <v>369</v>
      </c>
      <c r="F83" s="173" t="s">
        <v>370</v>
      </c>
      <c r="I83" s="165"/>
      <c r="J83" s="174">
        <f>BK83</f>
        <v>0</v>
      </c>
      <c r="L83" s="162"/>
      <c r="M83" s="167"/>
      <c r="N83" s="168"/>
      <c r="O83" s="168"/>
      <c r="P83" s="169">
        <f>SUM(P84:P110)</f>
        <v>0</v>
      </c>
      <c r="Q83" s="168"/>
      <c r="R83" s="169">
        <f>SUM(R84:R110)</f>
        <v>0</v>
      </c>
      <c r="S83" s="168"/>
      <c r="T83" s="170">
        <f>SUM(T84:T110)</f>
        <v>0</v>
      </c>
      <c r="AR83" s="163" t="s">
        <v>82</v>
      </c>
      <c r="AT83" s="171" t="s">
        <v>71</v>
      </c>
      <c r="AU83" s="171" t="s">
        <v>80</v>
      </c>
      <c r="AY83" s="163" t="s">
        <v>132</v>
      </c>
      <c r="BK83" s="172">
        <f>SUM(BK84:BK110)</f>
        <v>0</v>
      </c>
    </row>
    <row r="84" spans="1:65" s="2" customFormat="1" ht="37.9" customHeight="1">
      <c r="A84" s="33"/>
      <c r="B84" s="117"/>
      <c r="C84" s="118" t="s">
        <v>80</v>
      </c>
      <c r="D84" s="118" t="s">
        <v>127</v>
      </c>
      <c r="E84" s="119" t="s">
        <v>371</v>
      </c>
      <c r="F84" s="120" t="s">
        <v>454</v>
      </c>
      <c r="G84" s="121" t="s">
        <v>130</v>
      </c>
      <c r="H84" s="122">
        <v>1</v>
      </c>
      <c r="I84" s="123"/>
      <c r="J84" s="124">
        <f aca="true" t="shared" si="0" ref="J84:J110">ROUND(I84*H84,2)</f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aca="true" t="shared" si="1" ref="P84:P110">O84*H84</f>
        <v>0</v>
      </c>
      <c r="Q84" s="127">
        <v>0</v>
      </c>
      <c r="R84" s="127">
        <f aca="true" t="shared" si="2" ref="R84:R110">Q84*H84</f>
        <v>0</v>
      </c>
      <c r="S84" s="127">
        <v>0</v>
      </c>
      <c r="T84" s="128">
        <f aca="true" t="shared" si="3" ref="T84:T110"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154</v>
      </c>
      <c r="AT84" s="129" t="s">
        <v>127</v>
      </c>
      <c r="AU84" s="129" t="s">
        <v>82</v>
      </c>
      <c r="AY84" s="18" t="s">
        <v>132</v>
      </c>
      <c r="BE84" s="130">
        <f aca="true" t="shared" si="4" ref="BE84:BE110">IF(N84="základní",J84,0)</f>
        <v>0</v>
      </c>
      <c r="BF84" s="130">
        <f aca="true" t="shared" si="5" ref="BF84:BF110">IF(N84="snížená",J84,0)</f>
        <v>0</v>
      </c>
      <c r="BG84" s="130">
        <f aca="true" t="shared" si="6" ref="BG84:BG110">IF(N84="zákl. přenesená",J84,0)</f>
        <v>0</v>
      </c>
      <c r="BH84" s="130">
        <f aca="true" t="shared" si="7" ref="BH84:BH110">IF(N84="sníž. přenesená",J84,0)</f>
        <v>0</v>
      </c>
      <c r="BI84" s="130">
        <f aca="true" t="shared" si="8" ref="BI84:BI110">IF(N84="nulová",J84,0)</f>
        <v>0</v>
      </c>
      <c r="BJ84" s="18" t="s">
        <v>80</v>
      </c>
      <c r="BK84" s="130">
        <f aca="true" t="shared" si="9" ref="BK84:BK110">ROUND(I84*H84,2)</f>
        <v>0</v>
      </c>
      <c r="BL84" s="18" t="s">
        <v>154</v>
      </c>
      <c r="BM84" s="129" t="s">
        <v>455</v>
      </c>
    </row>
    <row r="85" spans="1:65" s="2" customFormat="1" ht="16.5" customHeight="1">
      <c r="A85" s="33"/>
      <c r="B85" s="117"/>
      <c r="C85" s="118" t="s">
        <v>82</v>
      </c>
      <c r="D85" s="118" t="s">
        <v>127</v>
      </c>
      <c r="E85" s="119" t="s">
        <v>374</v>
      </c>
      <c r="F85" s="120" t="s">
        <v>375</v>
      </c>
      <c r="G85" s="121" t="s">
        <v>359</v>
      </c>
      <c r="H85" s="122">
        <v>1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154</v>
      </c>
      <c r="AT85" s="129" t="s">
        <v>127</v>
      </c>
      <c r="AU85" s="129" t="s">
        <v>82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154</v>
      </c>
      <c r="BM85" s="129" t="s">
        <v>456</v>
      </c>
    </row>
    <row r="86" spans="1:65" s="2" customFormat="1" ht="16.5" customHeight="1">
      <c r="A86" s="33"/>
      <c r="B86" s="117"/>
      <c r="C86" s="118" t="s">
        <v>136</v>
      </c>
      <c r="D86" s="118" t="s">
        <v>127</v>
      </c>
      <c r="E86" s="119" t="s">
        <v>377</v>
      </c>
      <c r="F86" s="120" t="s">
        <v>378</v>
      </c>
      <c r="G86" s="121" t="s">
        <v>130</v>
      </c>
      <c r="H86" s="122">
        <v>1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154</v>
      </c>
      <c r="AT86" s="129" t="s">
        <v>127</v>
      </c>
      <c r="AU86" s="129" t="s">
        <v>82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154</v>
      </c>
      <c r="BM86" s="129" t="s">
        <v>457</v>
      </c>
    </row>
    <row r="87" spans="1:65" s="2" customFormat="1" ht="16.5" customHeight="1">
      <c r="A87" s="33"/>
      <c r="B87" s="117"/>
      <c r="C87" s="118" t="s">
        <v>131</v>
      </c>
      <c r="D87" s="118" t="s">
        <v>127</v>
      </c>
      <c r="E87" s="119" t="s">
        <v>380</v>
      </c>
      <c r="F87" s="120" t="s">
        <v>381</v>
      </c>
      <c r="G87" s="121" t="s">
        <v>130</v>
      </c>
      <c r="H87" s="122">
        <v>1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154</v>
      </c>
      <c r="AT87" s="129" t="s">
        <v>127</v>
      </c>
      <c r="AU87" s="129" t="s">
        <v>82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154</v>
      </c>
      <c r="BM87" s="129" t="s">
        <v>458</v>
      </c>
    </row>
    <row r="88" spans="1:65" s="2" customFormat="1" ht="16.5" customHeight="1">
      <c r="A88" s="33"/>
      <c r="B88" s="117"/>
      <c r="C88" s="118" t="s">
        <v>144</v>
      </c>
      <c r="D88" s="118" t="s">
        <v>127</v>
      </c>
      <c r="E88" s="119" t="s">
        <v>383</v>
      </c>
      <c r="F88" s="120" t="s">
        <v>384</v>
      </c>
      <c r="G88" s="121" t="s">
        <v>130</v>
      </c>
      <c r="H88" s="122">
        <v>2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154</v>
      </c>
      <c r="AT88" s="129" t="s">
        <v>127</v>
      </c>
      <c r="AU88" s="129" t="s">
        <v>82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154</v>
      </c>
      <c r="BM88" s="129" t="s">
        <v>459</v>
      </c>
    </row>
    <row r="89" spans="1:65" s="2" customFormat="1" ht="16.5" customHeight="1">
      <c r="A89" s="33"/>
      <c r="B89" s="117"/>
      <c r="C89" s="118" t="s">
        <v>135</v>
      </c>
      <c r="D89" s="118" t="s">
        <v>127</v>
      </c>
      <c r="E89" s="119" t="s">
        <v>386</v>
      </c>
      <c r="F89" s="120" t="s">
        <v>387</v>
      </c>
      <c r="G89" s="121" t="s">
        <v>388</v>
      </c>
      <c r="H89" s="122">
        <v>24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154</v>
      </c>
      <c r="AT89" s="129" t="s">
        <v>127</v>
      </c>
      <c r="AU89" s="129" t="s">
        <v>82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154</v>
      </c>
      <c r="BM89" s="129" t="s">
        <v>460</v>
      </c>
    </row>
    <row r="90" spans="1:65" s="2" customFormat="1" ht="16.5" customHeight="1">
      <c r="A90" s="33"/>
      <c r="B90" s="117"/>
      <c r="C90" s="118" t="s">
        <v>151</v>
      </c>
      <c r="D90" s="118" t="s">
        <v>127</v>
      </c>
      <c r="E90" s="119" t="s">
        <v>390</v>
      </c>
      <c r="F90" s="120" t="s">
        <v>391</v>
      </c>
      <c r="G90" s="121" t="s">
        <v>388</v>
      </c>
      <c r="H90" s="122">
        <v>81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154</v>
      </c>
      <c r="AT90" s="129" t="s">
        <v>127</v>
      </c>
      <c r="AU90" s="129" t="s">
        <v>82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154</v>
      </c>
      <c r="BM90" s="129" t="s">
        <v>461</v>
      </c>
    </row>
    <row r="91" spans="1:65" s="2" customFormat="1" ht="16.5" customHeight="1">
      <c r="A91" s="33"/>
      <c r="B91" s="117"/>
      <c r="C91" s="118" t="s">
        <v>140</v>
      </c>
      <c r="D91" s="118" t="s">
        <v>127</v>
      </c>
      <c r="E91" s="119" t="s">
        <v>393</v>
      </c>
      <c r="F91" s="120" t="s">
        <v>394</v>
      </c>
      <c r="G91" s="121" t="s">
        <v>388</v>
      </c>
      <c r="H91" s="122">
        <v>31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154</v>
      </c>
      <c r="AT91" s="129" t="s">
        <v>127</v>
      </c>
      <c r="AU91" s="129" t="s">
        <v>82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154</v>
      </c>
      <c r="BM91" s="129" t="s">
        <v>462</v>
      </c>
    </row>
    <row r="92" spans="1:65" s="2" customFormat="1" ht="16.5" customHeight="1">
      <c r="A92" s="33"/>
      <c r="B92" s="117"/>
      <c r="C92" s="118" t="s">
        <v>252</v>
      </c>
      <c r="D92" s="118" t="s">
        <v>127</v>
      </c>
      <c r="E92" s="119" t="s">
        <v>396</v>
      </c>
      <c r="F92" s="120" t="s">
        <v>397</v>
      </c>
      <c r="G92" s="121" t="s">
        <v>388</v>
      </c>
      <c r="H92" s="122">
        <v>557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154</v>
      </c>
      <c r="AT92" s="129" t="s">
        <v>127</v>
      </c>
      <c r="AU92" s="129" t="s">
        <v>82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154</v>
      </c>
      <c r="BM92" s="129" t="s">
        <v>463</v>
      </c>
    </row>
    <row r="93" spans="1:65" s="2" customFormat="1" ht="16.5" customHeight="1">
      <c r="A93" s="33"/>
      <c r="B93" s="117"/>
      <c r="C93" s="118" t="s">
        <v>143</v>
      </c>
      <c r="D93" s="118" t="s">
        <v>127</v>
      </c>
      <c r="E93" s="119" t="s">
        <v>399</v>
      </c>
      <c r="F93" s="120" t="s">
        <v>400</v>
      </c>
      <c r="G93" s="121" t="s">
        <v>181</v>
      </c>
      <c r="H93" s="122">
        <v>70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154</v>
      </c>
      <c r="AT93" s="129" t="s">
        <v>127</v>
      </c>
      <c r="AU93" s="129" t="s">
        <v>82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154</v>
      </c>
      <c r="BM93" s="129" t="s">
        <v>464</v>
      </c>
    </row>
    <row r="94" spans="1:65" s="2" customFormat="1" ht="16.5" customHeight="1">
      <c r="A94" s="33"/>
      <c r="B94" s="117"/>
      <c r="C94" s="118" t="s">
        <v>158</v>
      </c>
      <c r="D94" s="118" t="s">
        <v>127</v>
      </c>
      <c r="E94" s="119" t="s">
        <v>402</v>
      </c>
      <c r="F94" s="120" t="s">
        <v>403</v>
      </c>
      <c r="G94" s="121" t="s">
        <v>181</v>
      </c>
      <c r="H94" s="122">
        <v>15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154</v>
      </c>
      <c r="AT94" s="129" t="s">
        <v>127</v>
      </c>
      <c r="AU94" s="129" t="s">
        <v>82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154</v>
      </c>
      <c r="BM94" s="129" t="s">
        <v>465</v>
      </c>
    </row>
    <row r="95" spans="1:65" s="2" customFormat="1" ht="16.5" customHeight="1">
      <c r="A95" s="33"/>
      <c r="B95" s="117"/>
      <c r="C95" s="118" t="s">
        <v>147</v>
      </c>
      <c r="D95" s="118" t="s">
        <v>127</v>
      </c>
      <c r="E95" s="119" t="s">
        <v>405</v>
      </c>
      <c r="F95" s="120" t="s">
        <v>406</v>
      </c>
      <c r="G95" s="121" t="s">
        <v>130</v>
      </c>
      <c r="H95" s="122">
        <v>51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154</v>
      </c>
      <c r="AT95" s="129" t="s">
        <v>127</v>
      </c>
      <c r="AU95" s="129" t="s">
        <v>82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154</v>
      </c>
      <c r="BM95" s="129" t="s">
        <v>466</v>
      </c>
    </row>
    <row r="96" spans="1:65" s="2" customFormat="1" ht="16.5" customHeight="1">
      <c r="A96" s="33"/>
      <c r="B96" s="117"/>
      <c r="C96" s="118" t="s">
        <v>165</v>
      </c>
      <c r="D96" s="118" t="s">
        <v>127</v>
      </c>
      <c r="E96" s="119" t="s">
        <v>408</v>
      </c>
      <c r="F96" s="120" t="s">
        <v>409</v>
      </c>
      <c r="G96" s="121" t="s">
        <v>130</v>
      </c>
      <c r="H96" s="122">
        <v>51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154</v>
      </c>
      <c r="AT96" s="129" t="s">
        <v>127</v>
      </c>
      <c r="AU96" s="129" t="s">
        <v>82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154</v>
      </c>
      <c r="BM96" s="129" t="s">
        <v>467</v>
      </c>
    </row>
    <row r="97" spans="1:65" s="2" customFormat="1" ht="16.5" customHeight="1">
      <c r="A97" s="33"/>
      <c r="B97" s="117"/>
      <c r="C97" s="118" t="s">
        <v>150</v>
      </c>
      <c r="D97" s="118" t="s">
        <v>127</v>
      </c>
      <c r="E97" s="119" t="s">
        <v>411</v>
      </c>
      <c r="F97" s="120" t="s">
        <v>412</v>
      </c>
      <c r="G97" s="121" t="s">
        <v>130</v>
      </c>
      <c r="H97" s="122">
        <v>17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154</v>
      </c>
      <c r="AT97" s="129" t="s">
        <v>127</v>
      </c>
      <c r="AU97" s="129" t="s">
        <v>82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154</v>
      </c>
      <c r="BM97" s="129" t="s">
        <v>468</v>
      </c>
    </row>
    <row r="98" spans="1:65" s="2" customFormat="1" ht="21.75" customHeight="1">
      <c r="A98" s="33"/>
      <c r="B98" s="117"/>
      <c r="C98" s="118" t="s">
        <v>9</v>
      </c>
      <c r="D98" s="118" t="s">
        <v>127</v>
      </c>
      <c r="E98" s="119" t="s">
        <v>414</v>
      </c>
      <c r="F98" s="120" t="s">
        <v>415</v>
      </c>
      <c r="G98" s="121" t="s">
        <v>130</v>
      </c>
      <c r="H98" s="122">
        <v>34</v>
      </c>
      <c r="I98" s="123"/>
      <c r="J98" s="124">
        <f t="shared" si="0"/>
        <v>0</v>
      </c>
      <c r="K98" s="120" t="s">
        <v>3</v>
      </c>
      <c r="L98" s="34"/>
      <c r="M98" s="125" t="s">
        <v>3</v>
      </c>
      <c r="N98" s="126" t="s">
        <v>43</v>
      </c>
      <c r="O98" s="54"/>
      <c r="P98" s="127">
        <f t="shared" si="1"/>
        <v>0</v>
      </c>
      <c r="Q98" s="127">
        <v>0</v>
      </c>
      <c r="R98" s="127">
        <f t="shared" si="2"/>
        <v>0</v>
      </c>
      <c r="S98" s="127">
        <v>0</v>
      </c>
      <c r="T98" s="128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29" t="s">
        <v>154</v>
      </c>
      <c r="AT98" s="129" t="s">
        <v>127</v>
      </c>
      <c r="AU98" s="129" t="s">
        <v>82</v>
      </c>
      <c r="AY98" s="18" t="s">
        <v>132</v>
      </c>
      <c r="BE98" s="130">
        <f t="shared" si="4"/>
        <v>0</v>
      </c>
      <c r="BF98" s="130">
        <f t="shared" si="5"/>
        <v>0</v>
      </c>
      <c r="BG98" s="130">
        <f t="shared" si="6"/>
        <v>0</v>
      </c>
      <c r="BH98" s="130">
        <f t="shared" si="7"/>
        <v>0</v>
      </c>
      <c r="BI98" s="130">
        <f t="shared" si="8"/>
        <v>0</v>
      </c>
      <c r="BJ98" s="18" t="s">
        <v>80</v>
      </c>
      <c r="BK98" s="130">
        <f t="shared" si="9"/>
        <v>0</v>
      </c>
      <c r="BL98" s="18" t="s">
        <v>154</v>
      </c>
      <c r="BM98" s="129" t="s">
        <v>469</v>
      </c>
    </row>
    <row r="99" spans="1:65" s="2" customFormat="1" ht="16.5" customHeight="1">
      <c r="A99" s="33"/>
      <c r="B99" s="117"/>
      <c r="C99" s="118" t="s">
        <v>154</v>
      </c>
      <c r="D99" s="118" t="s">
        <v>127</v>
      </c>
      <c r="E99" s="119" t="s">
        <v>417</v>
      </c>
      <c r="F99" s="120" t="s">
        <v>418</v>
      </c>
      <c r="G99" s="121" t="s">
        <v>130</v>
      </c>
      <c r="H99" s="122">
        <v>34</v>
      </c>
      <c r="I99" s="123"/>
      <c r="J99" s="124">
        <f t="shared" si="0"/>
        <v>0</v>
      </c>
      <c r="K99" s="120" t="s">
        <v>3</v>
      </c>
      <c r="L99" s="34"/>
      <c r="M99" s="125" t="s">
        <v>3</v>
      </c>
      <c r="N99" s="126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154</v>
      </c>
      <c r="AT99" s="129" t="s">
        <v>127</v>
      </c>
      <c r="AU99" s="129" t="s">
        <v>82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154</v>
      </c>
      <c r="BM99" s="129" t="s">
        <v>470</v>
      </c>
    </row>
    <row r="100" spans="1:65" s="2" customFormat="1" ht="24.2" customHeight="1">
      <c r="A100" s="33"/>
      <c r="B100" s="117"/>
      <c r="C100" s="118" t="s">
        <v>178</v>
      </c>
      <c r="D100" s="118" t="s">
        <v>127</v>
      </c>
      <c r="E100" s="119" t="s">
        <v>471</v>
      </c>
      <c r="F100" s="120" t="s">
        <v>472</v>
      </c>
      <c r="G100" s="121" t="s">
        <v>130</v>
      </c>
      <c r="H100" s="122">
        <v>1</v>
      </c>
      <c r="I100" s="123"/>
      <c r="J100" s="124">
        <f t="shared" si="0"/>
        <v>0</v>
      </c>
      <c r="K100" s="120" t="s">
        <v>3</v>
      </c>
      <c r="L100" s="34"/>
      <c r="M100" s="125" t="s">
        <v>3</v>
      </c>
      <c r="N100" s="126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154</v>
      </c>
      <c r="AT100" s="129" t="s">
        <v>127</v>
      </c>
      <c r="AU100" s="129" t="s">
        <v>82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154</v>
      </c>
      <c r="BM100" s="129" t="s">
        <v>473</v>
      </c>
    </row>
    <row r="101" spans="1:65" s="2" customFormat="1" ht="16.5" customHeight="1">
      <c r="A101" s="33"/>
      <c r="B101" s="117"/>
      <c r="C101" s="118" t="s">
        <v>157</v>
      </c>
      <c r="D101" s="118" t="s">
        <v>127</v>
      </c>
      <c r="E101" s="119" t="s">
        <v>423</v>
      </c>
      <c r="F101" s="120" t="s">
        <v>424</v>
      </c>
      <c r="G101" s="121" t="s">
        <v>130</v>
      </c>
      <c r="H101" s="122">
        <v>1</v>
      </c>
      <c r="I101" s="123"/>
      <c r="J101" s="124">
        <f t="shared" si="0"/>
        <v>0</v>
      </c>
      <c r="K101" s="120" t="s">
        <v>3</v>
      </c>
      <c r="L101" s="34"/>
      <c r="M101" s="125" t="s">
        <v>3</v>
      </c>
      <c r="N101" s="126" t="s">
        <v>43</v>
      </c>
      <c r="O101" s="54"/>
      <c r="P101" s="127">
        <f t="shared" si="1"/>
        <v>0</v>
      </c>
      <c r="Q101" s="127">
        <v>0</v>
      </c>
      <c r="R101" s="127">
        <f t="shared" si="2"/>
        <v>0</v>
      </c>
      <c r="S101" s="127">
        <v>0</v>
      </c>
      <c r="T101" s="128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29" t="s">
        <v>154</v>
      </c>
      <c r="AT101" s="129" t="s">
        <v>127</v>
      </c>
      <c r="AU101" s="129" t="s">
        <v>82</v>
      </c>
      <c r="AY101" s="18" t="s">
        <v>132</v>
      </c>
      <c r="BE101" s="130">
        <f t="shared" si="4"/>
        <v>0</v>
      </c>
      <c r="BF101" s="130">
        <f t="shared" si="5"/>
        <v>0</v>
      </c>
      <c r="BG101" s="130">
        <f t="shared" si="6"/>
        <v>0</v>
      </c>
      <c r="BH101" s="130">
        <f t="shared" si="7"/>
        <v>0</v>
      </c>
      <c r="BI101" s="130">
        <f t="shared" si="8"/>
        <v>0</v>
      </c>
      <c r="BJ101" s="18" t="s">
        <v>80</v>
      </c>
      <c r="BK101" s="130">
        <f t="shared" si="9"/>
        <v>0</v>
      </c>
      <c r="BL101" s="18" t="s">
        <v>154</v>
      </c>
      <c r="BM101" s="129" t="s">
        <v>474</v>
      </c>
    </row>
    <row r="102" spans="1:65" s="2" customFormat="1" ht="16.5" customHeight="1">
      <c r="A102" s="33"/>
      <c r="B102" s="117"/>
      <c r="C102" s="118" t="s">
        <v>185</v>
      </c>
      <c r="D102" s="118" t="s">
        <v>127</v>
      </c>
      <c r="E102" s="119" t="s">
        <v>426</v>
      </c>
      <c r="F102" s="120" t="s">
        <v>427</v>
      </c>
      <c r="G102" s="121" t="s">
        <v>388</v>
      </c>
      <c r="H102" s="122">
        <v>8</v>
      </c>
      <c r="I102" s="123"/>
      <c r="J102" s="124">
        <f t="shared" si="0"/>
        <v>0</v>
      </c>
      <c r="K102" s="120" t="s">
        <v>3</v>
      </c>
      <c r="L102" s="34"/>
      <c r="M102" s="125" t="s">
        <v>3</v>
      </c>
      <c r="N102" s="126" t="s">
        <v>43</v>
      </c>
      <c r="O102" s="54"/>
      <c r="P102" s="127">
        <f t="shared" si="1"/>
        <v>0</v>
      </c>
      <c r="Q102" s="127">
        <v>0</v>
      </c>
      <c r="R102" s="127">
        <f t="shared" si="2"/>
        <v>0</v>
      </c>
      <c r="S102" s="127">
        <v>0</v>
      </c>
      <c r="T102" s="128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154</v>
      </c>
      <c r="AT102" s="129" t="s">
        <v>127</v>
      </c>
      <c r="AU102" s="129" t="s">
        <v>82</v>
      </c>
      <c r="AY102" s="18" t="s">
        <v>132</v>
      </c>
      <c r="BE102" s="130">
        <f t="shared" si="4"/>
        <v>0</v>
      </c>
      <c r="BF102" s="130">
        <f t="shared" si="5"/>
        <v>0</v>
      </c>
      <c r="BG102" s="130">
        <f t="shared" si="6"/>
        <v>0</v>
      </c>
      <c r="BH102" s="130">
        <f t="shared" si="7"/>
        <v>0</v>
      </c>
      <c r="BI102" s="130">
        <f t="shared" si="8"/>
        <v>0</v>
      </c>
      <c r="BJ102" s="18" t="s">
        <v>80</v>
      </c>
      <c r="BK102" s="130">
        <f t="shared" si="9"/>
        <v>0</v>
      </c>
      <c r="BL102" s="18" t="s">
        <v>154</v>
      </c>
      <c r="BM102" s="129" t="s">
        <v>475</v>
      </c>
    </row>
    <row r="103" spans="1:65" s="2" customFormat="1" ht="16.5" customHeight="1">
      <c r="A103" s="33"/>
      <c r="B103" s="117"/>
      <c r="C103" s="118" t="s">
        <v>161</v>
      </c>
      <c r="D103" s="118" t="s">
        <v>127</v>
      </c>
      <c r="E103" s="119" t="s">
        <v>429</v>
      </c>
      <c r="F103" s="120" t="s">
        <v>430</v>
      </c>
      <c r="G103" s="121" t="s">
        <v>359</v>
      </c>
      <c r="H103" s="122">
        <v>1</v>
      </c>
      <c r="I103" s="123"/>
      <c r="J103" s="124">
        <f t="shared" si="0"/>
        <v>0</v>
      </c>
      <c r="K103" s="120" t="s">
        <v>3</v>
      </c>
      <c r="L103" s="34"/>
      <c r="M103" s="125" t="s">
        <v>3</v>
      </c>
      <c r="N103" s="126" t="s">
        <v>43</v>
      </c>
      <c r="O103" s="54"/>
      <c r="P103" s="127">
        <f t="shared" si="1"/>
        <v>0</v>
      </c>
      <c r="Q103" s="127">
        <v>0</v>
      </c>
      <c r="R103" s="127">
        <f t="shared" si="2"/>
        <v>0</v>
      </c>
      <c r="S103" s="127">
        <v>0</v>
      </c>
      <c r="T103" s="128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29" t="s">
        <v>154</v>
      </c>
      <c r="AT103" s="129" t="s">
        <v>127</v>
      </c>
      <c r="AU103" s="129" t="s">
        <v>82</v>
      </c>
      <c r="AY103" s="18" t="s">
        <v>132</v>
      </c>
      <c r="BE103" s="130">
        <f t="shared" si="4"/>
        <v>0</v>
      </c>
      <c r="BF103" s="130">
        <f t="shared" si="5"/>
        <v>0</v>
      </c>
      <c r="BG103" s="130">
        <f t="shared" si="6"/>
        <v>0</v>
      </c>
      <c r="BH103" s="130">
        <f t="shared" si="7"/>
        <v>0</v>
      </c>
      <c r="BI103" s="130">
        <f t="shared" si="8"/>
        <v>0</v>
      </c>
      <c r="BJ103" s="18" t="s">
        <v>80</v>
      </c>
      <c r="BK103" s="130">
        <f t="shared" si="9"/>
        <v>0</v>
      </c>
      <c r="BL103" s="18" t="s">
        <v>154</v>
      </c>
      <c r="BM103" s="129" t="s">
        <v>476</v>
      </c>
    </row>
    <row r="104" spans="1:65" s="2" customFormat="1" ht="16.5" customHeight="1">
      <c r="A104" s="33"/>
      <c r="B104" s="117"/>
      <c r="C104" s="118" t="s">
        <v>8</v>
      </c>
      <c r="D104" s="118" t="s">
        <v>127</v>
      </c>
      <c r="E104" s="119" t="s">
        <v>432</v>
      </c>
      <c r="F104" s="120" t="s">
        <v>433</v>
      </c>
      <c r="G104" s="121" t="s">
        <v>359</v>
      </c>
      <c r="H104" s="122">
        <v>1</v>
      </c>
      <c r="I104" s="123"/>
      <c r="J104" s="124">
        <f t="shared" si="0"/>
        <v>0</v>
      </c>
      <c r="K104" s="120" t="s">
        <v>3</v>
      </c>
      <c r="L104" s="34"/>
      <c r="M104" s="125" t="s">
        <v>3</v>
      </c>
      <c r="N104" s="126" t="s">
        <v>43</v>
      </c>
      <c r="O104" s="54"/>
      <c r="P104" s="127">
        <f t="shared" si="1"/>
        <v>0</v>
      </c>
      <c r="Q104" s="127">
        <v>0</v>
      </c>
      <c r="R104" s="127">
        <f t="shared" si="2"/>
        <v>0</v>
      </c>
      <c r="S104" s="127">
        <v>0</v>
      </c>
      <c r="T104" s="128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154</v>
      </c>
      <c r="AT104" s="129" t="s">
        <v>127</v>
      </c>
      <c r="AU104" s="129" t="s">
        <v>82</v>
      </c>
      <c r="AY104" s="18" t="s">
        <v>132</v>
      </c>
      <c r="BE104" s="130">
        <f t="shared" si="4"/>
        <v>0</v>
      </c>
      <c r="BF104" s="130">
        <f t="shared" si="5"/>
        <v>0</v>
      </c>
      <c r="BG104" s="130">
        <f t="shared" si="6"/>
        <v>0</v>
      </c>
      <c r="BH104" s="130">
        <f t="shared" si="7"/>
        <v>0</v>
      </c>
      <c r="BI104" s="130">
        <f t="shared" si="8"/>
        <v>0</v>
      </c>
      <c r="BJ104" s="18" t="s">
        <v>80</v>
      </c>
      <c r="BK104" s="130">
        <f t="shared" si="9"/>
        <v>0</v>
      </c>
      <c r="BL104" s="18" t="s">
        <v>154</v>
      </c>
      <c r="BM104" s="129" t="s">
        <v>477</v>
      </c>
    </row>
    <row r="105" spans="1:65" s="2" customFormat="1" ht="16.5" customHeight="1">
      <c r="A105" s="33"/>
      <c r="B105" s="117"/>
      <c r="C105" s="118" t="s">
        <v>164</v>
      </c>
      <c r="D105" s="118" t="s">
        <v>127</v>
      </c>
      <c r="E105" s="119" t="s">
        <v>435</v>
      </c>
      <c r="F105" s="120" t="s">
        <v>436</v>
      </c>
      <c r="G105" s="121" t="s">
        <v>359</v>
      </c>
      <c r="H105" s="122">
        <v>1</v>
      </c>
      <c r="I105" s="123"/>
      <c r="J105" s="124">
        <f t="shared" si="0"/>
        <v>0</v>
      </c>
      <c r="K105" s="120" t="s">
        <v>3</v>
      </c>
      <c r="L105" s="34"/>
      <c r="M105" s="125" t="s">
        <v>3</v>
      </c>
      <c r="N105" s="126" t="s">
        <v>43</v>
      </c>
      <c r="O105" s="54"/>
      <c r="P105" s="127">
        <f t="shared" si="1"/>
        <v>0</v>
      </c>
      <c r="Q105" s="127">
        <v>0</v>
      </c>
      <c r="R105" s="127">
        <f t="shared" si="2"/>
        <v>0</v>
      </c>
      <c r="S105" s="127">
        <v>0</v>
      </c>
      <c r="T105" s="128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29" t="s">
        <v>154</v>
      </c>
      <c r="AT105" s="129" t="s">
        <v>127</v>
      </c>
      <c r="AU105" s="129" t="s">
        <v>82</v>
      </c>
      <c r="AY105" s="18" t="s">
        <v>132</v>
      </c>
      <c r="BE105" s="130">
        <f t="shared" si="4"/>
        <v>0</v>
      </c>
      <c r="BF105" s="130">
        <f t="shared" si="5"/>
        <v>0</v>
      </c>
      <c r="BG105" s="130">
        <f t="shared" si="6"/>
        <v>0</v>
      </c>
      <c r="BH105" s="130">
        <f t="shared" si="7"/>
        <v>0</v>
      </c>
      <c r="BI105" s="130">
        <f t="shared" si="8"/>
        <v>0</v>
      </c>
      <c r="BJ105" s="18" t="s">
        <v>80</v>
      </c>
      <c r="BK105" s="130">
        <f t="shared" si="9"/>
        <v>0</v>
      </c>
      <c r="BL105" s="18" t="s">
        <v>154</v>
      </c>
      <c r="BM105" s="129" t="s">
        <v>478</v>
      </c>
    </row>
    <row r="106" spans="1:65" s="2" customFormat="1" ht="16.5" customHeight="1">
      <c r="A106" s="33"/>
      <c r="B106" s="117"/>
      <c r="C106" s="118" t="s">
        <v>198</v>
      </c>
      <c r="D106" s="118" t="s">
        <v>127</v>
      </c>
      <c r="E106" s="119" t="s">
        <v>438</v>
      </c>
      <c r="F106" s="120" t="s">
        <v>439</v>
      </c>
      <c r="G106" s="121" t="s">
        <v>359</v>
      </c>
      <c r="H106" s="122">
        <v>1</v>
      </c>
      <c r="I106" s="123"/>
      <c r="J106" s="124">
        <f t="shared" si="0"/>
        <v>0</v>
      </c>
      <c r="K106" s="120" t="s">
        <v>3</v>
      </c>
      <c r="L106" s="34"/>
      <c r="M106" s="125" t="s">
        <v>3</v>
      </c>
      <c r="N106" s="126" t="s">
        <v>43</v>
      </c>
      <c r="O106" s="54"/>
      <c r="P106" s="127">
        <f t="shared" si="1"/>
        <v>0</v>
      </c>
      <c r="Q106" s="127">
        <v>0</v>
      </c>
      <c r="R106" s="127">
        <f t="shared" si="2"/>
        <v>0</v>
      </c>
      <c r="S106" s="127">
        <v>0</v>
      </c>
      <c r="T106" s="128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154</v>
      </c>
      <c r="AT106" s="129" t="s">
        <v>127</v>
      </c>
      <c r="AU106" s="129" t="s">
        <v>82</v>
      </c>
      <c r="AY106" s="18" t="s">
        <v>132</v>
      </c>
      <c r="BE106" s="130">
        <f t="shared" si="4"/>
        <v>0</v>
      </c>
      <c r="BF106" s="130">
        <f t="shared" si="5"/>
        <v>0</v>
      </c>
      <c r="BG106" s="130">
        <f t="shared" si="6"/>
        <v>0</v>
      </c>
      <c r="BH106" s="130">
        <f t="shared" si="7"/>
        <v>0</v>
      </c>
      <c r="BI106" s="130">
        <f t="shared" si="8"/>
        <v>0</v>
      </c>
      <c r="BJ106" s="18" t="s">
        <v>80</v>
      </c>
      <c r="BK106" s="130">
        <f t="shared" si="9"/>
        <v>0</v>
      </c>
      <c r="BL106" s="18" t="s">
        <v>154</v>
      </c>
      <c r="BM106" s="129" t="s">
        <v>479</v>
      </c>
    </row>
    <row r="107" spans="1:65" s="2" customFormat="1" ht="16.5" customHeight="1">
      <c r="A107" s="33"/>
      <c r="B107" s="117"/>
      <c r="C107" s="118" t="s">
        <v>168</v>
      </c>
      <c r="D107" s="118" t="s">
        <v>127</v>
      </c>
      <c r="E107" s="119" t="s">
        <v>441</v>
      </c>
      <c r="F107" s="120" t="s">
        <v>442</v>
      </c>
      <c r="G107" s="121" t="s">
        <v>359</v>
      </c>
      <c r="H107" s="122">
        <v>1</v>
      </c>
      <c r="I107" s="123"/>
      <c r="J107" s="124">
        <f t="shared" si="0"/>
        <v>0</v>
      </c>
      <c r="K107" s="120" t="s">
        <v>3</v>
      </c>
      <c r="L107" s="34"/>
      <c r="M107" s="125" t="s">
        <v>3</v>
      </c>
      <c r="N107" s="126" t="s">
        <v>43</v>
      </c>
      <c r="O107" s="54"/>
      <c r="P107" s="127">
        <f t="shared" si="1"/>
        <v>0</v>
      </c>
      <c r="Q107" s="127">
        <v>0</v>
      </c>
      <c r="R107" s="127">
        <f t="shared" si="2"/>
        <v>0</v>
      </c>
      <c r="S107" s="127">
        <v>0</v>
      </c>
      <c r="T107" s="128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29" t="s">
        <v>154</v>
      </c>
      <c r="AT107" s="129" t="s">
        <v>127</v>
      </c>
      <c r="AU107" s="129" t="s">
        <v>82</v>
      </c>
      <c r="AY107" s="18" t="s">
        <v>132</v>
      </c>
      <c r="BE107" s="130">
        <f t="shared" si="4"/>
        <v>0</v>
      </c>
      <c r="BF107" s="130">
        <f t="shared" si="5"/>
        <v>0</v>
      </c>
      <c r="BG107" s="130">
        <f t="shared" si="6"/>
        <v>0</v>
      </c>
      <c r="BH107" s="130">
        <f t="shared" si="7"/>
        <v>0</v>
      </c>
      <c r="BI107" s="130">
        <f t="shared" si="8"/>
        <v>0</v>
      </c>
      <c r="BJ107" s="18" t="s">
        <v>80</v>
      </c>
      <c r="BK107" s="130">
        <f t="shared" si="9"/>
        <v>0</v>
      </c>
      <c r="BL107" s="18" t="s">
        <v>154</v>
      </c>
      <c r="BM107" s="129" t="s">
        <v>480</v>
      </c>
    </row>
    <row r="108" spans="1:65" s="2" customFormat="1" ht="16.5" customHeight="1">
      <c r="A108" s="33"/>
      <c r="B108" s="117"/>
      <c r="C108" s="118" t="s">
        <v>207</v>
      </c>
      <c r="D108" s="118" t="s">
        <v>127</v>
      </c>
      <c r="E108" s="119" t="s">
        <v>444</v>
      </c>
      <c r="F108" s="120" t="s">
        <v>445</v>
      </c>
      <c r="G108" s="121" t="s">
        <v>359</v>
      </c>
      <c r="H108" s="122">
        <v>1</v>
      </c>
      <c r="I108" s="123"/>
      <c r="J108" s="124">
        <f t="shared" si="0"/>
        <v>0</v>
      </c>
      <c r="K108" s="120" t="s">
        <v>3</v>
      </c>
      <c r="L108" s="34"/>
      <c r="M108" s="125" t="s">
        <v>3</v>
      </c>
      <c r="N108" s="126" t="s">
        <v>43</v>
      </c>
      <c r="O108" s="54"/>
      <c r="P108" s="127">
        <f t="shared" si="1"/>
        <v>0</v>
      </c>
      <c r="Q108" s="127">
        <v>0</v>
      </c>
      <c r="R108" s="127">
        <f t="shared" si="2"/>
        <v>0</v>
      </c>
      <c r="S108" s="127">
        <v>0</v>
      </c>
      <c r="T108" s="128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29" t="s">
        <v>154</v>
      </c>
      <c r="AT108" s="129" t="s">
        <v>127</v>
      </c>
      <c r="AU108" s="129" t="s">
        <v>82</v>
      </c>
      <c r="AY108" s="18" t="s">
        <v>132</v>
      </c>
      <c r="BE108" s="130">
        <f t="shared" si="4"/>
        <v>0</v>
      </c>
      <c r="BF108" s="130">
        <f t="shared" si="5"/>
        <v>0</v>
      </c>
      <c r="BG108" s="130">
        <f t="shared" si="6"/>
        <v>0</v>
      </c>
      <c r="BH108" s="130">
        <f t="shared" si="7"/>
        <v>0</v>
      </c>
      <c r="BI108" s="130">
        <f t="shared" si="8"/>
        <v>0</v>
      </c>
      <c r="BJ108" s="18" t="s">
        <v>80</v>
      </c>
      <c r="BK108" s="130">
        <f t="shared" si="9"/>
        <v>0</v>
      </c>
      <c r="BL108" s="18" t="s">
        <v>154</v>
      </c>
      <c r="BM108" s="129" t="s">
        <v>481</v>
      </c>
    </row>
    <row r="109" spans="1:65" s="2" customFormat="1" ht="16.5" customHeight="1">
      <c r="A109" s="33"/>
      <c r="B109" s="117"/>
      <c r="C109" s="118" t="s">
        <v>171</v>
      </c>
      <c r="D109" s="118" t="s">
        <v>127</v>
      </c>
      <c r="E109" s="119" t="s">
        <v>447</v>
      </c>
      <c r="F109" s="120" t="s">
        <v>448</v>
      </c>
      <c r="G109" s="121" t="s">
        <v>359</v>
      </c>
      <c r="H109" s="122">
        <v>1</v>
      </c>
      <c r="I109" s="123"/>
      <c r="J109" s="124">
        <f t="shared" si="0"/>
        <v>0</v>
      </c>
      <c r="K109" s="120" t="s">
        <v>3</v>
      </c>
      <c r="L109" s="34"/>
      <c r="M109" s="125" t="s">
        <v>3</v>
      </c>
      <c r="N109" s="126" t="s">
        <v>43</v>
      </c>
      <c r="O109" s="54"/>
      <c r="P109" s="127">
        <f t="shared" si="1"/>
        <v>0</v>
      </c>
      <c r="Q109" s="127">
        <v>0</v>
      </c>
      <c r="R109" s="127">
        <f t="shared" si="2"/>
        <v>0</v>
      </c>
      <c r="S109" s="127">
        <v>0</v>
      </c>
      <c r="T109" s="128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29" t="s">
        <v>154</v>
      </c>
      <c r="AT109" s="129" t="s">
        <v>127</v>
      </c>
      <c r="AU109" s="129" t="s">
        <v>82</v>
      </c>
      <c r="AY109" s="18" t="s">
        <v>132</v>
      </c>
      <c r="BE109" s="130">
        <f t="shared" si="4"/>
        <v>0</v>
      </c>
      <c r="BF109" s="130">
        <f t="shared" si="5"/>
        <v>0</v>
      </c>
      <c r="BG109" s="130">
        <f t="shared" si="6"/>
        <v>0</v>
      </c>
      <c r="BH109" s="130">
        <f t="shared" si="7"/>
        <v>0</v>
      </c>
      <c r="BI109" s="130">
        <f t="shared" si="8"/>
        <v>0</v>
      </c>
      <c r="BJ109" s="18" t="s">
        <v>80</v>
      </c>
      <c r="BK109" s="130">
        <f t="shared" si="9"/>
        <v>0</v>
      </c>
      <c r="BL109" s="18" t="s">
        <v>154</v>
      </c>
      <c r="BM109" s="129" t="s">
        <v>482</v>
      </c>
    </row>
    <row r="110" spans="1:65" s="2" customFormat="1" ht="16.5" customHeight="1">
      <c r="A110" s="33"/>
      <c r="B110" s="117"/>
      <c r="C110" s="118" t="s">
        <v>215</v>
      </c>
      <c r="D110" s="118" t="s">
        <v>127</v>
      </c>
      <c r="E110" s="119" t="s">
        <v>450</v>
      </c>
      <c r="F110" s="120" t="s">
        <v>451</v>
      </c>
      <c r="G110" s="121" t="s">
        <v>359</v>
      </c>
      <c r="H110" s="122">
        <v>1</v>
      </c>
      <c r="I110" s="123"/>
      <c r="J110" s="124">
        <f t="shared" si="0"/>
        <v>0</v>
      </c>
      <c r="K110" s="120" t="s">
        <v>3</v>
      </c>
      <c r="L110" s="34"/>
      <c r="M110" s="137" t="s">
        <v>3</v>
      </c>
      <c r="N110" s="138" t="s">
        <v>43</v>
      </c>
      <c r="O110" s="139"/>
      <c r="P110" s="140">
        <f t="shared" si="1"/>
        <v>0</v>
      </c>
      <c r="Q110" s="140">
        <v>0</v>
      </c>
      <c r="R110" s="140">
        <f t="shared" si="2"/>
        <v>0</v>
      </c>
      <c r="S110" s="140">
        <v>0</v>
      </c>
      <c r="T110" s="141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29" t="s">
        <v>154</v>
      </c>
      <c r="AT110" s="129" t="s">
        <v>127</v>
      </c>
      <c r="AU110" s="129" t="s">
        <v>82</v>
      </c>
      <c r="AY110" s="18" t="s">
        <v>132</v>
      </c>
      <c r="BE110" s="130">
        <f t="shared" si="4"/>
        <v>0</v>
      </c>
      <c r="BF110" s="130">
        <f t="shared" si="5"/>
        <v>0</v>
      </c>
      <c r="BG110" s="130">
        <f t="shared" si="6"/>
        <v>0</v>
      </c>
      <c r="BH110" s="130">
        <f t="shared" si="7"/>
        <v>0</v>
      </c>
      <c r="BI110" s="130">
        <f t="shared" si="8"/>
        <v>0</v>
      </c>
      <c r="BJ110" s="18" t="s">
        <v>80</v>
      </c>
      <c r="BK110" s="130">
        <f t="shared" si="9"/>
        <v>0</v>
      </c>
      <c r="BL110" s="18" t="s">
        <v>154</v>
      </c>
      <c r="BM110" s="129" t="s">
        <v>483</v>
      </c>
    </row>
    <row r="111" spans="1:31" s="2" customFormat="1" ht="6.95" customHeight="1">
      <c r="A111" s="33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4"/>
      <c r="M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</sheetData>
  <autoFilter ref="C80:K11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 t="s">
        <v>6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107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Vybavení objektu Základní školy vzduchotechnickým zařízením č.p.st. 1369 v k.ú. Horní Slavkov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108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1" t="s">
        <v>484</v>
      </c>
      <c r="F9" s="320"/>
      <c r="G9" s="320"/>
      <c r="H9" s="320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19. 10. 2022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3" t="str">
        <f>'Rekapitulace stavby'!E14</f>
        <v>Vyplň údaj</v>
      </c>
      <c r="F18" s="294"/>
      <c r="G18" s="294"/>
      <c r="H18" s="294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8" t="s">
        <v>3</v>
      </c>
      <c r="F27" s="298"/>
      <c r="G27" s="298"/>
      <c r="H27" s="2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ROUND((SUM(BE81:BE106)),2)</f>
        <v>0</v>
      </c>
      <c r="G33" s="33"/>
      <c r="H33" s="33"/>
      <c r="I33" s="97">
        <v>0.21</v>
      </c>
      <c r="J33" s="96">
        <f>ROUND(((SUM(BE81:BE106))*I33),2)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ROUND((SUM(BF81:BF106)),2)</f>
        <v>0</v>
      </c>
      <c r="G34" s="33"/>
      <c r="H34" s="33"/>
      <c r="I34" s="97">
        <v>0.15</v>
      </c>
      <c r="J34" s="96">
        <f>ROUND(((SUM(BF81:BF106))*I34),2)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ROUND((SUM(BG81:BG106)),2)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ROUND((SUM(BH81:BH106)),2)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ROUND((SUM(BI81:BI106)),2)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110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Vybavení objektu Základní školy vzduchotechnickým zařízením č.p.st. 1369 v k.ú. Horní Slavkov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1" t="str">
        <f>E9</f>
        <v>08 - Vzduchotechnika - tělocvična</v>
      </c>
      <c r="F50" s="320"/>
      <c r="G50" s="320"/>
      <c r="H50" s="320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č.p.st. 1369 v k.ú. Horní Slavkov</v>
      </c>
      <c r="G52" s="33"/>
      <c r="H52" s="33"/>
      <c r="I52" s="28" t="s">
        <v>23</v>
      </c>
      <c r="J52" s="51" t="str">
        <f>IF(J12="","",J12)</f>
        <v>19. 10. 2022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3"/>
      <c r="E54" s="33"/>
      <c r="F54" s="26" t="str">
        <f>E15</f>
        <v>Město Horní Slavkov</v>
      </c>
      <c r="G54" s="33"/>
      <c r="H54" s="33"/>
      <c r="I54" s="28" t="s">
        <v>31</v>
      </c>
      <c r="J54" s="31" t="str">
        <f>E21</f>
        <v>Ing. arch. Jakub Bradáč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111</v>
      </c>
      <c r="D57" s="98"/>
      <c r="E57" s="98"/>
      <c r="F57" s="98"/>
      <c r="G57" s="98"/>
      <c r="H57" s="98"/>
      <c r="I57" s="98"/>
      <c r="J57" s="105" t="s">
        <v>112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113</v>
      </c>
    </row>
    <row r="60" spans="2:12" s="10" customFormat="1" ht="24.95" customHeight="1">
      <c r="B60" s="154"/>
      <c r="D60" s="155" t="s">
        <v>365</v>
      </c>
      <c r="E60" s="156"/>
      <c r="F60" s="156"/>
      <c r="G60" s="156"/>
      <c r="H60" s="156"/>
      <c r="I60" s="156"/>
      <c r="J60" s="157">
        <f>J82</f>
        <v>0</v>
      </c>
      <c r="L60" s="154"/>
    </row>
    <row r="61" spans="2:12" s="11" customFormat="1" ht="19.9" customHeight="1">
      <c r="B61" s="158"/>
      <c r="D61" s="159" t="s">
        <v>366</v>
      </c>
      <c r="E61" s="160"/>
      <c r="F61" s="160"/>
      <c r="G61" s="160"/>
      <c r="H61" s="160"/>
      <c r="I61" s="160"/>
      <c r="J61" s="161">
        <f>J83</f>
        <v>0</v>
      </c>
      <c r="L61" s="158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114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21" t="str">
        <f>E7</f>
        <v>Vybavení objektu Základní školy vzduchotechnickým zařízením č.p.st. 1369 v k.ú. Horní Slavkov</v>
      </c>
      <c r="F71" s="322"/>
      <c r="G71" s="322"/>
      <c r="H71" s="322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1" t="str">
        <f>E9</f>
        <v>08 - Vzduchotechnika - tělocvična</v>
      </c>
      <c r="F73" s="320"/>
      <c r="G73" s="320"/>
      <c r="H73" s="320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3"/>
      <c r="E75" s="33"/>
      <c r="F75" s="26" t="str">
        <f>F12</f>
        <v>č.p.st. 1369 v k.ú. Horní Slavkov</v>
      </c>
      <c r="G75" s="33"/>
      <c r="H75" s="33"/>
      <c r="I75" s="28" t="s">
        <v>23</v>
      </c>
      <c r="J75" s="51" t="str">
        <f>IF(J12="","",J12)</f>
        <v>19. 10. 2022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7" customHeight="1">
      <c r="A77" s="33"/>
      <c r="B77" s="34"/>
      <c r="C77" s="28" t="s">
        <v>25</v>
      </c>
      <c r="D77" s="33"/>
      <c r="E77" s="33"/>
      <c r="F77" s="26" t="str">
        <f>E15</f>
        <v>Město Horní Slavkov</v>
      </c>
      <c r="G77" s="33"/>
      <c r="H77" s="33"/>
      <c r="I77" s="28" t="s">
        <v>31</v>
      </c>
      <c r="J77" s="31" t="str">
        <f>E21</f>
        <v>Ing. arch. Jakub Bradáč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29</v>
      </c>
      <c r="D78" s="33"/>
      <c r="E78" s="33"/>
      <c r="F78" s="26" t="str">
        <f>IF(E18="","",E18)</f>
        <v>Vyplň údaj</v>
      </c>
      <c r="G78" s="33"/>
      <c r="H78" s="33"/>
      <c r="I78" s="28" t="s">
        <v>34</v>
      </c>
      <c r="J78" s="31" t="str">
        <f>E24</f>
        <v xml:space="preserve"> 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9" customFormat="1" ht="29.25" customHeight="1">
      <c r="A80" s="107"/>
      <c r="B80" s="108"/>
      <c r="C80" s="109" t="s">
        <v>115</v>
      </c>
      <c r="D80" s="110" t="s">
        <v>57</v>
      </c>
      <c r="E80" s="110" t="s">
        <v>53</v>
      </c>
      <c r="F80" s="110" t="s">
        <v>54</v>
      </c>
      <c r="G80" s="110" t="s">
        <v>116</v>
      </c>
      <c r="H80" s="110" t="s">
        <v>117</v>
      </c>
      <c r="I80" s="110" t="s">
        <v>118</v>
      </c>
      <c r="J80" s="110" t="s">
        <v>112</v>
      </c>
      <c r="K80" s="111" t="s">
        <v>119</v>
      </c>
      <c r="L80" s="112"/>
      <c r="M80" s="58" t="s">
        <v>3</v>
      </c>
      <c r="N80" s="59" t="s">
        <v>42</v>
      </c>
      <c r="O80" s="59" t="s">
        <v>120</v>
      </c>
      <c r="P80" s="59" t="s">
        <v>121</v>
      </c>
      <c r="Q80" s="59" t="s">
        <v>122</v>
      </c>
      <c r="R80" s="59" t="s">
        <v>123</v>
      </c>
      <c r="S80" s="59" t="s">
        <v>124</v>
      </c>
      <c r="T80" s="60" t="s">
        <v>125</v>
      </c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63" s="2" customFormat="1" ht="22.9" customHeight="1">
      <c r="A81" s="33"/>
      <c r="B81" s="34"/>
      <c r="C81" s="65" t="s">
        <v>126</v>
      </c>
      <c r="D81" s="33"/>
      <c r="E81" s="33"/>
      <c r="F81" s="33"/>
      <c r="G81" s="33"/>
      <c r="H81" s="33"/>
      <c r="I81" s="33"/>
      <c r="J81" s="113">
        <f>BK81</f>
        <v>0</v>
      </c>
      <c r="K81" s="33"/>
      <c r="L81" s="34"/>
      <c r="M81" s="61"/>
      <c r="N81" s="52"/>
      <c r="O81" s="62"/>
      <c r="P81" s="114">
        <f>P82</f>
        <v>0</v>
      </c>
      <c r="Q81" s="62"/>
      <c r="R81" s="114">
        <f>R82</f>
        <v>0</v>
      </c>
      <c r="S81" s="62"/>
      <c r="T81" s="115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71</v>
      </c>
      <c r="AU81" s="18" t="s">
        <v>113</v>
      </c>
      <c r="BK81" s="116">
        <f>BK82</f>
        <v>0</v>
      </c>
    </row>
    <row r="82" spans="2:63" s="12" customFormat="1" ht="25.9" customHeight="1">
      <c r="B82" s="162"/>
      <c r="D82" s="163" t="s">
        <v>71</v>
      </c>
      <c r="E82" s="164" t="s">
        <v>367</v>
      </c>
      <c r="F82" s="164" t="s">
        <v>368</v>
      </c>
      <c r="I82" s="165"/>
      <c r="J82" s="166">
        <f>BK82</f>
        <v>0</v>
      </c>
      <c r="L82" s="162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63" t="s">
        <v>82</v>
      </c>
      <c r="AT82" s="171" t="s">
        <v>71</v>
      </c>
      <c r="AU82" s="171" t="s">
        <v>72</v>
      </c>
      <c r="AY82" s="163" t="s">
        <v>132</v>
      </c>
      <c r="BK82" s="172">
        <f>BK83</f>
        <v>0</v>
      </c>
    </row>
    <row r="83" spans="2:63" s="12" customFormat="1" ht="22.9" customHeight="1">
      <c r="B83" s="162"/>
      <c r="D83" s="163" t="s">
        <v>71</v>
      </c>
      <c r="E83" s="173" t="s">
        <v>369</v>
      </c>
      <c r="F83" s="173" t="s">
        <v>370</v>
      </c>
      <c r="I83" s="165"/>
      <c r="J83" s="174">
        <f>BK83</f>
        <v>0</v>
      </c>
      <c r="L83" s="162"/>
      <c r="M83" s="167"/>
      <c r="N83" s="168"/>
      <c r="O83" s="168"/>
      <c r="P83" s="169">
        <f>SUM(P84:P106)</f>
        <v>0</v>
      </c>
      <c r="Q83" s="168"/>
      <c r="R83" s="169">
        <f>SUM(R84:R106)</f>
        <v>0</v>
      </c>
      <c r="S83" s="168"/>
      <c r="T83" s="170">
        <f>SUM(T84:T106)</f>
        <v>0</v>
      </c>
      <c r="AR83" s="163" t="s">
        <v>82</v>
      </c>
      <c r="AT83" s="171" t="s">
        <v>71</v>
      </c>
      <c r="AU83" s="171" t="s">
        <v>80</v>
      </c>
      <c r="AY83" s="163" t="s">
        <v>132</v>
      </c>
      <c r="BK83" s="172">
        <f>SUM(BK84:BK106)</f>
        <v>0</v>
      </c>
    </row>
    <row r="84" spans="1:65" s="2" customFormat="1" ht="37.9" customHeight="1">
      <c r="A84" s="33"/>
      <c r="B84" s="117"/>
      <c r="C84" s="118" t="s">
        <v>80</v>
      </c>
      <c r="D84" s="118" t="s">
        <v>127</v>
      </c>
      <c r="E84" s="119" t="s">
        <v>485</v>
      </c>
      <c r="F84" s="120" t="s">
        <v>486</v>
      </c>
      <c r="G84" s="121" t="s">
        <v>130</v>
      </c>
      <c r="H84" s="122">
        <v>1</v>
      </c>
      <c r="I84" s="123"/>
      <c r="J84" s="124">
        <f aca="true" t="shared" si="0" ref="J84:J106">ROUND(I84*H84,2)</f>
        <v>0</v>
      </c>
      <c r="K84" s="120" t="s">
        <v>3</v>
      </c>
      <c r="L84" s="34"/>
      <c r="M84" s="125" t="s">
        <v>3</v>
      </c>
      <c r="N84" s="126" t="s">
        <v>43</v>
      </c>
      <c r="O84" s="54"/>
      <c r="P84" s="127">
        <f aca="true" t="shared" si="1" ref="P84:P106">O84*H84</f>
        <v>0</v>
      </c>
      <c r="Q84" s="127">
        <v>0</v>
      </c>
      <c r="R84" s="127">
        <f aca="true" t="shared" si="2" ref="R84:R106">Q84*H84</f>
        <v>0</v>
      </c>
      <c r="S84" s="127">
        <v>0</v>
      </c>
      <c r="T84" s="128">
        <f aca="true" t="shared" si="3" ref="T84:T106"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29" t="s">
        <v>154</v>
      </c>
      <c r="AT84" s="129" t="s">
        <v>127</v>
      </c>
      <c r="AU84" s="129" t="s">
        <v>82</v>
      </c>
      <c r="AY84" s="18" t="s">
        <v>132</v>
      </c>
      <c r="BE84" s="130">
        <f aca="true" t="shared" si="4" ref="BE84:BE106">IF(N84="základní",J84,0)</f>
        <v>0</v>
      </c>
      <c r="BF84" s="130">
        <f aca="true" t="shared" si="5" ref="BF84:BF106">IF(N84="snížená",J84,0)</f>
        <v>0</v>
      </c>
      <c r="BG84" s="130">
        <f aca="true" t="shared" si="6" ref="BG84:BG106">IF(N84="zákl. přenesená",J84,0)</f>
        <v>0</v>
      </c>
      <c r="BH84" s="130">
        <f aca="true" t="shared" si="7" ref="BH84:BH106">IF(N84="sníž. přenesená",J84,0)</f>
        <v>0</v>
      </c>
      <c r="BI84" s="130">
        <f aca="true" t="shared" si="8" ref="BI84:BI106">IF(N84="nulová",J84,0)</f>
        <v>0</v>
      </c>
      <c r="BJ84" s="18" t="s">
        <v>80</v>
      </c>
      <c r="BK84" s="130">
        <f aca="true" t="shared" si="9" ref="BK84:BK106">ROUND(I84*H84,2)</f>
        <v>0</v>
      </c>
      <c r="BL84" s="18" t="s">
        <v>154</v>
      </c>
      <c r="BM84" s="129" t="s">
        <v>487</v>
      </c>
    </row>
    <row r="85" spans="1:65" s="2" customFormat="1" ht="16.5" customHeight="1">
      <c r="A85" s="33"/>
      <c r="B85" s="117"/>
      <c r="C85" s="118" t="s">
        <v>82</v>
      </c>
      <c r="D85" s="118" t="s">
        <v>127</v>
      </c>
      <c r="E85" s="119" t="s">
        <v>374</v>
      </c>
      <c r="F85" s="120" t="s">
        <v>375</v>
      </c>
      <c r="G85" s="121" t="s">
        <v>359</v>
      </c>
      <c r="H85" s="122">
        <v>1</v>
      </c>
      <c r="I85" s="123"/>
      <c r="J85" s="124">
        <f t="shared" si="0"/>
        <v>0</v>
      </c>
      <c r="K85" s="120" t="s">
        <v>3</v>
      </c>
      <c r="L85" s="34"/>
      <c r="M85" s="125" t="s">
        <v>3</v>
      </c>
      <c r="N85" s="126" t="s">
        <v>43</v>
      </c>
      <c r="O85" s="54"/>
      <c r="P85" s="127">
        <f t="shared" si="1"/>
        <v>0</v>
      </c>
      <c r="Q85" s="127">
        <v>0</v>
      </c>
      <c r="R85" s="127">
        <f t="shared" si="2"/>
        <v>0</v>
      </c>
      <c r="S85" s="127">
        <v>0</v>
      </c>
      <c r="T85" s="128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29" t="s">
        <v>154</v>
      </c>
      <c r="AT85" s="129" t="s">
        <v>127</v>
      </c>
      <c r="AU85" s="129" t="s">
        <v>82</v>
      </c>
      <c r="AY85" s="18" t="s">
        <v>132</v>
      </c>
      <c r="BE85" s="130">
        <f t="shared" si="4"/>
        <v>0</v>
      </c>
      <c r="BF85" s="130">
        <f t="shared" si="5"/>
        <v>0</v>
      </c>
      <c r="BG85" s="130">
        <f t="shared" si="6"/>
        <v>0</v>
      </c>
      <c r="BH85" s="130">
        <f t="shared" si="7"/>
        <v>0</v>
      </c>
      <c r="BI85" s="130">
        <f t="shared" si="8"/>
        <v>0</v>
      </c>
      <c r="BJ85" s="18" t="s">
        <v>80</v>
      </c>
      <c r="BK85" s="130">
        <f t="shared" si="9"/>
        <v>0</v>
      </c>
      <c r="BL85" s="18" t="s">
        <v>154</v>
      </c>
      <c r="BM85" s="129" t="s">
        <v>488</v>
      </c>
    </row>
    <row r="86" spans="1:65" s="2" customFormat="1" ht="16.5" customHeight="1">
      <c r="A86" s="33"/>
      <c r="B86" s="117"/>
      <c r="C86" s="118" t="s">
        <v>136</v>
      </c>
      <c r="D86" s="118" t="s">
        <v>127</v>
      </c>
      <c r="E86" s="119" t="s">
        <v>489</v>
      </c>
      <c r="F86" s="120" t="s">
        <v>384</v>
      </c>
      <c r="G86" s="121" t="s">
        <v>130</v>
      </c>
      <c r="H86" s="122">
        <v>3</v>
      </c>
      <c r="I86" s="123"/>
      <c r="J86" s="124">
        <f t="shared" si="0"/>
        <v>0</v>
      </c>
      <c r="K86" s="120" t="s">
        <v>3</v>
      </c>
      <c r="L86" s="34"/>
      <c r="M86" s="125" t="s">
        <v>3</v>
      </c>
      <c r="N86" s="126" t="s">
        <v>43</v>
      </c>
      <c r="O86" s="54"/>
      <c r="P86" s="127">
        <f t="shared" si="1"/>
        <v>0</v>
      </c>
      <c r="Q86" s="127">
        <v>0</v>
      </c>
      <c r="R86" s="127">
        <f t="shared" si="2"/>
        <v>0</v>
      </c>
      <c r="S86" s="127">
        <v>0</v>
      </c>
      <c r="T86" s="128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29" t="s">
        <v>154</v>
      </c>
      <c r="AT86" s="129" t="s">
        <v>127</v>
      </c>
      <c r="AU86" s="129" t="s">
        <v>82</v>
      </c>
      <c r="AY86" s="18" t="s">
        <v>132</v>
      </c>
      <c r="BE86" s="130">
        <f t="shared" si="4"/>
        <v>0</v>
      </c>
      <c r="BF86" s="130">
        <f t="shared" si="5"/>
        <v>0</v>
      </c>
      <c r="BG86" s="130">
        <f t="shared" si="6"/>
        <v>0</v>
      </c>
      <c r="BH86" s="130">
        <f t="shared" si="7"/>
        <v>0</v>
      </c>
      <c r="BI86" s="130">
        <f t="shared" si="8"/>
        <v>0</v>
      </c>
      <c r="BJ86" s="18" t="s">
        <v>80</v>
      </c>
      <c r="BK86" s="130">
        <f t="shared" si="9"/>
        <v>0</v>
      </c>
      <c r="BL86" s="18" t="s">
        <v>154</v>
      </c>
      <c r="BM86" s="129" t="s">
        <v>490</v>
      </c>
    </row>
    <row r="87" spans="1:65" s="2" customFormat="1" ht="16.5" customHeight="1">
      <c r="A87" s="33"/>
      <c r="B87" s="117"/>
      <c r="C87" s="118" t="s">
        <v>131</v>
      </c>
      <c r="D87" s="118" t="s">
        <v>127</v>
      </c>
      <c r="E87" s="119" t="s">
        <v>491</v>
      </c>
      <c r="F87" s="120" t="s">
        <v>492</v>
      </c>
      <c r="G87" s="121" t="s">
        <v>388</v>
      </c>
      <c r="H87" s="122">
        <v>25</v>
      </c>
      <c r="I87" s="123"/>
      <c r="J87" s="124">
        <f t="shared" si="0"/>
        <v>0</v>
      </c>
      <c r="K87" s="120" t="s">
        <v>3</v>
      </c>
      <c r="L87" s="34"/>
      <c r="M87" s="125" t="s">
        <v>3</v>
      </c>
      <c r="N87" s="126" t="s">
        <v>43</v>
      </c>
      <c r="O87" s="54"/>
      <c r="P87" s="127">
        <f t="shared" si="1"/>
        <v>0</v>
      </c>
      <c r="Q87" s="127">
        <v>0</v>
      </c>
      <c r="R87" s="127">
        <f t="shared" si="2"/>
        <v>0</v>
      </c>
      <c r="S87" s="127">
        <v>0</v>
      </c>
      <c r="T87" s="128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29" t="s">
        <v>154</v>
      </c>
      <c r="AT87" s="129" t="s">
        <v>127</v>
      </c>
      <c r="AU87" s="129" t="s">
        <v>82</v>
      </c>
      <c r="AY87" s="18" t="s">
        <v>132</v>
      </c>
      <c r="BE87" s="130">
        <f t="shared" si="4"/>
        <v>0</v>
      </c>
      <c r="BF87" s="130">
        <f t="shared" si="5"/>
        <v>0</v>
      </c>
      <c r="BG87" s="130">
        <f t="shared" si="6"/>
        <v>0</v>
      </c>
      <c r="BH87" s="130">
        <f t="shared" si="7"/>
        <v>0</v>
      </c>
      <c r="BI87" s="130">
        <f t="shared" si="8"/>
        <v>0</v>
      </c>
      <c r="BJ87" s="18" t="s">
        <v>80</v>
      </c>
      <c r="BK87" s="130">
        <f t="shared" si="9"/>
        <v>0</v>
      </c>
      <c r="BL87" s="18" t="s">
        <v>154</v>
      </c>
      <c r="BM87" s="129" t="s">
        <v>493</v>
      </c>
    </row>
    <row r="88" spans="1:65" s="2" customFormat="1" ht="16.5" customHeight="1">
      <c r="A88" s="33"/>
      <c r="B88" s="117"/>
      <c r="C88" s="118" t="s">
        <v>144</v>
      </c>
      <c r="D88" s="118" t="s">
        <v>127</v>
      </c>
      <c r="E88" s="119" t="s">
        <v>494</v>
      </c>
      <c r="F88" s="120" t="s">
        <v>495</v>
      </c>
      <c r="G88" s="121" t="s">
        <v>388</v>
      </c>
      <c r="H88" s="122">
        <v>105</v>
      </c>
      <c r="I88" s="123"/>
      <c r="J88" s="124">
        <f t="shared" si="0"/>
        <v>0</v>
      </c>
      <c r="K88" s="120" t="s">
        <v>3</v>
      </c>
      <c r="L88" s="34"/>
      <c r="M88" s="125" t="s">
        <v>3</v>
      </c>
      <c r="N88" s="126" t="s">
        <v>43</v>
      </c>
      <c r="O88" s="54"/>
      <c r="P88" s="127">
        <f t="shared" si="1"/>
        <v>0</v>
      </c>
      <c r="Q88" s="127">
        <v>0</v>
      </c>
      <c r="R88" s="127">
        <f t="shared" si="2"/>
        <v>0</v>
      </c>
      <c r="S88" s="127">
        <v>0</v>
      </c>
      <c r="T88" s="128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29" t="s">
        <v>154</v>
      </c>
      <c r="AT88" s="129" t="s">
        <v>127</v>
      </c>
      <c r="AU88" s="129" t="s">
        <v>82</v>
      </c>
      <c r="AY88" s="18" t="s">
        <v>132</v>
      </c>
      <c r="BE88" s="130">
        <f t="shared" si="4"/>
        <v>0</v>
      </c>
      <c r="BF88" s="130">
        <f t="shared" si="5"/>
        <v>0</v>
      </c>
      <c r="BG88" s="130">
        <f t="shared" si="6"/>
        <v>0</v>
      </c>
      <c r="BH88" s="130">
        <f t="shared" si="7"/>
        <v>0</v>
      </c>
      <c r="BI88" s="130">
        <f t="shared" si="8"/>
        <v>0</v>
      </c>
      <c r="BJ88" s="18" t="s">
        <v>80</v>
      </c>
      <c r="BK88" s="130">
        <f t="shared" si="9"/>
        <v>0</v>
      </c>
      <c r="BL88" s="18" t="s">
        <v>154</v>
      </c>
      <c r="BM88" s="129" t="s">
        <v>496</v>
      </c>
    </row>
    <row r="89" spans="1:65" s="2" customFormat="1" ht="16.5" customHeight="1">
      <c r="A89" s="33"/>
      <c r="B89" s="117"/>
      <c r="C89" s="118" t="s">
        <v>135</v>
      </c>
      <c r="D89" s="118" t="s">
        <v>127</v>
      </c>
      <c r="E89" s="119" t="s">
        <v>497</v>
      </c>
      <c r="F89" s="120" t="s">
        <v>400</v>
      </c>
      <c r="G89" s="121" t="s">
        <v>181</v>
      </c>
      <c r="H89" s="122">
        <v>8</v>
      </c>
      <c r="I89" s="123"/>
      <c r="J89" s="124">
        <f t="shared" si="0"/>
        <v>0</v>
      </c>
      <c r="K89" s="120" t="s">
        <v>3</v>
      </c>
      <c r="L89" s="34"/>
      <c r="M89" s="125" t="s">
        <v>3</v>
      </c>
      <c r="N89" s="126" t="s">
        <v>43</v>
      </c>
      <c r="O89" s="54"/>
      <c r="P89" s="127">
        <f t="shared" si="1"/>
        <v>0</v>
      </c>
      <c r="Q89" s="127">
        <v>0</v>
      </c>
      <c r="R89" s="127">
        <f t="shared" si="2"/>
        <v>0</v>
      </c>
      <c r="S89" s="127">
        <v>0</v>
      </c>
      <c r="T89" s="128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29" t="s">
        <v>154</v>
      </c>
      <c r="AT89" s="129" t="s">
        <v>127</v>
      </c>
      <c r="AU89" s="129" t="s">
        <v>82</v>
      </c>
      <c r="AY89" s="18" t="s">
        <v>132</v>
      </c>
      <c r="BE89" s="130">
        <f t="shared" si="4"/>
        <v>0</v>
      </c>
      <c r="BF89" s="130">
        <f t="shared" si="5"/>
        <v>0</v>
      </c>
      <c r="BG89" s="130">
        <f t="shared" si="6"/>
        <v>0</v>
      </c>
      <c r="BH89" s="130">
        <f t="shared" si="7"/>
        <v>0</v>
      </c>
      <c r="BI89" s="130">
        <f t="shared" si="8"/>
        <v>0</v>
      </c>
      <c r="BJ89" s="18" t="s">
        <v>80</v>
      </c>
      <c r="BK89" s="130">
        <f t="shared" si="9"/>
        <v>0</v>
      </c>
      <c r="BL89" s="18" t="s">
        <v>154</v>
      </c>
      <c r="BM89" s="129" t="s">
        <v>498</v>
      </c>
    </row>
    <row r="90" spans="1:65" s="2" customFormat="1" ht="16.5" customHeight="1">
      <c r="A90" s="33"/>
      <c r="B90" s="117"/>
      <c r="C90" s="118" t="s">
        <v>151</v>
      </c>
      <c r="D90" s="118" t="s">
        <v>127</v>
      </c>
      <c r="E90" s="119" t="s">
        <v>499</v>
      </c>
      <c r="F90" s="120" t="s">
        <v>500</v>
      </c>
      <c r="G90" s="121" t="s">
        <v>181</v>
      </c>
      <c r="H90" s="122">
        <v>9</v>
      </c>
      <c r="I90" s="123"/>
      <c r="J90" s="124">
        <f t="shared" si="0"/>
        <v>0</v>
      </c>
      <c r="K90" s="120" t="s">
        <v>3</v>
      </c>
      <c r="L90" s="34"/>
      <c r="M90" s="125" t="s">
        <v>3</v>
      </c>
      <c r="N90" s="126" t="s">
        <v>43</v>
      </c>
      <c r="O90" s="54"/>
      <c r="P90" s="127">
        <f t="shared" si="1"/>
        <v>0</v>
      </c>
      <c r="Q90" s="127">
        <v>0</v>
      </c>
      <c r="R90" s="127">
        <f t="shared" si="2"/>
        <v>0</v>
      </c>
      <c r="S90" s="127">
        <v>0</v>
      </c>
      <c r="T90" s="128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29" t="s">
        <v>154</v>
      </c>
      <c r="AT90" s="129" t="s">
        <v>127</v>
      </c>
      <c r="AU90" s="129" t="s">
        <v>82</v>
      </c>
      <c r="AY90" s="18" t="s">
        <v>132</v>
      </c>
      <c r="BE90" s="130">
        <f t="shared" si="4"/>
        <v>0</v>
      </c>
      <c r="BF90" s="130">
        <f t="shared" si="5"/>
        <v>0</v>
      </c>
      <c r="BG90" s="130">
        <f t="shared" si="6"/>
        <v>0</v>
      </c>
      <c r="BH90" s="130">
        <f t="shared" si="7"/>
        <v>0</v>
      </c>
      <c r="BI90" s="130">
        <f t="shared" si="8"/>
        <v>0</v>
      </c>
      <c r="BJ90" s="18" t="s">
        <v>80</v>
      </c>
      <c r="BK90" s="130">
        <f t="shared" si="9"/>
        <v>0</v>
      </c>
      <c r="BL90" s="18" t="s">
        <v>154</v>
      </c>
      <c r="BM90" s="129" t="s">
        <v>501</v>
      </c>
    </row>
    <row r="91" spans="1:65" s="2" customFormat="1" ht="16.5" customHeight="1">
      <c r="A91" s="33"/>
      <c r="B91" s="117"/>
      <c r="C91" s="118" t="s">
        <v>140</v>
      </c>
      <c r="D91" s="118" t="s">
        <v>127</v>
      </c>
      <c r="E91" s="119" t="s">
        <v>502</v>
      </c>
      <c r="F91" s="120" t="s">
        <v>503</v>
      </c>
      <c r="G91" s="121" t="s">
        <v>130</v>
      </c>
      <c r="H91" s="122">
        <v>10</v>
      </c>
      <c r="I91" s="123"/>
      <c r="J91" s="124">
        <f t="shared" si="0"/>
        <v>0</v>
      </c>
      <c r="K91" s="120" t="s">
        <v>3</v>
      </c>
      <c r="L91" s="34"/>
      <c r="M91" s="125" t="s">
        <v>3</v>
      </c>
      <c r="N91" s="126" t="s">
        <v>43</v>
      </c>
      <c r="O91" s="54"/>
      <c r="P91" s="127">
        <f t="shared" si="1"/>
        <v>0</v>
      </c>
      <c r="Q91" s="127">
        <v>0</v>
      </c>
      <c r="R91" s="127">
        <f t="shared" si="2"/>
        <v>0</v>
      </c>
      <c r="S91" s="127">
        <v>0</v>
      </c>
      <c r="T91" s="128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29" t="s">
        <v>154</v>
      </c>
      <c r="AT91" s="129" t="s">
        <v>127</v>
      </c>
      <c r="AU91" s="129" t="s">
        <v>82</v>
      </c>
      <c r="AY91" s="18" t="s">
        <v>132</v>
      </c>
      <c r="BE91" s="130">
        <f t="shared" si="4"/>
        <v>0</v>
      </c>
      <c r="BF91" s="130">
        <f t="shared" si="5"/>
        <v>0</v>
      </c>
      <c r="BG91" s="130">
        <f t="shared" si="6"/>
        <v>0</v>
      </c>
      <c r="BH91" s="130">
        <f t="shared" si="7"/>
        <v>0</v>
      </c>
      <c r="BI91" s="130">
        <f t="shared" si="8"/>
        <v>0</v>
      </c>
      <c r="BJ91" s="18" t="s">
        <v>80</v>
      </c>
      <c r="BK91" s="130">
        <f t="shared" si="9"/>
        <v>0</v>
      </c>
      <c r="BL91" s="18" t="s">
        <v>154</v>
      </c>
      <c r="BM91" s="129" t="s">
        <v>504</v>
      </c>
    </row>
    <row r="92" spans="1:65" s="2" customFormat="1" ht="16.5" customHeight="1">
      <c r="A92" s="33"/>
      <c r="B92" s="117"/>
      <c r="C92" s="118" t="s">
        <v>252</v>
      </c>
      <c r="D92" s="118" t="s">
        <v>127</v>
      </c>
      <c r="E92" s="119" t="s">
        <v>505</v>
      </c>
      <c r="F92" s="120" t="s">
        <v>506</v>
      </c>
      <c r="G92" s="121" t="s">
        <v>130</v>
      </c>
      <c r="H92" s="122">
        <v>10</v>
      </c>
      <c r="I92" s="123"/>
      <c r="J92" s="124">
        <f t="shared" si="0"/>
        <v>0</v>
      </c>
      <c r="K92" s="120" t="s">
        <v>3</v>
      </c>
      <c r="L92" s="34"/>
      <c r="M92" s="125" t="s">
        <v>3</v>
      </c>
      <c r="N92" s="126" t="s">
        <v>43</v>
      </c>
      <c r="O92" s="54"/>
      <c r="P92" s="127">
        <f t="shared" si="1"/>
        <v>0</v>
      </c>
      <c r="Q92" s="127">
        <v>0</v>
      </c>
      <c r="R92" s="127">
        <f t="shared" si="2"/>
        <v>0</v>
      </c>
      <c r="S92" s="127">
        <v>0</v>
      </c>
      <c r="T92" s="128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29" t="s">
        <v>154</v>
      </c>
      <c r="AT92" s="129" t="s">
        <v>127</v>
      </c>
      <c r="AU92" s="129" t="s">
        <v>82</v>
      </c>
      <c r="AY92" s="18" t="s">
        <v>132</v>
      </c>
      <c r="BE92" s="130">
        <f t="shared" si="4"/>
        <v>0</v>
      </c>
      <c r="BF92" s="130">
        <f t="shared" si="5"/>
        <v>0</v>
      </c>
      <c r="BG92" s="130">
        <f t="shared" si="6"/>
        <v>0</v>
      </c>
      <c r="BH92" s="130">
        <f t="shared" si="7"/>
        <v>0</v>
      </c>
      <c r="BI92" s="130">
        <f t="shared" si="8"/>
        <v>0</v>
      </c>
      <c r="BJ92" s="18" t="s">
        <v>80</v>
      </c>
      <c r="BK92" s="130">
        <f t="shared" si="9"/>
        <v>0</v>
      </c>
      <c r="BL92" s="18" t="s">
        <v>154</v>
      </c>
      <c r="BM92" s="129" t="s">
        <v>507</v>
      </c>
    </row>
    <row r="93" spans="1:65" s="2" customFormat="1" ht="16.5" customHeight="1">
      <c r="A93" s="33"/>
      <c r="B93" s="117"/>
      <c r="C93" s="118" t="s">
        <v>143</v>
      </c>
      <c r="D93" s="118" t="s">
        <v>127</v>
      </c>
      <c r="E93" s="119" t="s">
        <v>508</v>
      </c>
      <c r="F93" s="120" t="s">
        <v>509</v>
      </c>
      <c r="G93" s="121" t="s">
        <v>130</v>
      </c>
      <c r="H93" s="122">
        <v>2</v>
      </c>
      <c r="I93" s="123"/>
      <c r="J93" s="124">
        <f t="shared" si="0"/>
        <v>0</v>
      </c>
      <c r="K93" s="120" t="s">
        <v>3</v>
      </c>
      <c r="L93" s="34"/>
      <c r="M93" s="125" t="s">
        <v>3</v>
      </c>
      <c r="N93" s="126" t="s">
        <v>43</v>
      </c>
      <c r="O93" s="54"/>
      <c r="P93" s="127">
        <f t="shared" si="1"/>
        <v>0</v>
      </c>
      <c r="Q93" s="127">
        <v>0</v>
      </c>
      <c r="R93" s="127">
        <f t="shared" si="2"/>
        <v>0</v>
      </c>
      <c r="S93" s="127">
        <v>0</v>
      </c>
      <c r="T93" s="128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29" t="s">
        <v>154</v>
      </c>
      <c r="AT93" s="129" t="s">
        <v>127</v>
      </c>
      <c r="AU93" s="129" t="s">
        <v>82</v>
      </c>
      <c r="AY93" s="18" t="s">
        <v>132</v>
      </c>
      <c r="BE93" s="130">
        <f t="shared" si="4"/>
        <v>0</v>
      </c>
      <c r="BF93" s="130">
        <f t="shared" si="5"/>
        <v>0</v>
      </c>
      <c r="BG93" s="130">
        <f t="shared" si="6"/>
        <v>0</v>
      </c>
      <c r="BH93" s="130">
        <f t="shared" si="7"/>
        <v>0</v>
      </c>
      <c r="BI93" s="130">
        <f t="shared" si="8"/>
        <v>0</v>
      </c>
      <c r="BJ93" s="18" t="s">
        <v>80</v>
      </c>
      <c r="BK93" s="130">
        <f t="shared" si="9"/>
        <v>0</v>
      </c>
      <c r="BL93" s="18" t="s">
        <v>154</v>
      </c>
      <c r="BM93" s="129" t="s">
        <v>510</v>
      </c>
    </row>
    <row r="94" spans="1:65" s="2" customFormat="1" ht="24.2" customHeight="1">
      <c r="A94" s="33"/>
      <c r="B94" s="117"/>
      <c r="C94" s="118" t="s">
        <v>158</v>
      </c>
      <c r="D94" s="118" t="s">
        <v>127</v>
      </c>
      <c r="E94" s="119" t="s">
        <v>511</v>
      </c>
      <c r="F94" s="120" t="s">
        <v>512</v>
      </c>
      <c r="G94" s="121" t="s">
        <v>130</v>
      </c>
      <c r="H94" s="122">
        <v>4</v>
      </c>
      <c r="I94" s="123"/>
      <c r="J94" s="124">
        <f t="shared" si="0"/>
        <v>0</v>
      </c>
      <c r="K94" s="120" t="s">
        <v>3</v>
      </c>
      <c r="L94" s="34"/>
      <c r="M94" s="125" t="s">
        <v>3</v>
      </c>
      <c r="N94" s="126" t="s">
        <v>43</v>
      </c>
      <c r="O94" s="54"/>
      <c r="P94" s="127">
        <f t="shared" si="1"/>
        <v>0</v>
      </c>
      <c r="Q94" s="127">
        <v>0</v>
      </c>
      <c r="R94" s="127">
        <f t="shared" si="2"/>
        <v>0</v>
      </c>
      <c r="S94" s="127">
        <v>0</v>
      </c>
      <c r="T94" s="128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29" t="s">
        <v>154</v>
      </c>
      <c r="AT94" s="129" t="s">
        <v>127</v>
      </c>
      <c r="AU94" s="129" t="s">
        <v>82</v>
      </c>
      <c r="AY94" s="18" t="s">
        <v>132</v>
      </c>
      <c r="BE94" s="130">
        <f t="shared" si="4"/>
        <v>0</v>
      </c>
      <c r="BF94" s="130">
        <f t="shared" si="5"/>
        <v>0</v>
      </c>
      <c r="BG94" s="130">
        <f t="shared" si="6"/>
        <v>0</v>
      </c>
      <c r="BH94" s="130">
        <f t="shared" si="7"/>
        <v>0</v>
      </c>
      <c r="BI94" s="130">
        <f t="shared" si="8"/>
        <v>0</v>
      </c>
      <c r="BJ94" s="18" t="s">
        <v>80</v>
      </c>
      <c r="BK94" s="130">
        <f t="shared" si="9"/>
        <v>0</v>
      </c>
      <c r="BL94" s="18" t="s">
        <v>154</v>
      </c>
      <c r="BM94" s="129" t="s">
        <v>513</v>
      </c>
    </row>
    <row r="95" spans="1:65" s="2" customFormat="1" ht="16.5" customHeight="1">
      <c r="A95" s="33"/>
      <c r="B95" s="117"/>
      <c r="C95" s="118" t="s">
        <v>147</v>
      </c>
      <c r="D95" s="118" t="s">
        <v>127</v>
      </c>
      <c r="E95" s="119" t="s">
        <v>514</v>
      </c>
      <c r="F95" s="120" t="s">
        <v>515</v>
      </c>
      <c r="G95" s="121" t="s">
        <v>130</v>
      </c>
      <c r="H95" s="122">
        <v>4</v>
      </c>
      <c r="I95" s="123"/>
      <c r="J95" s="124">
        <f t="shared" si="0"/>
        <v>0</v>
      </c>
      <c r="K95" s="120" t="s">
        <v>3</v>
      </c>
      <c r="L95" s="34"/>
      <c r="M95" s="125" t="s">
        <v>3</v>
      </c>
      <c r="N95" s="126" t="s">
        <v>43</v>
      </c>
      <c r="O95" s="54"/>
      <c r="P95" s="127">
        <f t="shared" si="1"/>
        <v>0</v>
      </c>
      <c r="Q95" s="127">
        <v>0</v>
      </c>
      <c r="R95" s="127">
        <f t="shared" si="2"/>
        <v>0</v>
      </c>
      <c r="S95" s="127">
        <v>0</v>
      </c>
      <c r="T95" s="128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29" t="s">
        <v>154</v>
      </c>
      <c r="AT95" s="129" t="s">
        <v>127</v>
      </c>
      <c r="AU95" s="129" t="s">
        <v>82</v>
      </c>
      <c r="AY95" s="18" t="s">
        <v>132</v>
      </c>
      <c r="BE95" s="130">
        <f t="shared" si="4"/>
        <v>0</v>
      </c>
      <c r="BF95" s="130">
        <f t="shared" si="5"/>
        <v>0</v>
      </c>
      <c r="BG95" s="130">
        <f t="shared" si="6"/>
        <v>0</v>
      </c>
      <c r="BH95" s="130">
        <f t="shared" si="7"/>
        <v>0</v>
      </c>
      <c r="BI95" s="130">
        <f t="shared" si="8"/>
        <v>0</v>
      </c>
      <c r="BJ95" s="18" t="s">
        <v>80</v>
      </c>
      <c r="BK95" s="130">
        <f t="shared" si="9"/>
        <v>0</v>
      </c>
      <c r="BL95" s="18" t="s">
        <v>154</v>
      </c>
      <c r="BM95" s="129" t="s">
        <v>516</v>
      </c>
    </row>
    <row r="96" spans="1:65" s="2" customFormat="1" ht="24.2" customHeight="1">
      <c r="A96" s="33"/>
      <c r="B96" s="117"/>
      <c r="C96" s="118" t="s">
        <v>165</v>
      </c>
      <c r="D96" s="118" t="s">
        <v>127</v>
      </c>
      <c r="E96" s="119" t="s">
        <v>517</v>
      </c>
      <c r="F96" s="120" t="s">
        <v>472</v>
      </c>
      <c r="G96" s="121" t="s">
        <v>130</v>
      </c>
      <c r="H96" s="122">
        <v>1</v>
      </c>
      <c r="I96" s="123"/>
      <c r="J96" s="124">
        <f t="shared" si="0"/>
        <v>0</v>
      </c>
      <c r="K96" s="120" t="s">
        <v>3</v>
      </c>
      <c r="L96" s="34"/>
      <c r="M96" s="125" t="s">
        <v>3</v>
      </c>
      <c r="N96" s="126" t="s">
        <v>43</v>
      </c>
      <c r="O96" s="54"/>
      <c r="P96" s="127">
        <f t="shared" si="1"/>
        <v>0</v>
      </c>
      <c r="Q96" s="127">
        <v>0</v>
      </c>
      <c r="R96" s="127">
        <f t="shared" si="2"/>
        <v>0</v>
      </c>
      <c r="S96" s="127">
        <v>0</v>
      </c>
      <c r="T96" s="128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29" t="s">
        <v>154</v>
      </c>
      <c r="AT96" s="129" t="s">
        <v>127</v>
      </c>
      <c r="AU96" s="129" t="s">
        <v>82</v>
      </c>
      <c r="AY96" s="18" t="s">
        <v>132</v>
      </c>
      <c r="BE96" s="130">
        <f t="shared" si="4"/>
        <v>0</v>
      </c>
      <c r="BF96" s="130">
        <f t="shared" si="5"/>
        <v>0</v>
      </c>
      <c r="BG96" s="130">
        <f t="shared" si="6"/>
        <v>0</v>
      </c>
      <c r="BH96" s="130">
        <f t="shared" si="7"/>
        <v>0</v>
      </c>
      <c r="BI96" s="130">
        <f t="shared" si="8"/>
        <v>0</v>
      </c>
      <c r="BJ96" s="18" t="s">
        <v>80</v>
      </c>
      <c r="BK96" s="130">
        <f t="shared" si="9"/>
        <v>0</v>
      </c>
      <c r="BL96" s="18" t="s">
        <v>154</v>
      </c>
      <c r="BM96" s="129" t="s">
        <v>518</v>
      </c>
    </row>
    <row r="97" spans="1:65" s="2" customFormat="1" ht="16.5" customHeight="1">
      <c r="A97" s="33"/>
      <c r="B97" s="117"/>
      <c r="C97" s="118" t="s">
        <v>150</v>
      </c>
      <c r="D97" s="118" t="s">
        <v>127</v>
      </c>
      <c r="E97" s="119" t="s">
        <v>519</v>
      </c>
      <c r="F97" s="120" t="s">
        <v>424</v>
      </c>
      <c r="G97" s="121" t="s">
        <v>130</v>
      </c>
      <c r="H97" s="122">
        <v>1</v>
      </c>
      <c r="I97" s="123"/>
      <c r="J97" s="124">
        <f t="shared" si="0"/>
        <v>0</v>
      </c>
      <c r="K97" s="120" t="s">
        <v>3</v>
      </c>
      <c r="L97" s="34"/>
      <c r="M97" s="125" t="s">
        <v>3</v>
      </c>
      <c r="N97" s="126" t="s">
        <v>43</v>
      </c>
      <c r="O97" s="54"/>
      <c r="P97" s="127">
        <f t="shared" si="1"/>
        <v>0</v>
      </c>
      <c r="Q97" s="127">
        <v>0</v>
      </c>
      <c r="R97" s="127">
        <f t="shared" si="2"/>
        <v>0</v>
      </c>
      <c r="S97" s="127">
        <v>0</v>
      </c>
      <c r="T97" s="128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29" t="s">
        <v>154</v>
      </c>
      <c r="AT97" s="129" t="s">
        <v>127</v>
      </c>
      <c r="AU97" s="129" t="s">
        <v>82</v>
      </c>
      <c r="AY97" s="18" t="s">
        <v>132</v>
      </c>
      <c r="BE97" s="130">
        <f t="shared" si="4"/>
        <v>0</v>
      </c>
      <c r="BF97" s="130">
        <f t="shared" si="5"/>
        <v>0</v>
      </c>
      <c r="BG97" s="130">
        <f t="shared" si="6"/>
        <v>0</v>
      </c>
      <c r="BH97" s="130">
        <f t="shared" si="7"/>
        <v>0</v>
      </c>
      <c r="BI97" s="130">
        <f t="shared" si="8"/>
        <v>0</v>
      </c>
      <c r="BJ97" s="18" t="s">
        <v>80</v>
      </c>
      <c r="BK97" s="130">
        <f t="shared" si="9"/>
        <v>0</v>
      </c>
      <c r="BL97" s="18" t="s">
        <v>154</v>
      </c>
      <c r="BM97" s="129" t="s">
        <v>520</v>
      </c>
    </row>
    <row r="98" spans="1:65" s="2" customFormat="1" ht="16.5" customHeight="1">
      <c r="A98" s="33"/>
      <c r="B98" s="117"/>
      <c r="C98" s="118" t="s">
        <v>9</v>
      </c>
      <c r="D98" s="118" t="s">
        <v>127</v>
      </c>
      <c r="E98" s="119" t="s">
        <v>521</v>
      </c>
      <c r="F98" s="120" t="s">
        <v>427</v>
      </c>
      <c r="G98" s="121" t="s">
        <v>388</v>
      </c>
      <c r="H98" s="122">
        <v>7</v>
      </c>
      <c r="I98" s="123"/>
      <c r="J98" s="124">
        <f t="shared" si="0"/>
        <v>0</v>
      </c>
      <c r="K98" s="120" t="s">
        <v>3</v>
      </c>
      <c r="L98" s="34"/>
      <c r="M98" s="125" t="s">
        <v>3</v>
      </c>
      <c r="N98" s="126" t="s">
        <v>43</v>
      </c>
      <c r="O98" s="54"/>
      <c r="P98" s="127">
        <f t="shared" si="1"/>
        <v>0</v>
      </c>
      <c r="Q98" s="127">
        <v>0</v>
      </c>
      <c r="R98" s="127">
        <f t="shared" si="2"/>
        <v>0</v>
      </c>
      <c r="S98" s="127">
        <v>0</v>
      </c>
      <c r="T98" s="128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29" t="s">
        <v>154</v>
      </c>
      <c r="AT98" s="129" t="s">
        <v>127</v>
      </c>
      <c r="AU98" s="129" t="s">
        <v>82</v>
      </c>
      <c r="AY98" s="18" t="s">
        <v>132</v>
      </c>
      <c r="BE98" s="130">
        <f t="shared" si="4"/>
        <v>0</v>
      </c>
      <c r="BF98" s="130">
        <f t="shared" si="5"/>
        <v>0</v>
      </c>
      <c r="BG98" s="130">
        <f t="shared" si="6"/>
        <v>0</v>
      </c>
      <c r="BH98" s="130">
        <f t="shared" si="7"/>
        <v>0</v>
      </c>
      <c r="BI98" s="130">
        <f t="shared" si="8"/>
        <v>0</v>
      </c>
      <c r="BJ98" s="18" t="s">
        <v>80</v>
      </c>
      <c r="BK98" s="130">
        <f t="shared" si="9"/>
        <v>0</v>
      </c>
      <c r="BL98" s="18" t="s">
        <v>154</v>
      </c>
      <c r="BM98" s="129" t="s">
        <v>522</v>
      </c>
    </row>
    <row r="99" spans="1:65" s="2" customFormat="1" ht="16.5" customHeight="1">
      <c r="A99" s="33"/>
      <c r="B99" s="117"/>
      <c r="C99" s="118" t="s">
        <v>154</v>
      </c>
      <c r="D99" s="118" t="s">
        <v>127</v>
      </c>
      <c r="E99" s="119" t="s">
        <v>523</v>
      </c>
      <c r="F99" s="120" t="s">
        <v>430</v>
      </c>
      <c r="G99" s="121" t="s">
        <v>359</v>
      </c>
      <c r="H99" s="122">
        <v>1</v>
      </c>
      <c r="I99" s="123"/>
      <c r="J99" s="124">
        <f t="shared" si="0"/>
        <v>0</v>
      </c>
      <c r="K99" s="120" t="s">
        <v>3</v>
      </c>
      <c r="L99" s="34"/>
      <c r="M99" s="125" t="s">
        <v>3</v>
      </c>
      <c r="N99" s="126" t="s">
        <v>43</v>
      </c>
      <c r="O99" s="54"/>
      <c r="P99" s="127">
        <f t="shared" si="1"/>
        <v>0</v>
      </c>
      <c r="Q99" s="127">
        <v>0</v>
      </c>
      <c r="R99" s="127">
        <f t="shared" si="2"/>
        <v>0</v>
      </c>
      <c r="S99" s="127">
        <v>0</v>
      </c>
      <c r="T99" s="128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29" t="s">
        <v>154</v>
      </c>
      <c r="AT99" s="129" t="s">
        <v>127</v>
      </c>
      <c r="AU99" s="129" t="s">
        <v>82</v>
      </c>
      <c r="AY99" s="18" t="s">
        <v>132</v>
      </c>
      <c r="BE99" s="130">
        <f t="shared" si="4"/>
        <v>0</v>
      </c>
      <c r="BF99" s="130">
        <f t="shared" si="5"/>
        <v>0</v>
      </c>
      <c r="BG99" s="130">
        <f t="shared" si="6"/>
        <v>0</v>
      </c>
      <c r="BH99" s="130">
        <f t="shared" si="7"/>
        <v>0</v>
      </c>
      <c r="BI99" s="130">
        <f t="shared" si="8"/>
        <v>0</v>
      </c>
      <c r="BJ99" s="18" t="s">
        <v>80</v>
      </c>
      <c r="BK99" s="130">
        <f t="shared" si="9"/>
        <v>0</v>
      </c>
      <c r="BL99" s="18" t="s">
        <v>154</v>
      </c>
      <c r="BM99" s="129" t="s">
        <v>524</v>
      </c>
    </row>
    <row r="100" spans="1:65" s="2" customFormat="1" ht="16.5" customHeight="1">
      <c r="A100" s="33"/>
      <c r="B100" s="117"/>
      <c r="C100" s="118" t="s">
        <v>178</v>
      </c>
      <c r="D100" s="118" t="s">
        <v>127</v>
      </c>
      <c r="E100" s="119" t="s">
        <v>525</v>
      </c>
      <c r="F100" s="120" t="s">
        <v>433</v>
      </c>
      <c r="G100" s="121" t="s">
        <v>359</v>
      </c>
      <c r="H100" s="122">
        <v>1</v>
      </c>
      <c r="I100" s="123"/>
      <c r="J100" s="124">
        <f t="shared" si="0"/>
        <v>0</v>
      </c>
      <c r="K100" s="120" t="s">
        <v>3</v>
      </c>
      <c r="L100" s="34"/>
      <c r="M100" s="125" t="s">
        <v>3</v>
      </c>
      <c r="N100" s="126" t="s">
        <v>43</v>
      </c>
      <c r="O100" s="54"/>
      <c r="P100" s="127">
        <f t="shared" si="1"/>
        <v>0</v>
      </c>
      <c r="Q100" s="127">
        <v>0</v>
      </c>
      <c r="R100" s="127">
        <f t="shared" si="2"/>
        <v>0</v>
      </c>
      <c r="S100" s="127">
        <v>0</v>
      </c>
      <c r="T100" s="128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29" t="s">
        <v>154</v>
      </c>
      <c r="AT100" s="129" t="s">
        <v>127</v>
      </c>
      <c r="AU100" s="129" t="s">
        <v>82</v>
      </c>
      <c r="AY100" s="18" t="s">
        <v>132</v>
      </c>
      <c r="BE100" s="130">
        <f t="shared" si="4"/>
        <v>0</v>
      </c>
      <c r="BF100" s="130">
        <f t="shared" si="5"/>
        <v>0</v>
      </c>
      <c r="BG100" s="130">
        <f t="shared" si="6"/>
        <v>0</v>
      </c>
      <c r="BH100" s="130">
        <f t="shared" si="7"/>
        <v>0</v>
      </c>
      <c r="BI100" s="130">
        <f t="shared" si="8"/>
        <v>0</v>
      </c>
      <c r="BJ100" s="18" t="s">
        <v>80</v>
      </c>
      <c r="BK100" s="130">
        <f t="shared" si="9"/>
        <v>0</v>
      </c>
      <c r="BL100" s="18" t="s">
        <v>154</v>
      </c>
      <c r="BM100" s="129" t="s">
        <v>526</v>
      </c>
    </row>
    <row r="101" spans="1:65" s="2" customFormat="1" ht="16.5" customHeight="1">
      <c r="A101" s="33"/>
      <c r="B101" s="117"/>
      <c r="C101" s="118" t="s">
        <v>157</v>
      </c>
      <c r="D101" s="118" t="s">
        <v>127</v>
      </c>
      <c r="E101" s="119" t="s">
        <v>527</v>
      </c>
      <c r="F101" s="120" t="s">
        <v>436</v>
      </c>
      <c r="G101" s="121" t="s">
        <v>359</v>
      </c>
      <c r="H101" s="122">
        <v>1</v>
      </c>
      <c r="I101" s="123"/>
      <c r="J101" s="124">
        <f t="shared" si="0"/>
        <v>0</v>
      </c>
      <c r="K101" s="120" t="s">
        <v>3</v>
      </c>
      <c r="L101" s="34"/>
      <c r="M101" s="125" t="s">
        <v>3</v>
      </c>
      <c r="N101" s="126" t="s">
        <v>43</v>
      </c>
      <c r="O101" s="54"/>
      <c r="P101" s="127">
        <f t="shared" si="1"/>
        <v>0</v>
      </c>
      <c r="Q101" s="127">
        <v>0</v>
      </c>
      <c r="R101" s="127">
        <f t="shared" si="2"/>
        <v>0</v>
      </c>
      <c r="S101" s="127">
        <v>0</v>
      </c>
      <c r="T101" s="128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29" t="s">
        <v>154</v>
      </c>
      <c r="AT101" s="129" t="s">
        <v>127</v>
      </c>
      <c r="AU101" s="129" t="s">
        <v>82</v>
      </c>
      <c r="AY101" s="18" t="s">
        <v>132</v>
      </c>
      <c r="BE101" s="130">
        <f t="shared" si="4"/>
        <v>0</v>
      </c>
      <c r="BF101" s="130">
        <f t="shared" si="5"/>
        <v>0</v>
      </c>
      <c r="BG101" s="130">
        <f t="shared" si="6"/>
        <v>0</v>
      </c>
      <c r="BH101" s="130">
        <f t="shared" si="7"/>
        <v>0</v>
      </c>
      <c r="BI101" s="130">
        <f t="shared" si="8"/>
        <v>0</v>
      </c>
      <c r="BJ101" s="18" t="s">
        <v>80</v>
      </c>
      <c r="BK101" s="130">
        <f t="shared" si="9"/>
        <v>0</v>
      </c>
      <c r="BL101" s="18" t="s">
        <v>154</v>
      </c>
      <c r="BM101" s="129" t="s">
        <v>528</v>
      </c>
    </row>
    <row r="102" spans="1:65" s="2" customFormat="1" ht="16.5" customHeight="1">
      <c r="A102" s="33"/>
      <c r="B102" s="117"/>
      <c r="C102" s="118" t="s">
        <v>185</v>
      </c>
      <c r="D102" s="118" t="s">
        <v>127</v>
      </c>
      <c r="E102" s="119" t="s">
        <v>529</v>
      </c>
      <c r="F102" s="120" t="s">
        <v>439</v>
      </c>
      <c r="G102" s="121" t="s">
        <v>359</v>
      </c>
      <c r="H102" s="122">
        <v>1</v>
      </c>
      <c r="I102" s="123"/>
      <c r="J102" s="124">
        <f t="shared" si="0"/>
        <v>0</v>
      </c>
      <c r="K102" s="120" t="s">
        <v>3</v>
      </c>
      <c r="L102" s="34"/>
      <c r="M102" s="125" t="s">
        <v>3</v>
      </c>
      <c r="N102" s="126" t="s">
        <v>43</v>
      </c>
      <c r="O102" s="54"/>
      <c r="P102" s="127">
        <f t="shared" si="1"/>
        <v>0</v>
      </c>
      <c r="Q102" s="127">
        <v>0</v>
      </c>
      <c r="R102" s="127">
        <f t="shared" si="2"/>
        <v>0</v>
      </c>
      <c r="S102" s="127">
        <v>0</v>
      </c>
      <c r="T102" s="128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29" t="s">
        <v>154</v>
      </c>
      <c r="AT102" s="129" t="s">
        <v>127</v>
      </c>
      <c r="AU102" s="129" t="s">
        <v>82</v>
      </c>
      <c r="AY102" s="18" t="s">
        <v>132</v>
      </c>
      <c r="BE102" s="130">
        <f t="shared" si="4"/>
        <v>0</v>
      </c>
      <c r="BF102" s="130">
        <f t="shared" si="5"/>
        <v>0</v>
      </c>
      <c r="BG102" s="130">
        <f t="shared" si="6"/>
        <v>0</v>
      </c>
      <c r="BH102" s="130">
        <f t="shared" si="7"/>
        <v>0</v>
      </c>
      <c r="BI102" s="130">
        <f t="shared" si="8"/>
        <v>0</v>
      </c>
      <c r="BJ102" s="18" t="s">
        <v>80</v>
      </c>
      <c r="BK102" s="130">
        <f t="shared" si="9"/>
        <v>0</v>
      </c>
      <c r="BL102" s="18" t="s">
        <v>154</v>
      </c>
      <c r="BM102" s="129" t="s">
        <v>530</v>
      </c>
    </row>
    <row r="103" spans="1:65" s="2" customFormat="1" ht="16.5" customHeight="1">
      <c r="A103" s="33"/>
      <c r="B103" s="117"/>
      <c r="C103" s="118" t="s">
        <v>161</v>
      </c>
      <c r="D103" s="118" t="s">
        <v>127</v>
      </c>
      <c r="E103" s="119" t="s">
        <v>531</v>
      </c>
      <c r="F103" s="120" t="s">
        <v>442</v>
      </c>
      <c r="G103" s="121" t="s">
        <v>359</v>
      </c>
      <c r="H103" s="122">
        <v>1</v>
      </c>
      <c r="I103" s="123"/>
      <c r="J103" s="124">
        <f t="shared" si="0"/>
        <v>0</v>
      </c>
      <c r="K103" s="120" t="s">
        <v>3</v>
      </c>
      <c r="L103" s="34"/>
      <c r="M103" s="125" t="s">
        <v>3</v>
      </c>
      <c r="N103" s="126" t="s">
        <v>43</v>
      </c>
      <c r="O103" s="54"/>
      <c r="P103" s="127">
        <f t="shared" si="1"/>
        <v>0</v>
      </c>
      <c r="Q103" s="127">
        <v>0</v>
      </c>
      <c r="R103" s="127">
        <f t="shared" si="2"/>
        <v>0</v>
      </c>
      <c r="S103" s="127">
        <v>0</v>
      </c>
      <c r="T103" s="128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29" t="s">
        <v>154</v>
      </c>
      <c r="AT103" s="129" t="s">
        <v>127</v>
      </c>
      <c r="AU103" s="129" t="s">
        <v>82</v>
      </c>
      <c r="AY103" s="18" t="s">
        <v>132</v>
      </c>
      <c r="BE103" s="130">
        <f t="shared" si="4"/>
        <v>0</v>
      </c>
      <c r="BF103" s="130">
        <f t="shared" si="5"/>
        <v>0</v>
      </c>
      <c r="BG103" s="130">
        <f t="shared" si="6"/>
        <v>0</v>
      </c>
      <c r="BH103" s="130">
        <f t="shared" si="7"/>
        <v>0</v>
      </c>
      <c r="BI103" s="130">
        <f t="shared" si="8"/>
        <v>0</v>
      </c>
      <c r="BJ103" s="18" t="s">
        <v>80</v>
      </c>
      <c r="BK103" s="130">
        <f t="shared" si="9"/>
        <v>0</v>
      </c>
      <c r="BL103" s="18" t="s">
        <v>154</v>
      </c>
      <c r="BM103" s="129" t="s">
        <v>532</v>
      </c>
    </row>
    <row r="104" spans="1:65" s="2" customFormat="1" ht="16.5" customHeight="1">
      <c r="A104" s="33"/>
      <c r="B104" s="117"/>
      <c r="C104" s="118" t="s">
        <v>8</v>
      </c>
      <c r="D104" s="118" t="s">
        <v>127</v>
      </c>
      <c r="E104" s="119" t="s">
        <v>533</v>
      </c>
      <c r="F104" s="120" t="s">
        <v>445</v>
      </c>
      <c r="G104" s="121" t="s">
        <v>359</v>
      </c>
      <c r="H104" s="122">
        <v>1</v>
      </c>
      <c r="I104" s="123"/>
      <c r="J104" s="124">
        <f t="shared" si="0"/>
        <v>0</v>
      </c>
      <c r="K104" s="120" t="s">
        <v>3</v>
      </c>
      <c r="L104" s="34"/>
      <c r="M104" s="125" t="s">
        <v>3</v>
      </c>
      <c r="N104" s="126" t="s">
        <v>43</v>
      </c>
      <c r="O104" s="54"/>
      <c r="P104" s="127">
        <f t="shared" si="1"/>
        <v>0</v>
      </c>
      <c r="Q104" s="127">
        <v>0</v>
      </c>
      <c r="R104" s="127">
        <f t="shared" si="2"/>
        <v>0</v>
      </c>
      <c r="S104" s="127">
        <v>0</v>
      </c>
      <c r="T104" s="128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29" t="s">
        <v>154</v>
      </c>
      <c r="AT104" s="129" t="s">
        <v>127</v>
      </c>
      <c r="AU104" s="129" t="s">
        <v>82</v>
      </c>
      <c r="AY104" s="18" t="s">
        <v>132</v>
      </c>
      <c r="BE104" s="130">
        <f t="shared" si="4"/>
        <v>0</v>
      </c>
      <c r="BF104" s="130">
        <f t="shared" si="5"/>
        <v>0</v>
      </c>
      <c r="BG104" s="130">
        <f t="shared" si="6"/>
        <v>0</v>
      </c>
      <c r="BH104" s="130">
        <f t="shared" si="7"/>
        <v>0</v>
      </c>
      <c r="BI104" s="130">
        <f t="shared" si="8"/>
        <v>0</v>
      </c>
      <c r="BJ104" s="18" t="s">
        <v>80</v>
      </c>
      <c r="BK104" s="130">
        <f t="shared" si="9"/>
        <v>0</v>
      </c>
      <c r="BL104" s="18" t="s">
        <v>154</v>
      </c>
      <c r="BM104" s="129" t="s">
        <v>534</v>
      </c>
    </row>
    <row r="105" spans="1:65" s="2" customFormat="1" ht="16.5" customHeight="1">
      <c r="A105" s="33"/>
      <c r="B105" s="117"/>
      <c r="C105" s="118" t="s">
        <v>164</v>
      </c>
      <c r="D105" s="118" t="s">
        <v>127</v>
      </c>
      <c r="E105" s="119" t="s">
        <v>535</v>
      </c>
      <c r="F105" s="120" t="s">
        <v>448</v>
      </c>
      <c r="G105" s="121" t="s">
        <v>359</v>
      </c>
      <c r="H105" s="122">
        <v>1</v>
      </c>
      <c r="I105" s="123"/>
      <c r="J105" s="124">
        <f t="shared" si="0"/>
        <v>0</v>
      </c>
      <c r="K105" s="120" t="s">
        <v>3</v>
      </c>
      <c r="L105" s="34"/>
      <c r="M105" s="125" t="s">
        <v>3</v>
      </c>
      <c r="N105" s="126" t="s">
        <v>43</v>
      </c>
      <c r="O105" s="54"/>
      <c r="P105" s="127">
        <f t="shared" si="1"/>
        <v>0</v>
      </c>
      <c r="Q105" s="127">
        <v>0</v>
      </c>
      <c r="R105" s="127">
        <f t="shared" si="2"/>
        <v>0</v>
      </c>
      <c r="S105" s="127">
        <v>0</v>
      </c>
      <c r="T105" s="128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29" t="s">
        <v>154</v>
      </c>
      <c r="AT105" s="129" t="s">
        <v>127</v>
      </c>
      <c r="AU105" s="129" t="s">
        <v>82</v>
      </c>
      <c r="AY105" s="18" t="s">
        <v>132</v>
      </c>
      <c r="BE105" s="130">
        <f t="shared" si="4"/>
        <v>0</v>
      </c>
      <c r="BF105" s="130">
        <f t="shared" si="5"/>
        <v>0</v>
      </c>
      <c r="BG105" s="130">
        <f t="shared" si="6"/>
        <v>0</v>
      </c>
      <c r="BH105" s="130">
        <f t="shared" si="7"/>
        <v>0</v>
      </c>
      <c r="BI105" s="130">
        <f t="shared" si="8"/>
        <v>0</v>
      </c>
      <c r="BJ105" s="18" t="s">
        <v>80</v>
      </c>
      <c r="BK105" s="130">
        <f t="shared" si="9"/>
        <v>0</v>
      </c>
      <c r="BL105" s="18" t="s">
        <v>154</v>
      </c>
      <c r="BM105" s="129" t="s">
        <v>536</v>
      </c>
    </row>
    <row r="106" spans="1:65" s="2" customFormat="1" ht="16.5" customHeight="1">
      <c r="A106" s="33"/>
      <c r="B106" s="117"/>
      <c r="C106" s="118" t="s">
        <v>198</v>
      </c>
      <c r="D106" s="118" t="s">
        <v>127</v>
      </c>
      <c r="E106" s="119" t="s">
        <v>537</v>
      </c>
      <c r="F106" s="120" t="s">
        <v>451</v>
      </c>
      <c r="G106" s="121" t="s">
        <v>359</v>
      </c>
      <c r="H106" s="122">
        <v>1</v>
      </c>
      <c r="I106" s="123"/>
      <c r="J106" s="124">
        <f t="shared" si="0"/>
        <v>0</v>
      </c>
      <c r="K106" s="120" t="s">
        <v>3</v>
      </c>
      <c r="L106" s="34"/>
      <c r="M106" s="137" t="s">
        <v>3</v>
      </c>
      <c r="N106" s="138" t="s">
        <v>43</v>
      </c>
      <c r="O106" s="139"/>
      <c r="P106" s="140">
        <f t="shared" si="1"/>
        <v>0</v>
      </c>
      <c r="Q106" s="140">
        <v>0</v>
      </c>
      <c r="R106" s="140">
        <f t="shared" si="2"/>
        <v>0</v>
      </c>
      <c r="S106" s="140">
        <v>0</v>
      </c>
      <c r="T106" s="141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29" t="s">
        <v>154</v>
      </c>
      <c r="AT106" s="129" t="s">
        <v>127</v>
      </c>
      <c r="AU106" s="129" t="s">
        <v>82</v>
      </c>
      <c r="AY106" s="18" t="s">
        <v>132</v>
      </c>
      <c r="BE106" s="130">
        <f t="shared" si="4"/>
        <v>0</v>
      </c>
      <c r="BF106" s="130">
        <f t="shared" si="5"/>
        <v>0</v>
      </c>
      <c r="BG106" s="130">
        <f t="shared" si="6"/>
        <v>0</v>
      </c>
      <c r="BH106" s="130">
        <f t="shared" si="7"/>
        <v>0</v>
      </c>
      <c r="BI106" s="130">
        <f t="shared" si="8"/>
        <v>0</v>
      </c>
      <c r="BJ106" s="18" t="s">
        <v>80</v>
      </c>
      <c r="BK106" s="130">
        <f t="shared" si="9"/>
        <v>0</v>
      </c>
      <c r="BL106" s="18" t="s">
        <v>154</v>
      </c>
      <c r="BM106" s="129" t="s">
        <v>538</v>
      </c>
    </row>
    <row r="107" spans="1:31" s="2" customFormat="1" ht="6.95" customHeight="1">
      <c r="A107" s="33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4"/>
      <c r="M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</sheetData>
  <autoFilter ref="C80:K10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Ondřej Lukeš</cp:lastModifiedBy>
  <dcterms:created xsi:type="dcterms:W3CDTF">2023-02-02T06:24:21Z</dcterms:created>
  <dcterms:modified xsi:type="dcterms:W3CDTF">2023-02-07T11:34:31Z</dcterms:modified>
  <cp:category/>
  <cp:version/>
  <cp:contentType/>
  <cp:contentStatus/>
</cp:coreProperties>
</file>