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0860" activeTab="0"/>
  </bookViews>
  <sheets>
    <sheet name="00 - Oprava střechy - MŠ ..." sheetId="2" r:id="rId1"/>
  </sheets>
  <definedNames>
    <definedName name="_xlnm._FilterDatabase" localSheetId="0" hidden="1">'00 - Oprava střechy - MŠ ...'!$C$14:$K$66</definedName>
    <definedName name="_xlnm.Print_Titles" localSheetId="0">'00 - Oprava střechy - MŠ ...'!$14:$14</definedName>
  </definedNames>
  <calcPr calcId="162913"/>
</workbook>
</file>

<file path=xl/sharedStrings.xml><?xml version="1.0" encoding="utf-8"?>
<sst xmlns="http://schemas.openxmlformats.org/spreadsheetml/2006/main" count="482" uniqueCount="147">
  <si>
    <t>21</t>
  </si>
  <si>
    <t>Stavba:</t>
  </si>
  <si>
    <t>Oprava střechy - MŠ U Sluníčka, Dlouhá 620/1, Horní Slavkov</t>
  </si>
  <si>
    <t/>
  </si>
  <si>
    <t>Místo:</t>
  </si>
  <si>
    <t>MŠ U Sluníčka, Dlouhá 620/1, Horní Slavkov</t>
  </si>
  <si>
    <t>Datum:</t>
  </si>
  <si>
    <t>Zadavatel:</t>
  </si>
  <si>
    <t>Město Horní Slavkov</t>
  </si>
  <si>
    <t>Zhotovitel:</t>
  </si>
  <si>
    <t>dle VŘ</t>
  </si>
  <si>
    <t>Projektant:</t>
  </si>
  <si>
    <t>True</t>
  </si>
  <si>
    <t>Zpracovatel:</t>
  </si>
  <si>
    <t>DPH</t>
  </si>
  <si>
    <t>základní</t>
  </si>
  <si>
    <t>Kód</t>
  </si>
  <si>
    <t>Popis</t>
  </si>
  <si>
    <t>Typ</t>
  </si>
  <si>
    <t>D</t>
  </si>
  <si>
    <t>0</t>
  </si>
  <si>
    <t>1</t>
  </si>
  <si>
    <t>2</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</si>
  <si>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</si>
  <si>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</si>
  <si>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</si>
  <si>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</si>
  <si>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</si>
  <si>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</si>
  <si>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</si>
  <si>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</si>
  <si>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</si>
  <si>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</si>
  <si>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</si>
  <si>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</si>
  <si>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</si>
  <si>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</si>
  <si>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</si>
  <si>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</si>
  <si>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</si>
  <si>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</si>
  <si>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</si>
  <si>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</si>
  <si>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</si>
  <si>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m2</t>
  </si>
  <si>
    <t>CS ÚRS 2021 01</t>
  </si>
  <si>
    <t>4</t>
  </si>
  <si>
    <t>PSC</t>
  </si>
  <si>
    <t>VV</t>
  </si>
  <si>
    <t>5</t>
  </si>
  <si>
    <t>soubor</t>
  </si>
  <si>
    <t>14</t>
  </si>
  <si>
    <t>16</t>
  </si>
  <si>
    <t>949101111</t>
  </si>
  <si>
    <t>Lešení pomocné pracovní pro objekty pozemních staveb pro zatížení do 150 kg/m2, o výšce lešeňové podlahy do 1,9 m</t>
  </si>
  <si>
    <t>-1941743181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</si>
  <si>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</si>
  <si>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18</t>
  </si>
  <si>
    <t>941211111</t>
  </si>
  <si>
    <t>Montáž lešení řadového rámového lehkého pracovního s podlahami s provozním zatížením tř. 3 do 200 kg/m2 šířky tř. SW06 přes 0,6 do 0,9 m, výšky do 10 m</t>
  </si>
  <si>
    <t>1178070181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</si>
  <si>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</si>
  <si>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(15+8+9+2,5+6+15+8+9+2,5+6)*6</t>
  </si>
  <si>
    <t>941211811</t>
  </si>
  <si>
    <t>Demontáž lešení řadového rámového lehkého pracovního s provozním zatížením tř. 3 do 200 kg/m2 šířky tř. SW06 přes 0,6 do 0,9 m, výšky do 10 m</t>
  </si>
  <si>
    <t>801463557</t>
  </si>
  <si>
    <t xml:space="preserve">Poznámka k souboru cen:
1. Demontáž lešení řadového rámového lehkého výšky přes 40 m se oceňuje individuálně.
</t>
  </si>
  <si>
    <t>t</t>
  </si>
  <si>
    <t>998</t>
  </si>
  <si>
    <t>Přesun hmot</t>
  </si>
  <si>
    <t>30</t>
  </si>
  <si>
    <t>998011003</t>
  </si>
  <si>
    <t>Přesun hmot pro budovy občanské výstavby, bydlení, výrobu a služby s nosnou svislou konstrukcí zděnou z cihel, tvárnic nebo kamene vodorovná dopravní vzdálenost do 100 m pro budovy výšky přes 12 do 24 m</t>
  </si>
  <si>
    <t>-141002696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</si>
  <si>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</si>
  <si>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</si>
  <si>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</si>
  <si>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Dle výkresu</t>
  </si>
  <si>
    <t>%</t>
  </si>
  <si>
    <t>m</t>
  </si>
  <si>
    <t>764</t>
  </si>
  <si>
    <t>Konstrukce klempířské</t>
  </si>
  <si>
    <t>58</t>
  </si>
  <si>
    <t>764002861</t>
  </si>
  <si>
    <t>Demontáž klempířských konstrukcí oplechování říms do suti</t>
  </si>
  <si>
    <t>1430711046</t>
  </si>
  <si>
    <t>156,44</t>
  </si>
  <si>
    <t>59</t>
  </si>
  <si>
    <t>764248307/R</t>
  </si>
  <si>
    <t>-1110122105</t>
  </si>
  <si>
    <t xml:space="preserve">Poznámka k souboru cen:
1. Ceny lze použít pro ocenění oplechování římsy pod nadřímsovým žlabem.
</t>
  </si>
  <si>
    <t>60</t>
  </si>
  <si>
    <t>764004801</t>
  </si>
  <si>
    <t>Demontáž klempířských konstrukcí žlabu podokapního do suti</t>
  </si>
  <si>
    <t>-837374345</t>
  </si>
  <si>
    <t>51,3</t>
  </si>
  <si>
    <t>125,32</t>
  </si>
  <si>
    <t>62</t>
  </si>
  <si>
    <t>-1261737161</t>
  </si>
  <si>
    <t xml:space="preserve">Poznámka k souboru cen:
1. V cenách nejsou započteny náklady na oplechování okapního plechu, tyto se oceňují položkami souboru cen 764 24-.3. Oplechování střešních prvků z titanzinkového lesklého válcovaného plechu.
</t>
  </si>
  <si>
    <t>63</t>
  </si>
  <si>
    <t>764-x7</t>
  </si>
  <si>
    <t>D+M Propojení střešního žlabu a svodu</t>
  </si>
  <si>
    <t>1836455053</t>
  </si>
  <si>
    <t>64</t>
  </si>
  <si>
    <t>764004861</t>
  </si>
  <si>
    <t>Demontáž klempířských konstrukcí svodu do suti</t>
  </si>
  <si>
    <t>196118767</t>
  </si>
  <si>
    <t>65</t>
  </si>
  <si>
    <t>764548324</t>
  </si>
  <si>
    <t>-699850471</t>
  </si>
  <si>
    <t>80</t>
  </si>
  <si>
    <t>998764203</t>
  </si>
  <si>
    <t>Přesun hmot pro konstrukce klempířské stanovený procentní sazbou (%) z ceny vodorovná dopravní vzdálenost do 50 m v objektech výšky přes 12 do 24 m</t>
  </si>
  <si>
    <t>-466502537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</si>
  <si>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</si>
  <si>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</si>
  <si>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</si>
  <si>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</si>
  <si>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</si>
  <si>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84</t>
  </si>
  <si>
    <t>030001000</t>
  </si>
  <si>
    <t>1024</t>
  </si>
  <si>
    <t>1103225912</t>
  </si>
  <si>
    <t xml:space="preserve">Poznámka k souboru cen:
1. Více informací o volbě, obsahu a způsobu ocenění jednotlivých titulů viz příslušné Přílohy 01 až 09.
</t>
  </si>
  <si>
    <t>85</t>
  </si>
  <si>
    <t>033002000/R</t>
  </si>
  <si>
    <t>Náklady na energie (voda, elektro apod...)</t>
  </si>
  <si>
    <t>998875752</t>
  </si>
  <si>
    <t>86</t>
  </si>
  <si>
    <t>034002000</t>
  </si>
  <si>
    <t>Zabezpečení staveniště</t>
  </si>
  <si>
    <t>-591848783</t>
  </si>
  <si>
    <t>1. ETAPA - OPLECHOVÁNÍ ATIK</t>
  </si>
  <si>
    <t>764543309/R</t>
  </si>
  <si>
    <t>Kč bez DPH</t>
  </si>
  <si>
    <t>Kč vč DPH</t>
  </si>
  <si>
    <t>Centrasta s.r.o.</t>
  </si>
  <si>
    <t>941211211</t>
  </si>
  <si>
    <t>Příplatek za první a každý další den použití lešení</t>
  </si>
  <si>
    <t>k ceně -1111 nebo -1112</t>
  </si>
  <si>
    <t>Oplechování říms a ozdobných prvků z lakovaného pozinkovaného lesklého válcovaného plechu rovných, mechanicky kotvené rš 600 mm - VČ. ROHŮ, KOUTŮ APOD...</t>
  </si>
  <si>
    <t>Oplechování říms a ozdobných prvků z lakovaného pozinkovaného lesklého válcovaného plechu rovných, mechanicky kotvené rš 150 mm - podkladový plech pod okapnici</t>
  </si>
  <si>
    <t>Žlab podokapní  z  lakovaného pozinkovaného lesklého válcovaného plechu oblého tvaru, včetně narovnání háků, čel a hrdel rš 330 mm - VČ. ROHŮ, KOUTŮ APOD...</t>
  </si>
  <si>
    <t>Svod z lakovaného pozinkovaného lesklého válcovaného plechu včetně objímek, kolen a odskoků kruhový, průměru 120 mm</t>
  </si>
  <si>
    <t>Oplechování římsy z  lakovaného pozinkovaného plechu tl. 0,6mm, r.š. 600mm</t>
  </si>
  <si>
    <t>764548324x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</si>
</sst>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00"/>
    <numFmt numFmtId="166" formatCode="#,##0.000"/>
  </numFmts>
  <fonts count="20">
    <font>
      <sz val="8"/>
      <name val="Arial CE"/>
      <family val="2"/>
    </font>
    <font>
      <sz val="10"/>
      <name val="Arial"/>
      <family val="2"/>
    </font>
    <font>
      <sz val="10"/>
      <color rgb="FF969696"/>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b/>
      <sz val="14"/>
      <name val="Arial CE"/>
      <family val="2"/>
    </font>
    <font>
      <sz val="9"/>
      <name val="Arial CE"/>
      <family val="2"/>
    </font>
    <font>
      <sz val="9"/>
      <color rgb="FF969696"/>
      <name val="Arial CE"/>
      <family val="2"/>
    </font>
    <font>
      <b/>
      <sz val="12"/>
      <color rgb="FF96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b/>
      <sz val="10"/>
      <name val="Arial CE"/>
      <family val="2"/>
    </font>
    <font>
      <sz val="12"/>
      <name val="Arial CE"/>
      <family val="2"/>
    </font>
    <font>
      <b/>
      <sz val="11"/>
      <name val="Arial CE"/>
      <family val="2"/>
    </font>
  </fonts>
  <fills count="4">
    <fill>
      <patternFill/>
    </fill>
    <fill>
      <patternFill patternType="gray125"/>
    </fill>
    <fill>
      <patternFill patternType="solid">
        <fgColor rgb="FFD2D2D2"/>
        <bgColor indexed="64"/>
      </patternFill>
    </fill>
    <fill>
      <patternFill patternType="solid">
        <fgColor theme="9" tint="0.7999799847602844"/>
        <bgColor indexed="64"/>
      </patternFill>
    </fill>
  </fills>
  <borders count="15">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6"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xf>
    <xf numFmtId="0" fontId="9"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lignment vertical="center"/>
    </xf>
    <xf numFmtId="0" fontId="0" fillId="0" borderId="1" xfId="0" applyFont="1" applyBorder="1" applyAlignment="1" applyProtection="1">
      <alignment vertical="center"/>
      <protection/>
    </xf>
    <xf numFmtId="0" fontId="0" fillId="0" borderId="0" xfId="0" applyFont="1" applyAlignment="1" applyProtection="1">
      <alignment vertical="center"/>
      <protection/>
    </xf>
    <xf numFmtId="0" fontId="0" fillId="0" borderId="1" xfId="0" applyFont="1" applyBorder="1" applyAlignment="1">
      <alignment vertical="center"/>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5" xfId="0" applyFont="1" applyBorder="1" applyAlignment="1" applyProtection="1">
      <alignment vertical="center"/>
      <protection/>
    </xf>
    <xf numFmtId="164" fontId="3"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0" fontId="0" fillId="0" borderId="6" xfId="0" applyFont="1" applyBorder="1" applyAlignment="1" applyProtection="1">
      <alignment vertical="center"/>
      <protection/>
    </xf>
    <xf numFmtId="0" fontId="11" fillId="0" borderId="7"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2" fillId="0" borderId="0" xfId="0" applyFont="1" applyAlignment="1" applyProtection="1">
      <alignment horizontal="left" vertical="center"/>
      <protection/>
    </xf>
    <xf numFmtId="0" fontId="0" fillId="0" borderId="1" xfId="0" applyBorder="1" applyAlignment="1">
      <alignment vertical="center"/>
    </xf>
    <xf numFmtId="0" fontId="0" fillId="0" borderId="0" xfId="0" applyFont="1" applyAlignment="1">
      <alignment horizontal="center" vertical="center" wrapText="1"/>
    </xf>
    <xf numFmtId="0" fontId="0" fillId="0" borderId="1" xfId="0" applyFont="1" applyBorder="1" applyAlignment="1" applyProtection="1">
      <alignment horizontal="center" vertical="center" wrapText="1"/>
      <protection/>
    </xf>
    <xf numFmtId="0" fontId="10" fillId="2" borderId="7" xfId="0" applyFont="1" applyFill="1" applyBorder="1" applyAlignment="1" applyProtection="1">
      <alignment horizontal="center" vertical="center" wrapText="1"/>
      <protection/>
    </xf>
    <xf numFmtId="0" fontId="10" fillId="2" borderId="8" xfId="0" applyFont="1" applyFill="1" applyBorder="1" applyAlignment="1" applyProtection="1">
      <alignment horizontal="center" vertical="center" wrapText="1"/>
      <protection/>
    </xf>
    <xf numFmtId="0" fontId="10" fillId="2" borderId="9" xfId="0" applyFont="1" applyFill="1" applyBorder="1" applyAlignment="1" applyProtection="1">
      <alignment horizontal="center" vertical="center" wrapText="1"/>
      <protection/>
    </xf>
    <xf numFmtId="0" fontId="0" fillId="0" borderId="1" xfId="0" applyBorder="1" applyAlignment="1">
      <alignment horizontal="center" vertical="center" wrapText="1"/>
    </xf>
    <xf numFmtId="4" fontId="12" fillId="0" borderId="0" xfId="0" applyNumberFormat="1" applyFont="1" applyAlignment="1" applyProtection="1">
      <alignment/>
      <protection/>
    </xf>
    <xf numFmtId="0" fontId="0" fillId="0" borderId="11" xfId="0" applyBorder="1" applyAlignment="1" applyProtection="1">
      <alignment vertical="center"/>
      <protection/>
    </xf>
    <xf numFmtId="165" fontId="13" fillId="0" borderId="11" xfId="0" applyNumberFormat="1" applyFont="1" applyBorder="1" applyAlignment="1" applyProtection="1">
      <alignment/>
      <protection/>
    </xf>
    <xf numFmtId="165" fontId="13" fillId="0" borderId="12" xfId="0" applyNumberFormat="1" applyFont="1" applyBorder="1" applyAlignment="1" applyProtection="1">
      <alignment/>
      <protection/>
    </xf>
    <xf numFmtId="4" fontId="14" fillId="0" borderId="0" xfId="0" applyNumberFormat="1" applyFont="1" applyAlignment="1">
      <alignment vertical="center"/>
    </xf>
    <xf numFmtId="0" fontId="6" fillId="0" borderId="1"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left"/>
      <protection/>
    </xf>
    <xf numFmtId="0" fontId="4" fillId="0" borderId="0" xfId="0" applyFont="1" applyAlignment="1" applyProtection="1">
      <alignment horizontal="left"/>
      <protection/>
    </xf>
    <xf numFmtId="4" fontId="4" fillId="0" borderId="0" xfId="0" applyNumberFormat="1" applyFont="1" applyAlignment="1" applyProtection="1">
      <alignment/>
      <protection/>
    </xf>
    <xf numFmtId="0" fontId="6" fillId="0" borderId="1" xfId="0" applyFont="1" applyBorder="1" applyAlignment="1">
      <alignment/>
    </xf>
    <xf numFmtId="0" fontId="6" fillId="0" borderId="13" xfId="0" applyFont="1" applyBorder="1" applyAlignment="1" applyProtection="1">
      <alignment/>
      <protection/>
    </xf>
    <xf numFmtId="0" fontId="6" fillId="0" borderId="0" xfId="0" applyFont="1" applyBorder="1" applyAlignment="1" applyProtection="1">
      <alignment/>
      <protection/>
    </xf>
    <xf numFmtId="165" fontId="6" fillId="0" borderId="0" xfId="0" applyNumberFormat="1" applyFont="1" applyBorder="1" applyAlignment="1" applyProtection="1">
      <alignment/>
      <protection/>
    </xf>
    <xf numFmtId="165" fontId="6" fillId="0" borderId="6" xfId="0" applyNumberFormat="1" applyFont="1" applyBorder="1" applyAlignment="1" applyProtection="1">
      <alignment/>
      <protection/>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5" fillId="0" borderId="0" xfId="0" applyFont="1" applyAlignment="1" applyProtection="1">
      <alignment horizontal="left"/>
      <protection/>
    </xf>
    <xf numFmtId="4" fontId="5" fillId="0" borderId="0" xfId="0" applyNumberFormat="1" applyFont="1" applyAlignment="1" applyProtection="1">
      <alignment/>
      <protection/>
    </xf>
    <xf numFmtId="0" fontId="10" fillId="0" borderId="14" xfId="0" applyFont="1" applyBorder="1" applyAlignment="1" applyProtection="1">
      <alignment horizontal="center" vertical="center"/>
      <protection/>
    </xf>
    <xf numFmtId="49" fontId="10" fillId="0" borderId="14" xfId="0" applyNumberFormat="1"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166" fontId="10" fillId="0" borderId="14" xfId="0" applyNumberFormat="1" applyFont="1" applyBorder="1" applyAlignment="1" applyProtection="1">
      <alignment vertical="center"/>
      <protection/>
    </xf>
    <xf numFmtId="4" fontId="10" fillId="0" borderId="14" xfId="0" applyNumberFormat="1" applyFont="1" applyBorder="1" applyAlignment="1" applyProtection="1">
      <alignment vertical="center"/>
      <protection/>
    </xf>
    <xf numFmtId="0" fontId="11" fillId="0" borderId="13"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165" fontId="11" fillId="0" borderId="0" xfId="0" applyNumberFormat="1" applyFont="1" applyBorder="1" applyAlignment="1" applyProtection="1">
      <alignment vertical="center"/>
      <protection/>
    </xf>
    <xf numFmtId="165" fontId="11" fillId="0" borderId="6" xfId="0" applyNumberFormat="1" applyFont="1" applyBorder="1" applyAlignment="1" applyProtection="1">
      <alignment vertical="center"/>
      <protection/>
    </xf>
    <xf numFmtId="0" fontId="10" fillId="0" borderId="0" xfId="0" applyFont="1" applyAlignment="1">
      <alignment horizontal="left" vertical="center"/>
    </xf>
    <xf numFmtId="4" fontId="0" fillId="0" borderId="0" xfId="0" applyNumberFormat="1" applyFont="1" applyAlignment="1">
      <alignment vertical="center"/>
    </xf>
    <xf numFmtId="0" fontId="15" fillId="0" borderId="0" xfId="0" applyFont="1" applyAlignment="1" applyProtection="1">
      <alignment horizontal="left" vertical="center"/>
      <protection/>
    </xf>
    <xf numFmtId="0" fontId="16"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0" xfId="0" applyBorder="1" applyAlignment="1" applyProtection="1">
      <alignment vertical="center"/>
      <protection/>
    </xf>
    <xf numFmtId="0" fontId="7" fillId="0" borderId="1"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0" fontId="7" fillId="0" borderId="1" xfId="0" applyFont="1" applyBorder="1" applyAlignment="1">
      <alignment vertical="center"/>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6" xfId="0" applyFont="1" applyBorder="1" applyAlignment="1" applyProtection="1">
      <alignment vertical="center"/>
      <protection/>
    </xf>
    <xf numFmtId="0" fontId="7" fillId="0" borderId="0" xfId="0" applyFont="1" applyAlignment="1">
      <alignment horizontal="left" vertical="center"/>
    </xf>
    <xf numFmtId="0" fontId="8" fillId="0" borderId="1"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6" fontId="8" fillId="0" borderId="0" xfId="0" applyNumberFormat="1" applyFont="1" applyAlignment="1" applyProtection="1">
      <alignment vertical="center"/>
      <protection/>
    </xf>
    <xf numFmtId="0" fontId="8" fillId="0" borderId="1" xfId="0" applyFont="1" applyBorder="1" applyAlignment="1">
      <alignment vertical="center"/>
    </xf>
    <xf numFmtId="0" fontId="8" fillId="0" borderId="13"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6" xfId="0" applyFont="1" applyBorder="1" applyAlignment="1" applyProtection="1">
      <alignment vertical="center"/>
      <protection/>
    </xf>
    <xf numFmtId="0" fontId="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Font="1" applyAlignment="1">
      <alignment vertical="center"/>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10" fillId="0" borderId="14" xfId="0" applyFont="1" applyBorder="1" applyAlignment="1" applyProtection="1">
      <alignment horizontal="left" vertical="center" wrapText="1"/>
      <protection/>
    </xf>
    <xf numFmtId="49" fontId="10" fillId="0" borderId="14" xfId="0" applyNumberFormat="1"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165" fontId="13" fillId="0" borderId="0" xfId="0" applyNumberFormat="1" applyFont="1" applyBorder="1" applyAlignment="1" applyProtection="1">
      <alignment/>
      <protection/>
    </xf>
    <xf numFmtId="165" fontId="13" fillId="0" borderId="6" xfId="0" applyNumberFormat="1" applyFont="1" applyBorder="1" applyAlignment="1" applyProtection="1">
      <alignment/>
      <protection/>
    </xf>
    <xf numFmtId="0" fontId="18" fillId="0" borderId="0" xfId="0" applyFont="1"/>
    <xf numFmtId="4" fontId="18" fillId="0" borderId="0" xfId="0" applyNumberFormat="1" applyFont="1"/>
    <xf numFmtId="9" fontId="18" fillId="0" borderId="0" xfId="0" applyNumberFormat="1" applyFont="1"/>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4" fontId="10" fillId="3" borderId="14"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0" fillId="0" borderId="0" xfId="0" applyFont="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M75"/>
  <sheetViews>
    <sheetView showGridLines="0" tabSelected="1" workbookViewId="0" topLeftCell="A46">
      <selection activeCell="J35" sqref="J3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3" spans="1:31" s="2" customFormat="1" ht="6.95" customHeight="1">
      <c r="A3" s="11"/>
      <c r="B3" s="17"/>
      <c r="C3" s="18"/>
      <c r="D3" s="18"/>
      <c r="E3" s="18"/>
      <c r="F3" s="18"/>
      <c r="G3" s="18"/>
      <c r="H3" s="18"/>
      <c r="I3" s="18"/>
      <c r="J3" s="18"/>
      <c r="K3" s="18"/>
      <c r="L3" s="28"/>
      <c r="S3" s="11"/>
      <c r="T3" s="11"/>
      <c r="U3" s="11"/>
      <c r="V3" s="11"/>
      <c r="W3" s="11"/>
      <c r="X3" s="11"/>
      <c r="Y3" s="11"/>
      <c r="Z3" s="11"/>
      <c r="AA3" s="11"/>
      <c r="AB3" s="11"/>
      <c r="AC3" s="11"/>
      <c r="AD3" s="11"/>
      <c r="AE3" s="11"/>
    </row>
    <row r="4" spans="1:31" s="2" customFormat="1" ht="24.95" customHeight="1">
      <c r="A4" s="11"/>
      <c r="B4" s="12"/>
      <c r="C4" s="8" t="s">
        <v>25</v>
      </c>
      <c r="D4" s="13"/>
      <c r="E4" s="13"/>
      <c r="F4" s="13"/>
      <c r="G4" s="13"/>
      <c r="H4" s="13"/>
      <c r="I4" s="13"/>
      <c r="J4" s="13"/>
      <c r="K4" s="13"/>
      <c r="L4" s="28"/>
      <c r="S4" s="11"/>
      <c r="T4" s="11"/>
      <c r="U4" s="11"/>
      <c r="V4" s="11"/>
      <c r="W4" s="11"/>
      <c r="X4" s="11"/>
      <c r="Y4" s="11"/>
      <c r="Z4" s="11"/>
      <c r="AA4" s="11"/>
      <c r="AB4" s="11"/>
      <c r="AC4" s="11"/>
      <c r="AD4" s="11"/>
      <c r="AE4" s="11"/>
    </row>
    <row r="5" spans="1:31" s="2" customFormat="1" ht="6.95" customHeight="1">
      <c r="A5" s="11"/>
      <c r="B5" s="12"/>
      <c r="C5" s="13"/>
      <c r="D5" s="13"/>
      <c r="E5" s="13"/>
      <c r="F5" s="13"/>
      <c r="G5" s="13"/>
      <c r="H5" s="13"/>
      <c r="I5" s="13"/>
      <c r="J5" s="13"/>
      <c r="K5" s="13"/>
      <c r="L5" s="28"/>
      <c r="S5" s="11"/>
      <c r="T5" s="11"/>
      <c r="U5" s="11"/>
      <c r="V5" s="11"/>
      <c r="W5" s="11"/>
      <c r="X5" s="11"/>
      <c r="Y5" s="11"/>
      <c r="Z5" s="11"/>
      <c r="AA5" s="11"/>
      <c r="AB5" s="11"/>
      <c r="AC5" s="11"/>
      <c r="AD5" s="11"/>
      <c r="AE5" s="11"/>
    </row>
    <row r="6" spans="1:31" s="2" customFormat="1" ht="12" customHeight="1">
      <c r="A6" s="11"/>
      <c r="B6" s="12"/>
      <c r="C6" s="9" t="s">
        <v>1</v>
      </c>
      <c r="D6" s="13"/>
      <c r="E6" s="13"/>
      <c r="F6" s="13"/>
      <c r="G6" s="13"/>
      <c r="H6" s="13"/>
      <c r="I6" s="13"/>
      <c r="J6" s="13"/>
      <c r="K6" s="13"/>
      <c r="L6" s="28"/>
      <c r="S6" s="11"/>
      <c r="T6" s="11"/>
      <c r="U6" s="11"/>
      <c r="V6" s="11"/>
      <c r="W6" s="11"/>
      <c r="X6" s="11"/>
      <c r="Y6" s="11"/>
      <c r="Z6" s="11"/>
      <c r="AA6" s="11"/>
      <c r="AB6" s="11"/>
      <c r="AC6" s="11"/>
      <c r="AD6" s="11"/>
      <c r="AE6" s="11"/>
    </row>
    <row r="7" spans="1:31" s="2" customFormat="1" ht="16.5" customHeight="1">
      <c r="A7" s="11"/>
      <c r="B7" s="12"/>
      <c r="C7" s="13"/>
      <c r="D7" s="13"/>
      <c r="E7" s="107" t="s">
        <v>2</v>
      </c>
      <c r="F7" s="108"/>
      <c r="G7" s="108"/>
      <c r="H7" s="108"/>
      <c r="I7" s="93" t="s">
        <v>133</v>
      </c>
      <c r="J7" s="13"/>
      <c r="K7" s="13"/>
      <c r="L7" s="28"/>
      <c r="S7" s="11"/>
      <c r="T7" s="11"/>
      <c r="U7" s="11"/>
      <c r="V7" s="11"/>
      <c r="W7" s="11"/>
      <c r="X7" s="11"/>
      <c r="Y7" s="11"/>
      <c r="Z7" s="11"/>
      <c r="AA7" s="11"/>
      <c r="AB7" s="11"/>
      <c r="AC7" s="11"/>
      <c r="AD7" s="11"/>
      <c r="AE7" s="11"/>
    </row>
    <row r="8" spans="1:31" s="2" customFormat="1" ht="6.95" customHeight="1">
      <c r="A8" s="11"/>
      <c r="B8" s="12"/>
      <c r="C8" s="13"/>
      <c r="D8" s="13"/>
      <c r="E8" s="13"/>
      <c r="F8" s="13"/>
      <c r="G8" s="13"/>
      <c r="H8" s="13"/>
      <c r="I8" s="13"/>
      <c r="J8" s="13"/>
      <c r="K8" s="13"/>
      <c r="L8" s="28"/>
      <c r="S8" s="11"/>
      <c r="T8" s="11"/>
      <c r="U8" s="11"/>
      <c r="V8" s="11"/>
      <c r="W8" s="11"/>
      <c r="X8" s="11"/>
      <c r="Y8" s="11"/>
      <c r="Z8" s="11"/>
      <c r="AA8" s="11"/>
      <c r="AB8" s="11"/>
      <c r="AC8" s="11"/>
      <c r="AD8" s="11"/>
      <c r="AE8" s="11"/>
    </row>
    <row r="9" spans="1:31" s="2" customFormat="1" ht="12" customHeight="1">
      <c r="A9" s="11"/>
      <c r="B9" s="12"/>
      <c r="C9" s="9" t="s">
        <v>4</v>
      </c>
      <c r="D9" s="13"/>
      <c r="E9" s="13"/>
      <c r="F9" s="90" t="s">
        <v>5</v>
      </c>
      <c r="G9" s="13"/>
      <c r="H9" s="13"/>
      <c r="I9" s="9" t="s">
        <v>6</v>
      </c>
      <c r="J9" s="19"/>
      <c r="K9" s="13"/>
      <c r="L9" s="28"/>
      <c r="S9" s="11"/>
      <c r="T9" s="11"/>
      <c r="U9" s="11"/>
      <c r="V9" s="11"/>
      <c r="W9" s="11"/>
      <c r="X9" s="11"/>
      <c r="Y9" s="11"/>
      <c r="Z9" s="11"/>
      <c r="AA9" s="11"/>
      <c r="AB9" s="11"/>
      <c r="AC9" s="11"/>
      <c r="AD9" s="11"/>
      <c r="AE9" s="11"/>
    </row>
    <row r="10" spans="1:31" s="2" customFormat="1" ht="6.95" customHeight="1">
      <c r="A10" s="11"/>
      <c r="B10" s="12"/>
      <c r="C10" s="13"/>
      <c r="D10" s="13"/>
      <c r="E10" s="13"/>
      <c r="F10" s="13"/>
      <c r="G10" s="13"/>
      <c r="H10" s="13"/>
      <c r="I10" s="13"/>
      <c r="J10" s="13"/>
      <c r="K10" s="13"/>
      <c r="L10" s="28"/>
      <c r="S10" s="11"/>
      <c r="T10" s="11"/>
      <c r="U10" s="11"/>
      <c r="V10" s="11"/>
      <c r="W10" s="11"/>
      <c r="X10" s="11"/>
      <c r="Y10" s="11"/>
      <c r="Z10" s="11"/>
      <c r="AA10" s="11"/>
      <c r="AB10" s="11"/>
      <c r="AC10" s="11"/>
      <c r="AD10" s="11"/>
      <c r="AE10" s="11"/>
    </row>
    <row r="11" spans="1:31" s="2" customFormat="1" ht="15.2" customHeight="1">
      <c r="A11" s="11"/>
      <c r="B11" s="12"/>
      <c r="C11" s="9" t="s">
        <v>7</v>
      </c>
      <c r="D11" s="13"/>
      <c r="E11" s="13"/>
      <c r="F11" s="103" t="s">
        <v>8</v>
      </c>
      <c r="G11" s="13"/>
      <c r="H11" s="13"/>
      <c r="I11" s="9" t="s">
        <v>11</v>
      </c>
      <c r="J11" s="104" t="s">
        <v>137</v>
      </c>
      <c r="K11" s="13"/>
      <c r="L11" s="28"/>
      <c r="S11" s="11"/>
      <c r="T11" s="11"/>
      <c r="U11" s="11"/>
      <c r="V11" s="11"/>
      <c r="W11" s="11"/>
      <c r="X11" s="11"/>
      <c r="Y11" s="11"/>
      <c r="Z11" s="11"/>
      <c r="AA11" s="11"/>
      <c r="AB11" s="11"/>
      <c r="AC11" s="11"/>
      <c r="AD11" s="11"/>
      <c r="AE11" s="11"/>
    </row>
    <row r="12" spans="1:31" s="2" customFormat="1" ht="15.2" customHeight="1">
      <c r="A12" s="11"/>
      <c r="B12" s="12"/>
      <c r="C12" s="9" t="s">
        <v>9</v>
      </c>
      <c r="D12" s="13"/>
      <c r="E12" s="13"/>
      <c r="F12" s="103" t="s">
        <v>10</v>
      </c>
      <c r="G12" s="13"/>
      <c r="H12" s="13"/>
      <c r="I12" s="9" t="s">
        <v>13</v>
      </c>
      <c r="J12" s="10"/>
      <c r="K12" s="13"/>
      <c r="L12" s="28"/>
      <c r="S12" s="11"/>
      <c r="T12" s="11"/>
      <c r="U12" s="11"/>
      <c r="V12" s="11"/>
      <c r="W12" s="11"/>
      <c r="X12" s="11"/>
      <c r="Y12" s="11"/>
      <c r="Z12" s="11"/>
      <c r="AA12" s="11"/>
      <c r="AB12" s="11"/>
      <c r="AC12" s="11"/>
      <c r="AD12" s="11"/>
      <c r="AE12" s="11"/>
    </row>
    <row r="13" spans="1:31" s="2" customFormat="1" ht="10.35" customHeight="1">
      <c r="A13" s="11"/>
      <c r="B13" s="12"/>
      <c r="C13" s="13"/>
      <c r="D13" s="13"/>
      <c r="E13" s="13"/>
      <c r="F13" s="13"/>
      <c r="G13" s="13"/>
      <c r="H13" s="13"/>
      <c r="I13" s="13"/>
      <c r="J13" s="13"/>
      <c r="K13" s="13"/>
      <c r="L13" s="28"/>
      <c r="S13" s="11"/>
      <c r="T13" s="11"/>
      <c r="U13" s="11"/>
      <c r="V13" s="11"/>
      <c r="W13" s="11"/>
      <c r="X13" s="11"/>
      <c r="Y13" s="11"/>
      <c r="Z13" s="11"/>
      <c r="AA13" s="11"/>
      <c r="AB13" s="11"/>
      <c r="AC13" s="11"/>
      <c r="AD13" s="11"/>
      <c r="AE13" s="11"/>
    </row>
    <row r="14" spans="1:31" s="3" customFormat="1" ht="29.25" customHeight="1">
      <c r="A14" s="29"/>
      <c r="B14" s="30"/>
      <c r="C14" s="31" t="s">
        <v>26</v>
      </c>
      <c r="D14" s="32" t="s">
        <v>18</v>
      </c>
      <c r="E14" s="32" t="s">
        <v>16</v>
      </c>
      <c r="F14" s="32" t="s">
        <v>17</v>
      </c>
      <c r="G14" s="32" t="s">
        <v>27</v>
      </c>
      <c r="H14" s="32" t="s">
        <v>28</v>
      </c>
      <c r="I14" s="32" t="s">
        <v>29</v>
      </c>
      <c r="J14" s="32" t="s">
        <v>23</v>
      </c>
      <c r="K14" s="33" t="s">
        <v>30</v>
      </c>
      <c r="L14" s="34"/>
      <c r="M14" s="22" t="s">
        <v>3</v>
      </c>
      <c r="N14" s="23" t="s">
        <v>14</v>
      </c>
      <c r="O14" s="23" t="s">
        <v>31</v>
      </c>
      <c r="P14" s="23" t="s">
        <v>32</v>
      </c>
      <c r="Q14" s="23" t="s">
        <v>33</v>
      </c>
      <c r="R14" s="23" t="s">
        <v>34</v>
      </c>
      <c r="S14" s="23" t="s">
        <v>35</v>
      </c>
      <c r="T14" s="24" t="s">
        <v>36</v>
      </c>
      <c r="U14" s="29"/>
      <c r="V14" s="29"/>
      <c r="W14" s="29"/>
      <c r="X14" s="29"/>
      <c r="Y14" s="29"/>
      <c r="Z14" s="29"/>
      <c r="AA14" s="29"/>
      <c r="AB14" s="29"/>
      <c r="AC14" s="29"/>
      <c r="AD14" s="29"/>
      <c r="AE14" s="29"/>
    </row>
    <row r="15" spans="1:63" s="2" customFormat="1" ht="22.9" customHeight="1">
      <c r="A15" s="11"/>
      <c r="B15" s="12"/>
      <c r="C15" s="27" t="s">
        <v>37</v>
      </c>
      <c r="D15" s="13"/>
      <c r="E15" s="13"/>
      <c r="F15" s="13"/>
      <c r="G15" s="13"/>
      <c r="H15" s="13"/>
      <c r="I15" s="13"/>
      <c r="J15" s="35"/>
      <c r="K15" s="13"/>
      <c r="L15" s="14"/>
      <c r="M15" s="25"/>
      <c r="N15" s="36"/>
      <c r="O15" s="26"/>
      <c r="P15" s="37" t="e">
        <f>P17+P33+P59</f>
        <v>#REF!</v>
      </c>
      <c r="Q15" s="26"/>
      <c r="R15" s="37" t="e">
        <f>R17+R33+R59</f>
        <v>#REF!</v>
      </c>
      <c r="S15" s="26"/>
      <c r="T15" s="38" t="e">
        <f>T17+T33+T59</f>
        <v>#REF!</v>
      </c>
      <c r="U15" s="11"/>
      <c r="V15" s="11"/>
      <c r="W15" s="11"/>
      <c r="X15" s="11"/>
      <c r="Y15" s="11"/>
      <c r="Z15" s="11"/>
      <c r="AA15" s="11"/>
      <c r="AB15" s="11"/>
      <c r="AC15" s="11"/>
      <c r="AD15" s="11"/>
      <c r="AE15" s="11"/>
      <c r="AT15" s="7" t="s">
        <v>19</v>
      </c>
      <c r="AU15" s="7" t="s">
        <v>24</v>
      </c>
      <c r="BK15" s="39" t="e">
        <f>BK17+BK33+BK59</f>
        <v>#REF!</v>
      </c>
    </row>
    <row r="16" spans="1:63" s="2" customFormat="1" ht="22.9" customHeight="1">
      <c r="A16" s="91"/>
      <c r="B16" s="12"/>
      <c r="C16" s="27"/>
      <c r="D16" s="92"/>
      <c r="E16" s="92"/>
      <c r="F16" s="92"/>
      <c r="G16" s="92"/>
      <c r="H16" s="92"/>
      <c r="I16" s="92"/>
      <c r="J16" s="35">
        <f>SUM(J18,J34,J59)</f>
        <v>0</v>
      </c>
      <c r="K16" s="92"/>
      <c r="L16" s="14"/>
      <c r="M16" s="69"/>
      <c r="N16" s="96"/>
      <c r="O16" s="97"/>
      <c r="P16" s="98"/>
      <c r="Q16" s="97"/>
      <c r="R16" s="98"/>
      <c r="S16" s="97"/>
      <c r="T16" s="99"/>
      <c r="U16" s="91"/>
      <c r="V16" s="91"/>
      <c r="W16" s="91"/>
      <c r="X16" s="91"/>
      <c r="Y16" s="91"/>
      <c r="Z16" s="91"/>
      <c r="AA16" s="91"/>
      <c r="AB16" s="91"/>
      <c r="AC16" s="91"/>
      <c r="AD16" s="91"/>
      <c r="AE16" s="91"/>
      <c r="AT16" s="7"/>
      <c r="AU16" s="7"/>
      <c r="BK16" s="39"/>
    </row>
    <row r="17" spans="2:63" s="4" customFormat="1" ht="25.9" customHeight="1">
      <c r="B17" s="40"/>
      <c r="C17" s="41"/>
      <c r="D17" s="42" t="s">
        <v>19</v>
      </c>
      <c r="E17" s="43" t="s">
        <v>38</v>
      </c>
      <c r="F17" s="43" t="s">
        <v>39</v>
      </c>
      <c r="G17" s="41"/>
      <c r="H17" s="41"/>
      <c r="I17" s="41"/>
      <c r="J17" s="44"/>
      <c r="K17" s="41"/>
      <c r="L17" s="45"/>
      <c r="M17" s="46"/>
      <c r="N17" s="47"/>
      <c r="O17" s="47"/>
      <c r="P17" s="48" t="e">
        <f>P18+#REF!+#REF!+P30</f>
        <v>#REF!</v>
      </c>
      <c r="Q17" s="47"/>
      <c r="R17" s="48" t="e">
        <f>R18+#REF!+#REF!+R30</f>
        <v>#REF!</v>
      </c>
      <c r="S17" s="47"/>
      <c r="T17" s="49" t="e">
        <f>T18+#REF!+#REF!+T30</f>
        <v>#REF!</v>
      </c>
      <c r="AR17" s="50" t="s">
        <v>21</v>
      </c>
      <c r="AT17" s="51" t="s">
        <v>19</v>
      </c>
      <c r="AU17" s="51" t="s">
        <v>20</v>
      </c>
      <c r="AY17" s="50" t="s">
        <v>40</v>
      </c>
      <c r="BK17" s="52" t="e">
        <f>BK18+#REF!+#REF!+BK30</f>
        <v>#REF!</v>
      </c>
    </row>
    <row r="18" spans="2:63" s="4" customFormat="1" ht="22.9" customHeight="1">
      <c r="B18" s="40"/>
      <c r="C18" s="41"/>
      <c r="D18" s="42" t="s">
        <v>19</v>
      </c>
      <c r="E18" s="53" t="s">
        <v>41</v>
      </c>
      <c r="F18" s="53" t="s">
        <v>42</v>
      </c>
      <c r="G18" s="41"/>
      <c r="H18" s="41"/>
      <c r="I18" s="41"/>
      <c r="J18" s="54">
        <f>SUM(J19,J21,J28,J31,J25)</f>
        <v>0</v>
      </c>
      <c r="K18" s="41"/>
      <c r="L18" s="45"/>
      <c r="M18" s="46"/>
      <c r="N18" s="47"/>
      <c r="O18" s="47"/>
      <c r="P18" s="48" t="e">
        <f>SUM(#REF!)</f>
        <v>#REF!</v>
      </c>
      <c r="Q18" s="47"/>
      <c r="R18" s="48" t="e">
        <f>SUM(#REF!)</f>
        <v>#REF!</v>
      </c>
      <c r="S18" s="47"/>
      <c r="T18" s="49" t="e">
        <f>SUM(#REF!)</f>
        <v>#REF!</v>
      </c>
      <c r="AR18" s="50" t="s">
        <v>21</v>
      </c>
      <c r="AT18" s="51" t="s">
        <v>19</v>
      </c>
      <c r="AU18" s="51" t="s">
        <v>21</v>
      </c>
      <c r="AY18" s="50" t="s">
        <v>40</v>
      </c>
      <c r="BK18" s="52" t="e">
        <f>SUM(#REF!)</f>
        <v>#REF!</v>
      </c>
    </row>
    <row r="19" spans="1:65" s="2" customFormat="1" ht="24">
      <c r="A19" s="11"/>
      <c r="B19" s="12"/>
      <c r="C19" s="55" t="s">
        <v>52</v>
      </c>
      <c r="D19" s="55" t="s">
        <v>43</v>
      </c>
      <c r="E19" s="56" t="s">
        <v>53</v>
      </c>
      <c r="F19" s="57" t="s">
        <v>54</v>
      </c>
      <c r="G19" s="58" t="s">
        <v>44</v>
      </c>
      <c r="H19" s="59">
        <v>70</v>
      </c>
      <c r="I19" s="105"/>
      <c r="J19" s="60">
        <f>ROUND(I19*H19,2)</f>
        <v>0</v>
      </c>
      <c r="K19" s="57" t="s">
        <v>45</v>
      </c>
      <c r="L19" s="14"/>
      <c r="M19" s="61" t="s">
        <v>3</v>
      </c>
      <c r="N19" s="62" t="s">
        <v>15</v>
      </c>
      <c r="O19" s="63">
        <v>0.105</v>
      </c>
      <c r="P19" s="63">
        <f>O19*H19</f>
        <v>7.35</v>
      </c>
      <c r="Q19" s="63">
        <v>0.00013</v>
      </c>
      <c r="R19" s="63">
        <f>Q19*H19</f>
        <v>0.009099999999999999</v>
      </c>
      <c r="S19" s="63">
        <v>0</v>
      </c>
      <c r="T19" s="64">
        <f>S19*H19</f>
        <v>0</v>
      </c>
      <c r="U19" s="11"/>
      <c r="V19" s="11"/>
      <c r="W19" s="11"/>
      <c r="X19" s="11"/>
      <c r="Y19" s="11"/>
      <c r="Z19" s="11"/>
      <c r="AA19" s="11"/>
      <c r="AB19" s="11"/>
      <c r="AC19" s="11"/>
      <c r="AD19" s="11"/>
      <c r="AE19" s="11"/>
      <c r="AR19" s="65" t="s">
        <v>46</v>
      </c>
      <c r="AT19" s="65" t="s">
        <v>43</v>
      </c>
      <c r="AU19" s="65" t="s">
        <v>22</v>
      </c>
      <c r="AY19" s="7" t="s">
        <v>40</v>
      </c>
      <c r="BE19" s="66">
        <f>IF(N19="základní",J19,0)</f>
        <v>0</v>
      </c>
      <c r="BF19" s="66">
        <f>IF(N19="snížená",J19,0)</f>
        <v>0</v>
      </c>
      <c r="BG19" s="66">
        <f>IF(N19="zákl. přenesená",J19,0)</f>
        <v>0</v>
      </c>
      <c r="BH19" s="66">
        <f>IF(N19="sníž. přenesená",J19,0)</f>
        <v>0</v>
      </c>
      <c r="BI19" s="66">
        <f>IF(N19="nulová",J19,0)</f>
        <v>0</v>
      </c>
      <c r="BJ19" s="7" t="s">
        <v>21</v>
      </c>
      <c r="BK19" s="66">
        <f>ROUND(I19*H19,2)</f>
        <v>0</v>
      </c>
      <c r="BL19" s="7" t="s">
        <v>46</v>
      </c>
      <c r="BM19" s="65" t="s">
        <v>55</v>
      </c>
    </row>
    <row r="20" spans="1:47" s="2" customFormat="1" ht="48.75">
      <c r="A20" s="11"/>
      <c r="B20" s="12"/>
      <c r="C20" s="13"/>
      <c r="D20" s="67" t="s">
        <v>47</v>
      </c>
      <c r="E20" s="13"/>
      <c r="F20" s="68" t="s">
        <v>56</v>
      </c>
      <c r="G20" s="13"/>
      <c r="H20" s="13"/>
      <c r="I20" s="13"/>
      <c r="J20" s="13"/>
      <c r="K20" s="13"/>
      <c r="L20" s="14"/>
      <c r="M20" s="69"/>
      <c r="N20" s="70"/>
      <c r="O20" s="20"/>
      <c r="P20" s="20"/>
      <c r="Q20" s="20"/>
      <c r="R20" s="20"/>
      <c r="S20" s="20"/>
      <c r="T20" s="21"/>
      <c r="U20" s="11"/>
      <c r="V20" s="11"/>
      <c r="W20" s="11"/>
      <c r="X20" s="11"/>
      <c r="Y20" s="11"/>
      <c r="Z20" s="11"/>
      <c r="AA20" s="11"/>
      <c r="AB20" s="11"/>
      <c r="AC20" s="11"/>
      <c r="AD20" s="11"/>
      <c r="AE20" s="11"/>
      <c r="AT20" s="7" t="s">
        <v>47</v>
      </c>
      <c r="AU20" s="7" t="s">
        <v>22</v>
      </c>
    </row>
    <row r="21" spans="1:65" s="2" customFormat="1" ht="24">
      <c r="A21" s="11"/>
      <c r="B21" s="12"/>
      <c r="C21" s="55" t="s">
        <v>57</v>
      </c>
      <c r="D21" s="55" t="s">
        <v>43</v>
      </c>
      <c r="E21" s="56" t="s">
        <v>58</v>
      </c>
      <c r="F21" s="57" t="s">
        <v>59</v>
      </c>
      <c r="G21" s="58" t="s">
        <v>44</v>
      </c>
      <c r="H21" s="59">
        <v>140</v>
      </c>
      <c r="I21" s="105"/>
      <c r="J21" s="60">
        <f>ROUND(I21*H21,2)</f>
        <v>0</v>
      </c>
      <c r="K21" s="57" t="s">
        <v>45</v>
      </c>
      <c r="L21" s="14"/>
      <c r="M21" s="61" t="s">
        <v>3</v>
      </c>
      <c r="N21" s="62" t="s">
        <v>15</v>
      </c>
      <c r="O21" s="63">
        <v>0.11</v>
      </c>
      <c r="P21" s="63">
        <f>O21*H21</f>
        <v>15.4</v>
      </c>
      <c r="Q21" s="63">
        <v>0</v>
      </c>
      <c r="R21" s="63">
        <f>Q21*H21</f>
        <v>0</v>
      </c>
      <c r="S21" s="63">
        <v>0</v>
      </c>
      <c r="T21" s="64">
        <f>S21*H21</f>
        <v>0</v>
      </c>
      <c r="U21" s="11"/>
      <c r="V21" s="11"/>
      <c r="W21" s="11"/>
      <c r="X21" s="11"/>
      <c r="Y21" s="11"/>
      <c r="Z21" s="11"/>
      <c r="AA21" s="11"/>
      <c r="AB21" s="11"/>
      <c r="AC21" s="11"/>
      <c r="AD21" s="11"/>
      <c r="AE21" s="11"/>
      <c r="AR21" s="65" t="s">
        <v>46</v>
      </c>
      <c r="AT21" s="65" t="s">
        <v>43</v>
      </c>
      <c r="AU21" s="65" t="s">
        <v>22</v>
      </c>
      <c r="AY21" s="7" t="s">
        <v>40</v>
      </c>
      <c r="BE21" s="66">
        <f>IF(N21="základní",J21,0)</f>
        <v>0</v>
      </c>
      <c r="BF21" s="66">
        <f>IF(N21="snížená",J21,0)</f>
        <v>0</v>
      </c>
      <c r="BG21" s="66">
        <f>IF(N21="zákl. přenesená",J21,0)</f>
        <v>0</v>
      </c>
      <c r="BH21" s="66">
        <f>IF(N21="sníž. přenesená",J21,0)</f>
        <v>0</v>
      </c>
      <c r="BI21" s="66">
        <f>IF(N21="nulová",J21,0)</f>
        <v>0</v>
      </c>
      <c r="BJ21" s="7" t="s">
        <v>21</v>
      </c>
      <c r="BK21" s="66">
        <f>ROUND(I21*H21,2)</f>
        <v>0</v>
      </c>
      <c r="BL21" s="7" t="s">
        <v>46</v>
      </c>
      <c r="BM21" s="65" t="s">
        <v>60</v>
      </c>
    </row>
    <row r="22" spans="1:47" s="2" customFormat="1" ht="58.5">
      <c r="A22" s="11"/>
      <c r="B22" s="12"/>
      <c r="C22" s="13"/>
      <c r="D22" s="67" t="s">
        <v>47</v>
      </c>
      <c r="E22" s="13"/>
      <c r="F22" s="68" t="s">
        <v>61</v>
      </c>
      <c r="G22" s="13"/>
      <c r="H22" s="13"/>
      <c r="I22" s="13"/>
      <c r="J22" s="13"/>
      <c r="K22" s="13"/>
      <c r="L22" s="14"/>
      <c r="M22" s="69"/>
      <c r="N22" s="70"/>
      <c r="O22" s="20"/>
      <c r="P22" s="20"/>
      <c r="Q22" s="20"/>
      <c r="R22" s="20"/>
      <c r="S22" s="20"/>
      <c r="T22" s="21"/>
      <c r="U22" s="11"/>
      <c r="V22" s="11"/>
      <c r="W22" s="11"/>
      <c r="X22" s="11"/>
      <c r="Y22" s="11"/>
      <c r="Z22" s="11"/>
      <c r="AA22" s="11"/>
      <c r="AB22" s="11"/>
      <c r="AC22" s="11"/>
      <c r="AD22" s="11"/>
      <c r="AE22" s="11"/>
      <c r="AT22" s="7" t="s">
        <v>47</v>
      </c>
      <c r="AU22" s="7" t="s">
        <v>22</v>
      </c>
    </row>
    <row r="23" spans="2:51" s="6" customFormat="1" ht="12">
      <c r="B23" s="80"/>
      <c r="C23" s="81"/>
      <c r="D23" s="67" t="s">
        <v>48</v>
      </c>
      <c r="E23" s="82" t="s">
        <v>3</v>
      </c>
      <c r="F23" s="83" t="s">
        <v>62</v>
      </c>
      <c r="G23" s="81"/>
      <c r="H23" s="84">
        <v>486</v>
      </c>
      <c r="I23" s="81"/>
      <c r="J23" s="81"/>
      <c r="K23" s="81"/>
      <c r="L23" s="85"/>
      <c r="M23" s="86"/>
      <c r="N23" s="87"/>
      <c r="O23" s="87"/>
      <c r="P23" s="87"/>
      <c r="Q23" s="87"/>
      <c r="R23" s="87"/>
      <c r="S23" s="87"/>
      <c r="T23" s="88"/>
      <c r="AT23" s="89" t="s">
        <v>48</v>
      </c>
      <c r="AU23" s="89" t="s">
        <v>22</v>
      </c>
      <c r="AV23" s="6" t="s">
        <v>22</v>
      </c>
      <c r="AW23" s="6" t="s">
        <v>12</v>
      </c>
      <c r="AX23" s="6" t="s">
        <v>21</v>
      </c>
      <c r="AY23" s="89" t="s">
        <v>40</v>
      </c>
    </row>
    <row r="24" spans="2:51" s="6" customFormat="1" ht="12">
      <c r="B24" s="80"/>
      <c r="C24" s="81"/>
      <c r="D24" s="67"/>
      <c r="E24" s="82"/>
      <c r="F24" s="83"/>
      <c r="G24" s="81"/>
      <c r="H24" s="84"/>
      <c r="I24" s="81"/>
      <c r="J24" s="81"/>
      <c r="K24" s="81"/>
      <c r="L24" s="85"/>
      <c r="M24" s="86"/>
      <c r="N24" s="106"/>
      <c r="O24" s="106"/>
      <c r="P24" s="106"/>
      <c r="Q24" s="106"/>
      <c r="R24" s="106"/>
      <c r="S24" s="106"/>
      <c r="T24" s="88"/>
      <c r="AT24" s="89"/>
      <c r="AU24" s="89"/>
      <c r="AY24" s="89"/>
    </row>
    <row r="25" spans="2:51" s="6" customFormat="1" ht="12">
      <c r="B25" s="80"/>
      <c r="C25" s="55" t="s">
        <v>0</v>
      </c>
      <c r="D25" s="55" t="s">
        <v>43</v>
      </c>
      <c r="E25" s="56" t="s">
        <v>138</v>
      </c>
      <c r="F25" s="57" t="s">
        <v>139</v>
      </c>
      <c r="G25" s="58" t="s">
        <v>44</v>
      </c>
      <c r="H25" s="59">
        <v>140</v>
      </c>
      <c r="I25" s="105"/>
      <c r="J25" s="60">
        <f>ROUND(I25*H25,2)</f>
        <v>0</v>
      </c>
      <c r="K25" s="57" t="s">
        <v>45</v>
      </c>
      <c r="L25" s="85"/>
      <c r="M25" s="86"/>
      <c r="N25" s="106"/>
      <c r="O25" s="106"/>
      <c r="P25" s="106"/>
      <c r="Q25" s="106"/>
      <c r="R25" s="106"/>
      <c r="S25" s="106"/>
      <c r="T25" s="88"/>
      <c r="AT25" s="89"/>
      <c r="AU25" s="89"/>
      <c r="AY25" s="89"/>
    </row>
    <row r="26" spans="2:51" s="6" customFormat="1" ht="12">
      <c r="B26" s="80"/>
      <c r="C26" s="81"/>
      <c r="D26" s="67"/>
      <c r="E26" s="82"/>
      <c r="F26" s="83" t="s">
        <v>140</v>
      </c>
      <c r="G26" s="81"/>
      <c r="H26" s="84"/>
      <c r="I26" s="81"/>
      <c r="J26" s="81"/>
      <c r="K26" s="81"/>
      <c r="L26" s="85"/>
      <c r="M26" s="86"/>
      <c r="N26" s="106"/>
      <c r="O26" s="106"/>
      <c r="P26" s="106"/>
      <c r="Q26" s="106"/>
      <c r="R26" s="106"/>
      <c r="S26" s="106"/>
      <c r="T26" s="88"/>
      <c r="AT26" s="89"/>
      <c r="AU26" s="89"/>
      <c r="AY26" s="89"/>
    </row>
    <row r="27" spans="2:51" s="6" customFormat="1" ht="12">
      <c r="B27" s="80"/>
      <c r="C27" s="81"/>
      <c r="D27" s="67"/>
      <c r="E27" s="82"/>
      <c r="F27" s="83"/>
      <c r="G27" s="81"/>
      <c r="H27" s="84"/>
      <c r="I27" s="81"/>
      <c r="J27" s="81"/>
      <c r="K27" s="81"/>
      <c r="L27" s="85"/>
      <c r="M27" s="86"/>
      <c r="N27" s="106"/>
      <c r="O27" s="106"/>
      <c r="P27" s="106"/>
      <c r="Q27" s="106"/>
      <c r="R27" s="106"/>
      <c r="S27" s="106"/>
      <c r="T27" s="88"/>
      <c r="AT27" s="89"/>
      <c r="AU27" s="89"/>
      <c r="AY27" s="89"/>
    </row>
    <row r="28" spans="1:65" s="2" customFormat="1" ht="24">
      <c r="A28" s="11"/>
      <c r="B28" s="12"/>
      <c r="C28" s="55" t="s">
        <v>0</v>
      </c>
      <c r="D28" s="55" t="s">
        <v>43</v>
      </c>
      <c r="E28" s="56" t="s">
        <v>63</v>
      </c>
      <c r="F28" s="57" t="s">
        <v>64</v>
      </c>
      <c r="G28" s="58" t="s">
        <v>44</v>
      </c>
      <c r="H28" s="59">
        <v>140</v>
      </c>
      <c r="I28" s="105"/>
      <c r="J28" s="60">
        <f>ROUND(I28*H28,2)</f>
        <v>0</v>
      </c>
      <c r="K28" s="57" t="s">
        <v>45</v>
      </c>
      <c r="L28" s="14"/>
      <c r="M28" s="61" t="s">
        <v>3</v>
      </c>
      <c r="N28" s="62" t="s">
        <v>15</v>
      </c>
      <c r="O28" s="63">
        <v>0.069</v>
      </c>
      <c r="P28" s="63">
        <f>O28*H28</f>
        <v>9.66</v>
      </c>
      <c r="Q28" s="63">
        <v>0</v>
      </c>
      <c r="R28" s="63">
        <f>Q28*H28</f>
        <v>0</v>
      </c>
      <c r="S28" s="63">
        <v>0</v>
      </c>
      <c r="T28" s="64">
        <f>S28*H28</f>
        <v>0</v>
      </c>
      <c r="U28" s="11"/>
      <c r="V28" s="11"/>
      <c r="W28" s="11"/>
      <c r="X28" s="11"/>
      <c r="Y28" s="11"/>
      <c r="Z28" s="11"/>
      <c r="AA28" s="11"/>
      <c r="AB28" s="11"/>
      <c r="AC28" s="11"/>
      <c r="AD28" s="11"/>
      <c r="AE28" s="11"/>
      <c r="AR28" s="65" t="s">
        <v>46</v>
      </c>
      <c r="AT28" s="65" t="s">
        <v>43</v>
      </c>
      <c r="AU28" s="65" t="s">
        <v>22</v>
      </c>
      <c r="AY28" s="7" t="s">
        <v>40</v>
      </c>
      <c r="BE28" s="66">
        <f>IF(N28="základní",J28,0)</f>
        <v>0</v>
      </c>
      <c r="BF28" s="66">
        <f>IF(N28="snížená",J28,0)</f>
        <v>0</v>
      </c>
      <c r="BG28" s="66">
        <f>IF(N28="zákl. přenesená",J28,0)</f>
        <v>0</v>
      </c>
      <c r="BH28" s="66">
        <f>IF(N28="sníž. přenesená",J28,0)</f>
        <v>0</v>
      </c>
      <c r="BI28" s="66">
        <f>IF(N28="nulová",J28,0)</f>
        <v>0</v>
      </c>
      <c r="BJ28" s="7" t="s">
        <v>21</v>
      </c>
      <c r="BK28" s="66">
        <f>ROUND(I28*H28,2)</f>
        <v>0</v>
      </c>
      <c r="BL28" s="7" t="s">
        <v>46</v>
      </c>
      <c r="BM28" s="65" t="s">
        <v>65</v>
      </c>
    </row>
    <row r="29" spans="1:47" s="2" customFormat="1" ht="29.25">
      <c r="A29" s="11"/>
      <c r="B29" s="12"/>
      <c r="C29" s="13"/>
      <c r="D29" s="67" t="s">
        <v>47</v>
      </c>
      <c r="E29" s="13"/>
      <c r="F29" s="68" t="s">
        <v>66</v>
      </c>
      <c r="G29" s="13"/>
      <c r="H29" s="13"/>
      <c r="I29" s="13"/>
      <c r="J29" s="13"/>
      <c r="K29" s="13"/>
      <c r="L29" s="14"/>
      <c r="M29" s="69"/>
      <c r="N29" s="70"/>
      <c r="O29" s="20"/>
      <c r="P29" s="20"/>
      <c r="Q29" s="20"/>
      <c r="R29" s="20"/>
      <c r="S29" s="20"/>
      <c r="T29" s="21"/>
      <c r="U29" s="11"/>
      <c r="V29" s="11"/>
      <c r="W29" s="11"/>
      <c r="X29" s="11"/>
      <c r="Y29" s="11"/>
      <c r="Z29" s="11"/>
      <c r="AA29" s="11"/>
      <c r="AB29" s="11"/>
      <c r="AC29" s="11"/>
      <c r="AD29" s="11"/>
      <c r="AE29" s="11"/>
      <c r="AT29" s="7" t="s">
        <v>47</v>
      </c>
      <c r="AU29" s="7" t="s">
        <v>22</v>
      </c>
    </row>
    <row r="30" spans="2:63" s="4" customFormat="1" ht="22.9" customHeight="1">
      <c r="B30" s="40"/>
      <c r="C30" s="41"/>
      <c r="D30" s="42" t="s">
        <v>19</v>
      </c>
      <c r="E30" s="53" t="s">
        <v>68</v>
      </c>
      <c r="F30" s="53" t="s">
        <v>69</v>
      </c>
      <c r="G30" s="41"/>
      <c r="H30" s="41"/>
      <c r="I30" s="41"/>
      <c r="J30" s="54">
        <f>BK30</f>
        <v>0</v>
      </c>
      <c r="K30" s="41"/>
      <c r="L30" s="45"/>
      <c r="M30" s="46"/>
      <c r="N30" s="47"/>
      <c r="O30" s="47"/>
      <c r="P30" s="48">
        <f>SUM(P31:P32)</f>
        <v>0.0984</v>
      </c>
      <c r="Q30" s="47"/>
      <c r="R30" s="48">
        <f>SUM(R31:R32)</f>
        <v>0</v>
      </c>
      <c r="S30" s="47"/>
      <c r="T30" s="49">
        <f>SUM(T31:T32)</f>
        <v>0</v>
      </c>
      <c r="AR30" s="50" t="s">
        <v>21</v>
      </c>
      <c r="AT30" s="51" t="s">
        <v>19</v>
      </c>
      <c r="AU30" s="51" t="s">
        <v>21</v>
      </c>
      <c r="AY30" s="50" t="s">
        <v>40</v>
      </c>
      <c r="BK30" s="52">
        <f>SUM(BK31:BK32)</f>
        <v>0</v>
      </c>
    </row>
    <row r="31" spans="1:65" s="2" customFormat="1" ht="33" customHeight="1">
      <c r="A31" s="11"/>
      <c r="B31" s="12"/>
      <c r="C31" s="55" t="s">
        <v>70</v>
      </c>
      <c r="D31" s="55" t="s">
        <v>43</v>
      </c>
      <c r="E31" s="56" t="s">
        <v>71</v>
      </c>
      <c r="F31" s="57" t="s">
        <v>72</v>
      </c>
      <c r="G31" s="58" t="s">
        <v>67</v>
      </c>
      <c r="H31" s="59">
        <v>0.3</v>
      </c>
      <c r="I31" s="105"/>
      <c r="J31" s="60">
        <f>ROUND(I31*H31,2)</f>
        <v>0</v>
      </c>
      <c r="K31" s="57" t="s">
        <v>45</v>
      </c>
      <c r="L31" s="14"/>
      <c r="M31" s="61" t="s">
        <v>3</v>
      </c>
      <c r="N31" s="62" t="s">
        <v>15</v>
      </c>
      <c r="O31" s="63">
        <v>0.328</v>
      </c>
      <c r="P31" s="63">
        <f>O31*H31</f>
        <v>0.0984</v>
      </c>
      <c r="Q31" s="63">
        <v>0</v>
      </c>
      <c r="R31" s="63">
        <f>Q31*H31</f>
        <v>0</v>
      </c>
      <c r="S31" s="63">
        <v>0</v>
      </c>
      <c r="T31" s="64">
        <f>S31*H31</f>
        <v>0</v>
      </c>
      <c r="U31" s="11"/>
      <c r="V31" s="11"/>
      <c r="W31" s="11"/>
      <c r="X31" s="11"/>
      <c r="Y31" s="11"/>
      <c r="Z31" s="11"/>
      <c r="AA31" s="11"/>
      <c r="AB31" s="11"/>
      <c r="AC31" s="11"/>
      <c r="AD31" s="11"/>
      <c r="AE31" s="11"/>
      <c r="AR31" s="65" t="s">
        <v>46</v>
      </c>
      <c r="AT31" s="65" t="s">
        <v>43</v>
      </c>
      <c r="AU31" s="65" t="s">
        <v>22</v>
      </c>
      <c r="AY31" s="7" t="s">
        <v>40</v>
      </c>
      <c r="BE31" s="66">
        <f>IF(N31="základní",J31,0)</f>
        <v>0</v>
      </c>
      <c r="BF31" s="66">
        <f>IF(N31="snížená",J31,0)</f>
        <v>0</v>
      </c>
      <c r="BG31" s="66">
        <f>IF(N31="zákl. přenesená",J31,0)</f>
        <v>0</v>
      </c>
      <c r="BH31" s="66">
        <f>IF(N31="sníž. přenesená",J31,0)</f>
        <v>0</v>
      </c>
      <c r="BI31" s="66">
        <f>IF(N31="nulová",J31,0)</f>
        <v>0</v>
      </c>
      <c r="BJ31" s="7" t="s">
        <v>21</v>
      </c>
      <c r="BK31" s="66">
        <f>ROUND(I31*H31,2)</f>
        <v>0</v>
      </c>
      <c r="BL31" s="7" t="s">
        <v>46</v>
      </c>
      <c r="BM31" s="65" t="s">
        <v>73</v>
      </c>
    </row>
    <row r="32" spans="1:47" s="2" customFormat="1" ht="58.5">
      <c r="A32" s="11"/>
      <c r="B32" s="12"/>
      <c r="C32" s="13"/>
      <c r="D32" s="67" t="s">
        <v>47</v>
      </c>
      <c r="E32" s="13"/>
      <c r="F32" s="68" t="s">
        <v>74</v>
      </c>
      <c r="G32" s="13"/>
      <c r="H32" s="13"/>
      <c r="I32" s="13"/>
      <c r="J32" s="13"/>
      <c r="K32" s="13"/>
      <c r="L32" s="14"/>
      <c r="M32" s="69"/>
      <c r="N32" s="70"/>
      <c r="O32" s="20"/>
      <c r="P32" s="20"/>
      <c r="Q32" s="20"/>
      <c r="R32" s="20"/>
      <c r="S32" s="20"/>
      <c r="T32" s="21"/>
      <c r="U32" s="11"/>
      <c r="V32" s="11"/>
      <c r="W32" s="11"/>
      <c r="X32" s="11"/>
      <c r="Y32" s="11"/>
      <c r="Z32" s="11"/>
      <c r="AA32" s="11"/>
      <c r="AB32" s="11"/>
      <c r="AC32" s="11"/>
      <c r="AD32" s="11"/>
      <c r="AE32" s="11"/>
      <c r="AT32" s="7" t="s">
        <v>47</v>
      </c>
      <c r="AU32" s="7" t="s">
        <v>22</v>
      </c>
    </row>
    <row r="33" spans="2:63" s="4" customFormat="1" ht="25.9" customHeight="1">
      <c r="B33" s="40"/>
      <c r="C33" s="41"/>
      <c r="D33" s="42" t="s">
        <v>19</v>
      </c>
      <c r="E33" s="43" t="s">
        <v>75</v>
      </c>
      <c r="F33" s="43" t="s">
        <v>76</v>
      </c>
      <c r="G33" s="41"/>
      <c r="H33" s="41"/>
      <c r="I33" s="41"/>
      <c r="J33" s="44"/>
      <c r="K33" s="41"/>
      <c r="L33" s="45"/>
      <c r="M33" s="46"/>
      <c r="N33" s="47"/>
      <c r="O33" s="47"/>
      <c r="P33" s="48" t="e">
        <f>#REF!+#REF!+#REF!+P34+#REF!+#REF!</f>
        <v>#REF!</v>
      </c>
      <c r="Q33" s="47"/>
      <c r="R33" s="48" t="e">
        <f>#REF!+#REF!+#REF!+R34+#REF!+#REF!</f>
        <v>#REF!</v>
      </c>
      <c r="S33" s="47"/>
      <c r="T33" s="49" t="e">
        <f>#REF!+#REF!+#REF!+T34+#REF!+#REF!</f>
        <v>#REF!</v>
      </c>
      <c r="AR33" s="50" t="s">
        <v>22</v>
      </c>
      <c r="AT33" s="51" t="s">
        <v>19</v>
      </c>
      <c r="AU33" s="51" t="s">
        <v>20</v>
      </c>
      <c r="AY33" s="50" t="s">
        <v>40</v>
      </c>
      <c r="BK33" s="52" t="e">
        <f>#REF!+#REF!+#REF!+BK34+#REF!+#REF!</f>
        <v>#REF!</v>
      </c>
    </row>
    <row r="34" spans="2:63" s="4" customFormat="1" ht="22.9" customHeight="1">
      <c r="B34" s="40"/>
      <c r="C34" s="41"/>
      <c r="D34" s="42" t="s">
        <v>19</v>
      </c>
      <c r="E34" s="53" t="s">
        <v>80</v>
      </c>
      <c r="F34" s="53" t="s">
        <v>81</v>
      </c>
      <c r="G34" s="41"/>
      <c r="H34" s="41"/>
      <c r="I34" s="41"/>
      <c r="J34" s="54">
        <f>SUM(J35,J38,J41,J44,J48,J49,J52,J57,J40,J55)</f>
        <v>0</v>
      </c>
      <c r="K34" s="41"/>
      <c r="L34" s="45"/>
      <c r="M34" s="46"/>
      <c r="N34" s="47"/>
      <c r="O34" s="47"/>
      <c r="P34" s="48">
        <f>SUM(P35:P58)</f>
        <v>187.836</v>
      </c>
      <c r="Q34" s="47"/>
      <c r="R34" s="48">
        <f>SUM(R35:R58)</f>
        <v>1.3622</v>
      </c>
      <c r="S34" s="47"/>
      <c r="T34" s="49">
        <f>SUM(T35:T58)</f>
        <v>0.36995</v>
      </c>
      <c r="AR34" s="50" t="s">
        <v>22</v>
      </c>
      <c r="AT34" s="51" t="s">
        <v>19</v>
      </c>
      <c r="AU34" s="51" t="s">
        <v>21</v>
      </c>
      <c r="AY34" s="50" t="s">
        <v>40</v>
      </c>
      <c r="BK34" s="52">
        <f>SUM(BK35:BK58)</f>
        <v>0</v>
      </c>
    </row>
    <row r="35" spans="1:65" s="2" customFormat="1" ht="16.5" customHeight="1">
      <c r="A35" s="11"/>
      <c r="B35" s="12"/>
      <c r="C35" s="55" t="s">
        <v>82</v>
      </c>
      <c r="D35" s="55" t="s">
        <v>43</v>
      </c>
      <c r="E35" s="56" t="s">
        <v>83</v>
      </c>
      <c r="F35" s="57" t="s">
        <v>84</v>
      </c>
      <c r="G35" s="58" t="s">
        <v>79</v>
      </c>
      <c r="H35" s="59">
        <v>77</v>
      </c>
      <c r="I35" s="105"/>
      <c r="J35" s="60">
        <f>ROUND(I35*H35,2)</f>
        <v>0</v>
      </c>
      <c r="K35" s="57" t="s">
        <v>45</v>
      </c>
      <c r="L35" s="14"/>
      <c r="M35" s="61" t="s">
        <v>3</v>
      </c>
      <c r="N35" s="62" t="s">
        <v>15</v>
      </c>
      <c r="O35" s="63">
        <v>0.256</v>
      </c>
      <c r="P35" s="63">
        <f>O35*H35</f>
        <v>19.712</v>
      </c>
      <c r="Q35" s="63">
        <v>0</v>
      </c>
      <c r="R35" s="63">
        <f>Q35*H35</f>
        <v>0</v>
      </c>
      <c r="S35" s="63">
        <v>0.00223</v>
      </c>
      <c r="T35" s="64">
        <f>S35*H35</f>
        <v>0.17171000000000003</v>
      </c>
      <c r="U35" s="11"/>
      <c r="V35" s="11"/>
      <c r="W35" s="11"/>
      <c r="X35" s="11"/>
      <c r="Y35" s="11"/>
      <c r="Z35" s="11"/>
      <c r="AA35" s="11"/>
      <c r="AB35" s="11"/>
      <c r="AC35" s="11"/>
      <c r="AD35" s="11"/>
      <c r="AE35" s="11"/>
      <c r="AR35" s="65" t="s">
        <v>52</v>
      </c>
      <c r="AT35" s="65" t="s">
        <v>43</v>
      </c>
      <c r="AU35" s="65" t="s">
        <v>22</v>
      </c>
      <c r="AY35" s="7" t="s">
        <v>40</v>
      </c>
      <c r="BE35" s="66">
        <f>IF(N35="základní",J35,0)</f>
        <v>0</v>
      </c>
      <c r="BF35" s="66">
        <f>IF(N35="snížená",J35,0)</f>
        <v>0</v>
      </c>
      <c r="BG35" s="66">
        <f>IF(N35="zákl. přenesená",J35,0)</f>
        <v>0</v>
      </c>
      <c r="BH35" s="66">
        <f>IF(N35="sníž. přenesená",J35,0)</f>
        <v>0</v>
      </c>
      <c r="BI35" s="66">
        <f>IF(N35="nulová",J35,0)</f>
        <v>0</v>
      </c>
      <c r="BJ35" s="7" t="s">
        <v>21</v>
      </c>
      <c r="BK35" s="66">
        <f>ROUND(I35*H35,2)</f>
        <v>0</v>
      </c>
      <c r="BL35" s="7" t="s">
        <v>52</v>
      </c>
      <c r="BM35" s="65" t="s">
        <v>85</v>
      </c>
    </row>
    <row r="36" spans="2:51" s="5" customFormat="1" ht="12">
      <c r="B36" s="71"/>
      <c r="C36" s="72"/>
      <c r="D36" s="67" t="s">
        <v>48</v>
      </c>
      <c r="E36" s="73" t="s">
        <v>3</v>
      </c>
      <c r="F36" s="74" t="s">
        <v>77</v>
      </c>
      <c r="G36" s="72"/>
      <c r="H36" s="73" t="s">
        <v>3</v>
      </c>
      <c r="I36" s="72"/>
      <c r="J36" s="72"/>
      <c r="K36" s="72"/>
      <c r="L36" s="75"/>
      <c r="M36" s="76"/>
      <c r="N36" s="77"/>
      <c r="O36" s="77"/>
      <c r="P36" s="77"/>
      <c r="Q36" s="77"/>
      <c r="R36" s="77"/>
      <c r="S36" s="77"/>
      <c r="T36" s="78"/>
      <c r="AT36" s="79" t="s">
        <v>48</v>
      </c>
      <c r="AU36" s="79" t="s">
        <v>22</v>
      </c>
      <c r="AV36" s="5" t="s">
        <v>21</v>
      </c>
      <c r="AW36" s="5" t="s">
        <v>12</v>
      </c>
      <c r="AX36" s="5" t="s">
        <v>20</v>
      </c>
      <c r="AY36" s="79" t="s">
        <v>40</v>
      </c>
    </row>
    <row r="37" spans="2:51" s="6" customFormat="1" ht="12">
      <c r="B37" s="80"/>
      <c r="C37" s="81"/>
      <c r="D37" s="67" t="s">
        <v>48</v>
      </c>
      <c r="E37" s="82" t="s">
        <v>3</v>
      </c>
      <c r="F37" s="83" t="s">
        <v>86</v>
      </c>
      <c r="G37" s="81"/>
      <c r="H37" s="84">
        <v>156.44</v>
      </c>
      <c r="I37" s="81"/>
      <c r="J37" s="81"/>
      <c r="K37" s="81"/>
      <c r="L37" s="85"/>
      <c r="M37" s="86"/>
      <c r="N37" s="87"/>
      <c r="O37" s="87"/>
      <c r="P37" s="87"/>
      <c r="Q37" s="87"/>
      <c r="R37" s="87"/>
      <c r="S37" s="87"/>
      <c r="T37" s="88"/>
      <c r="AT37" s="89" t="s">
        <v>48</v>
      </c>
      <c r="AU37" s="89" t="s">
        <v>22</v>
      </c>
      <c r="AV37" s="6" t="s">
        <v>22</v>
      </c>
      <c r="AW37" s="6" t="s">
        <v>12</v>
      </c>
      <c r="AX37" s="6" t="s">
        <v>21</v>
      </c>
      <c r="AY37" s="89" t="s">
        <v>40</v>
      </c>
    </row>
    <row r="38" spans="1:65" s="2" customFormat="1" ht="24">
      <c r="A38" s="11"/>
      <c r="B38" s="12"/>
      <c r="C38" s="55" t="s">
        <v>87</v>
      </c>
      <c r="D38" s="55" t="s">
        <v>43</v>
      </c>
      <c r="E38" s="56" t="s">
        <v>88</v>
      </c>
      <c r="F38" s="57" t="s">
        <v>141</v>
      </c>
      <c r="G38" s="58" t="s">
        <v>79</v>
      </c>
      <c r="H38" s="59">
        <v>77</v>
      </c>
      <c r="I38" s="105"/>
      <c r="J38" s="60">
        <f>ROUND(I38*H38,2)</f>
        <v>0</v>
      </c>
      <c r="K38" s="57" t="s">
        <v>3</v>
      </c>
      <c r="L38" s="14"/>
      <c r="M38" s="61" t="s">
        <v>3</v>
      </c>
      <c r="N38" s="62" t="s">
        <v>15</v>
      </c>
      <c r="O38" s="63">
        <v>0.348</v>
      </c>
      <c r="P38" s="63">
        <f>O38*H38</f>
        <v>26.796</v>
      </c>
      <c r="Q38" s="63">
        <v>0.00404</v>
      </c>
      <c r="R38" s="63">
        <f>Q38*H38</f>
        <v>0.31108</v>
      </c>
      <c r="S38" s="63">
        <v>0</v>
      </c>
      <c r="T38" s="64">
        <f>S38*H38</f>
        <v>0</v>
      </c>
      <c r="U38" s="11"/>
      <c r="V38" s="11"/>
      <c r="W38" s="11"/>
      <c r="X38" s="11"/>
      <c r="Y38" s="11"/>
      <c r="Z38" s="11"/>
      <c r="AA38" s="11"/>
      <c r="AB38" s="11"/>
      <c r="AC38" s="11"/>
      <c r="AD38" s="11"/>
      <c r="AE38" s="11"/>
      <c r="AR38" s="65" t="s">
        <v>52</v>
      </c>
      <c r="AT38" s="65" t="s">
        <v>43</v>
      </c>
      <c r="AU38" s="65" t="s">
        <v>22</v>
      </c>
      <c r="AY38" s="7" t="s">
        <v>40</v>
      </c>
      <c r="BE38" s="66">
        <f>IF(N38="základní",J38,0)</f>
        <v>0</v>
      </c>
      <c r="BF38" s="66">
        <f>IF(N38="snížená",J38,0)</f>
        <v>0</v>
      </c>
      <c r="BG38" s="66">
        <f>IF(N38="zákl. přenesená",J38,0)</f>
        <v>0</v>
      </c>
      <c r="BH38" s="66">
        <f>IF(N38="sníž. přenesená",J38,0)</f>
        <v>0</v>
      </c>
      <c r="BI38" s="66">
        <f>IF(N38="nulová",J38,0)</f>
        <v>0</v>
      </c>
      <c r="BJ38" s="7" t="s">
        <v>21</v>
      </c>
      <c r="BK38" s="66">
        <f>ROUND(I38*H38,2)</f>
        <v>0</v>
      </c>
      <c r="BL38" s="7" t="s">
        <v>52</v>
      </c>
      <c r="BM38" s="65" t="s">
        <v>89</v>
      </c>
    </row>
    <row r="39" spans="1:47" s="2" customFormat="1" ht="29.25">
      <c r="A39" s="11"/>
      <c r="B39" s="12"/>
      <c r="C39" s="13"/>
      <c r="D39" s="67" t="s">
        <v>47</v>
      </c>
      <c r="E39" s="13"/>
      <c r="F39" s="68" t="s">
        <v>90</v>
      </c>
      <c r="G39" s="13"/>
      <c r="H39" s="13"/>
      <c r="I39" s="13"/>
      <c r="J39" s="13"/>
      <c r="K39" s="13"/>
      <c r="L39" s="14"/>
      <c r="M39" s="69"/>
      <c r="N39" s="70"/>
      <c r="O39" s="20"/>
      <c r="P39" s="20"/>
      <c r="Q39" s="20"/>
      <c r="R39" s="20"/>
      <c r="S39" s="20"/>
      <c r="T39" s="21"/>
      <c r="U39" s="11"/>
      <c r="V39" s="11"/>
      <c r="W39" s="11"/>
      <c r="X39" s="11"/>
      <c r="Y39" s="11"/>
      <c r="Z39" s="11"/>
      <c r="AA39" s="11"/>
      <c r="AB39" s="11"/>
      <c r="AC39" s="11"/>
      <c r="AD39" s="11"/>
      <c r="AE39" s="11"/>
      <c r="AT39" s="7" t="s">
        <v>47</v>
      </c>
      <c r="AU39" s="7" t="s">
        <v>22</v>
      </c>
    </row>
    <row r="40" spans="1:65" s="2" customFormat="1" ht="24">
      <c r="A40" s="91"/>
      <c r="B40" s="12"/>
      <c r="C40" s="55">
        <v>61</v>
      </c>
      <c r="D40" s="55" t="s">
        <v>43</v>
      </c>
      <c r="E40" s="56" t="s">
        <v>88</v>
      </c>
      <c r="F40" s="94" t="s">
        <v>142</v>
      </c>
      <c r="G40" s="58" t="s">
        <v>79</v>
      </c>
      <c r="H40" s="59">
        <v>154</v>
      </c>
      <c r="I40" s="105"/>
      <c r="J40" s="60">
        <f>ROUND(I40*H40,2)</f>
        <v>0</v>
      </c>
      <c r="K40" s="57" t="s">
        <v>3</v>
      </c>
      <c r="L40" s="14"/>
      <c r="M40" s="61" t="s">
        <v>3</v>
      </c>
      <c r="N40" s="62" t="s">
        <v>15</v>
      </c>
      <c r="O40" s="63">
        <v>0.348</v>
      </c>
      <c r="P40" s="63">
        <f>O40*H40</f>
        <v>53.592</v>
      </c>
      <c r="Q40" s="63">
        <v>0.00404</v>
      </c>
      <c r="R40" s="63">
        <f>Q40*H40</f>
        <v>0.62216</v>
      </c>
      <c r="S40" s="63">
        <v>0</v>
      </c>
      <c r="T40" s="64">
        <f>S40*H40</f>
        <v>0</v>
      </c>
      <c r="U40" s="91"/>
      <c r="V40" s="91"/>
      <c r="W40" s="91"/>
      <c r="X40" s="91"/>
      <c r="Y40" s="91"/>
      <c r="Z40" s="91"/>
      <c r="AA40" s="91"/>
      <c r="AB40" s="91"/>
      <c r="AC40" s="91"/>
      <c r="AD40" s="91"/>
      <c r="AE40" s="91"/>
      <c r="AR40" s="65" t="s">
        <v>52</v>
      </c>
      <c r="AT40" s="65" t="s">
        <v>43</v>
      </c>
      <c r="AU40" s="65" t="s">
        <v>22</v>
      </c>
      <c r="AY40" s="7" t="s">
        <v>40</v>
      </c>
      <c r="BE40" s="66">
        <f>IF(N40="základní",J40,0)</f>
        <v>0</v>
      </c>
      <c r="BF40" s="66">
        <f>IF(N40="snížená",J40,0)</f>
        <v>0</v>
      </c>
      <c r="BG40" s="66">
        <f>IF(N40="zákl. přenesená",J40,0)</f>
        <v>0</v>
      </c>
      <c r="BH40" s="66">
        <f>IF(N40="sníž. přenesená",J40,0)</f>
        <v>0</v>
      </c>
      <c r="BI40" s="66">
        <f>IF(N40="nulová",J40,0)</f>
        <v>0</v>
      </c>
      <c r="BJ40" s="7" t="s">
        <v>21</v>
      </c>
      <c r="BK40" s="66">
        <f>ROUND(I40*H40,2)</f>
        <v>0</v>
      </c>
      <c r="BL40" s="7" t="s">
        <v>52</v>
      </c>
      <c r="BM40" s="65" t="s">
        <v>89</v>
      </c>
    </row>
    <row r="41" spans="1:65" s="2" customFormat="1" ht="16.5" customHeight="1">
      <c r="A41" s="11"/>
      <c r="B41" s="12"/>
      <c r="C41" s="55" t="s">
        <v>91</v>
      </c>
      <c r="D41" s="55" t="s">
        <v>43</v>
      </c>
      <c r="E41" s="56" t="s">
        <v>92</v>
      </c>
      <c r="F41" s="57" t="s">
        <v>93</v>
      </c>
      <c r="G41" s="58" t="s">
        <v>79</v>
      </c>
      <c r="H41" s="59">
        <v>52</v>
      </c>
      <c r="I41" s="105"/>
      <c r="J41" s="60">
        <f>ROUND(I41*H41,2)</f>
        <v>0</v>
      </c>
      <c r="K41" s="57" t="s">
        <v>45</v>
      </c>
      <c r="L41" s="14"/>
      <c r="M41" s="61" t="s">
        <v>3</v>
      </c>
      <c r="N41" s="62" t="s">
        <v>15</v>
      </c>
      <c r="O41" s="63">
        <v>0.189</v>
      </c>
      <c r="P41" s="63">
        <f>O41*H41</f>
        <v>9.828</v>
      </c>
      <c r="Q41" s="63">
        <v>0</v>
      </c>
      <c r="R41" s="63">
        <f>Q41*H41</f>
        <v>0</v>
      </c>
      <c r="S41" s="63">
        <v>0.0026</v>
      </c>
      <c r="T41" s="64">
        <f>S41*H41</f>
        <v>0.1352</v>
      </c>
      <c r="U41" s="11"/>
      <c r="V41" s="11"/>
      <c r="W41" s="11"/>
      <c r="X41" s="11"/>
      <c r="Y41" s="11"/>
      <c r="Z41" s="11"/>
      <c r="AA41" s="11"/>
      <c r="AB41" s="11"/>
      <c r="AC41" s="11"/>
      <c r="AD41" s="11"/>
      <c r="AE41" s="11"/>
      <c r="AR41" s="65" t="s">
        <v>52</v>
      </c>
      <c r="AT41" s="65" t="s">
        <v>43</v>
      </c>
      <c r="AU41" s="65" t="s">
        <v>22</v>
      </c>
      <c r="AY41" s="7" t="s">
        <v>40</v>
      </c>
      <c r="BE41" s="66">
        <f>IF(N41="základní",J41,0)</f>
        <v>0</v>
      </c>
      <c r="BF41" s="66">
        <f>IF(N41="snížená",J41,0)</f>
        <v>0</v>
      </c>
      <c r="BG41" s="66">
        <f>IF(N41="zákl. přenesená",J41,0)</f>
        <v>0</v>
      </c>
      <c r="BH41" s="66">
        <f>IF(N41="sníž. přenesená",J41,0)</f>
        <v>0</v>
      </c>
      <c r="BI41" s="66">
        <f>IF(N41="nulová",J41,0)</f>
        <v>0</v>
      </c>
      <c r="BJ41" s="7" t="s">
        <v>21</v>
      </c>
      <c r="BK41" s="66">
        <f>ROUND(I41*H41,2)</f>
        <v>0</v>
      </c>
      <c r="BL41" s="7" t="s">
        <v>52</v>
      </c>
      <c r="BM41" s="65" t="s">
        <v>94</v>
      </c>
    </row>
    <row r="42" spans="2:51" s="5" customFormat="1" ht="12">
      <c r="B42" s="71"/>
      <c r="C42" s="72"/>
      <c r="D42" s="67" t="s">
        <v>48</v>
      </c>
      <c r="E42" s="73" t="s">
        <v>3</v>
      </c>
      <c r="F42" s="74" t="s">
        <v>77</v>
      </c>
      <c r="G42" s="72"/>
      <c r="H42" s="73" t="s">
        <v>3</v>
      </c>
      <c r="I42" s="72"/>
      <c r="J42" s="72"/>
      <c r="K42" s="72"/>
      <c r="L42" s="75"/>
      <c r="M42" s="76"/>
      <c r="N42" s="77"/>
      <c r="O42" s="77"/>
      <c r="P42" s="77"/>
      <c r="Q42" s="77"/>
      <c r="R42" s="77"/>
      <c r="S42" s="77"/>
      <c r="T42" s="78"/>
      <c r="AT42" s="79" t="s">
        <v>48</v>
      </c>
      <c r="AU42" s="79" t="s">
        <v>22</v>
      </c>
      <c r="AV42" s="5" t="s">
        <v>21</v>
      </c>
      <c r="AW42" s="5" t="s">
        <v>12</v>
      </c>
      <c r="AX42" s="5" t="s">
        <v>20</v>
      </c>
      <c r="AY42" s="79" t="s">
        <v>40</v>
      </c>
    </row>
    <row r="43" spans="2:51" s="6" customFormat="1" ht="12">
      <c r="B43" s="80"/>
      <c r="C43" s="81"/>
      <c r="D43" s="67" t="s">
        <v>48</v>
      </c>
      <c r="E43" s="82" t="s">
        <v>3</v>
      </c>
      <c r="F43" s="83" t="s">
        <v>95</v>
      </c>
      <c r="G43" s="81"/>
      <c r="H43" s="84">
        <v>51.3</v>
      </c>
      <c r="I43" s="81"/>
      <c r="J43" s="81"/>
      <c r="K43" s="81"/>
      <c r="L43" s="85"/>
      <c r="M43" s="86"/>
      <c r="N43" s="87"/>
      <c r="O43" s="87"/>
      <c r="P43" s="87"/>
      <c r="Q43" s="87"/>
      <c r="R43" s="87"/>
      <c r="S43" s="87"/>
      <c r="T43" s="88"/>
      <c r="AT43" s="89" t="s">
        <v>48</v>
      </c>
      <c r="AU43" s="89" t="s">
        <v>22</v>
      </c>
      <c r="AV43" s="6" t="s">
        <v>22</v>
      </c>
      <c r="AW43" s="6" t="s">
        <v>12</v>
      </c>
      <c r="AX43" s="6" t="s">
        <v>21</v>
      </c>
      <c r="AY43" s="89" t="s">
        <v>40</v>
      </c>
    </row>
    <row r="44" spans="1:65" s="2" customFormat="1" ht="24">
      <c r="A44" s="11"/>
      <c r="B44" s="12"/>
      <c r="C44" s="55" t="s">
        <v>97</v>
      </c>
      <c r="D44" s="55" t="s">
        <v>43</v>
      </c>
      <c r="E44" s="95" t="s">
        <v>134</v>
      </c>
      <c r="F44" s="94" t="s">
        <v>143</v>
      </c>
      <c r="G44" s="58" t="s">
        <v>79</v>
      </c>
      <c r="H44" s="59">
        <v>52</v>
      </c>
      <c r="I44" s="105"/>
      <c r="J44" s="60">
        <f>ROUND(I44*H44,2)</f>
        <v>0</v>
      </c>
      <c r="K44" s="57" t="s">
        <v>45</v>
      </c>
      <c r="L44" s="14"/>
      <c r="M44" s="61" t="s">
        <v>3</v>
      </c>
      <c r="N44" s="62" t="s">
        <v>15</v>
      </c>
      <c r="O44" s="63">
        <v>1.345</v>
      </c>
      <c r="P44" s="63">
        <f>O44*H44</f>
        <v>69.94</v>
      </c>
      <c r="Q44" s="63">
        <v>0.00736</v>
      </c>
      <c r="R44" s="63">
        <f>Q44*H44</f>
        <v>0.38272</v>
      </c>
      <c r="S44" s="63">
        <v>0</v>
      </c>
      <c r="T44" s="64">
        <f>S44*H44</f>
        <v>0</v>
      </c>
      <c r="U44" s="11"/>
      <c r="V44" s="11"/>
      <c r="W44" s="11"/>
      <c r="X44" s="11"/>
      <c r="Y44" s="11"/>
      <c r="Z44" s="11"/>
      <c r="AA44" s="11"/>
      <c r="AB44" s="11"/>
      <c r="AC44" s="11"/>
      <c r="AD44" s="11"/>
      <c r="AE44" s="11"/>
      <c r="AR44" s="65" t="s">
        <v>52</v>
      </c>
      <c r="AT44" s="65" t="s">
        <v>43</v>
      </c>
      <c r="AU44" s="65" t="s">
        <v>22</v>
      </c>
      <c r="AY44" s="7" t="s">
        <v>40</v>
      </c>
      <c r="BE44" s="66">
        <f>IF(N44="základní",J44,0)</f>
        <v>0</v>
      </c>
      <c r="BF44" s="66">
        <f>IF(N44="snížená",J44,0)</f>
        <v>0</v>
      </c>
      <c r="BG44" s="66">
        <f>IF(N44="zákl. přenesená",J44,0)</f>
        <v>0</v>
      </c>
      <c r="BH44" s="66">
        <f>IF(N44="sníž. přenesená",J44,0)</f>
        <v>0</v>
      </c>
      <c r="BI44" s="66">
        <f>IF(N44="nulová",J44,0)</f>
        <v>0</v>
      </c>
      <c r="BJ44" s="7" t="s">
        <v>21</v>
      </c>
      <c r="BK44" s="66">
        <f>ROUND(I44*H44,2)</f>
        <v>0</v>
      </c>
      <c r="BL44" s="7" t="s">
        <v>52</v>
      </c>
      <c r="BM44" s="65" t="s">
        <v>98</v>
      </c>
    </row>
    <row r="45" spans="1:47" s="2" customFormat="1" ht="40.5" customHeight="1">
      <c r="A45" s="11"/>
      <c r="B45" s="12"/>
      <c r="C45" s="13"/>
      <c r="D45" s="67" t="s">
        <v>47</v>
      </c>
      <c r="E45" s="13"/>
      <c r="F45" s="68" t="s">
        <v>99</v>
      </c>
      <c r="G45" s="13"/>
      <c r="H45" s="13"/>
      <c r="I45" s="13"/>
      <c r="J45" s="13"/>
      <c r="K45" s="13"/>
      <c r="L45" s="14"/>
      <c r="M45" s="69"/>
      <c r="N45" s="70"/>
      <c r="O45" s="20"/>
      <c r="P45" s="20"/>
      <c r="Q45" s="20"/>
      <c r="R45" s="20"/>
      <c r="S45" s="20"/>
      <c r="T45" s="21"/>
      <c r="U45" s="11"/>
      <c r="V45" s="11"/>
      <c r="W45" s="11"/>
      <c r="X45" s="11"/>
      <c r="Y45" s="11"/>
      <c r="Z45" s="11"/>
      <c r="AA45" s="11"/>
      <c r="AB45" s="11"/>
      <c r="AC45" s="11"/>
      <c r="AD45" s="11"/>
      <c r="AE45" s="11"/>
      <c r="AT45" s="7" t="s">
        <v>47</v>
      </c>
      <c r="AU45" s="7" t="s">
        <v>22</v>
      </c>
    </row>
    <row r="46" spans="2:51" s="5" customFormat="1" ht="12">
      <c r="B46" s="71"/>
      <c r="C46" s="72"/>
      <c r="D46" s="67" t="s">
        <v>48</v>
      </c>
      <c r="E46" s="73" t="s">
        <v>3</v>
      </c>
      <c r="F46" s="74" t="s">
        <v>77</v>
      </c>
      <c r="G46" s="72"/>
      <c r="H46" s="73" t="s">
        <v>3</v>
      </c>
      <c r="I46" s="72"/>
      <c r="J46" s="72"/>
      <c r="K46" s="72"/>
      <c r="L46" s="75"/>
      <c r="M46" s="76"/>
      <c r="N46" s="77"/>
      <c r="O46" s="77"/>
      <c r="P46" s="77"/>
      <c r="Q46" s="77"/>
      <c r="R46" s="77"/>
      <c r="S46" s="77"/>
      <c r="T46" s="78"/>
      <c r="AT46" s="79" t="s">
        <v>48</v>
      </c>
      <c r="AU46" s="79" t="s">
        <v>22</v>
      </c>
      <c r="AV46" s="5" t="s">
        <v>21</v>
      </c>
      <c r="AW46" s="5" t="s">
        <v>12</v>
      </c>
      <c r="AX46" s="5" t="s">
        <v>20</v>
      </c>
      <c r="AY46" s="79" t="s">
        <v>40</v>
      </c>
    </row>
    <row r="47" spans="2:51" s="6" customFormat="1" ht="12">
      <c r="B47" s="80"/>
      <c r="C47" s="81"/>
      <c r="D47" s="67" t="s">
        <v>48</v>
      </c>
      <c r="E47" s="82" t="s">
        <v>3</v>
      </c>
      <c r="F47" s="83" t="s">
        <v>96</v>
      </c>
      <c r="G47" s="81"/>
      <c r="H47" s="84">
        <v>125.32</v>
      </c>
      <c r="I47" s="81"/>
      <c r="J47" s="81"/>
      <c r="K47" s="81"/>
      <c r="L47" s="85"/>
      <c r="M47" s="86"/>
      <c r="N47" s="87"/>
      <c r="O47" s="87"/>
      <c r="P47" s="87"/>
      <c r="Q47" s="87"/>
      <c r="R47" s="87"/>
      <c r="S47" s="87"/>
      <c r="T47" s="88"/>
      <c r="AT47" s="89" t="s">
        <v>48</v>
      </c>
      <c r="AU47" s="89" t="s">
        <v>22</v>
      </c>
      <c r="AV47" s="6" t="s">
        <v>22</v>
      </c>
      <c r="AW47" s="6" t="s">
        <v>12</v>
      </c>
      <c r="AX47" s="6" t="s">
        <v>21</v>
      </c>
      <c r="AY47" s="89" t="s">
        <v>40</v>
      </c>
    </row>
    <row r="48" spans="1:65" s="2" customFormat="1" ht="16.5" customHeight="1">
      <c r="A48" s="11"/>
      <c r="B48" s="12"/>
      <c r="C48" s="55" t="s">
        <v>100</v>
      </c>
      <c r="D48" s="55" t="s">
        <v>43</v>
      </c>
      <c r="E48" s="56" t="s">
        <v>101</v>
      </c>
      <c r="F48" s="57" t="s">
        <v>102</v>
      </c>
      <c r="G48" s="58" t="s">
        <v>50</v>
      </c>
      <c r="H48" s="59">
        <v>4</v>
      </c>
      <c r="I48" s="105"/>
      <c r="J48" s="60">
        <f>ROUND(I48*H48,2)</f>
        <v>0</v>
      </c>
      <c r="K48" s="57" t="s">
        <v>3</v>
      </c>
      <c r="L48" s="14"/>
      <c r="M48" s="61" t="s">
        <v>3</v>
      </c>
      <c r="N48" s="62" t="s">
        <v>15</v>
      </c>
      <c r="O48" s="63">
        <v>0</v>
      </c>
      <c r="P48" s="63">
        <f>O48*H48</f>
        <v>0</v>
      </c>
      <c r="Q48" s="63">
        <v>0</v>
      </c>
      <c r="R48" s="63">
        <f>Q48*H48</f>
        <v>0</v>
      </c>
      <c r="S48" s="63">
        <v>0</v>
      </c>
      <c r="T48" s="64">
        <f>S48*H48</f>
        <v>0</v>
      </c>
      <c r="U48" s="11"/>
      <c r="V48" s="11"/>
      <c r="W48" s="11"/>
      <c r="X48" s="11"/>
      <c r="Y48" s="11"/>
      <c r="Z48" s="11"/>
      <c r="AA48" s="11"/>
      <c r="AB48" s="11"/>
      <c r="AC48" s="11"/>
      <c r="AD48" s="11"/>
      <c r="AE48" s="11"/>
      <c r="AR48" s="65" t="s">
        <v>52</v>
      </c>
      <c r="AT48" s="65" t="s">
        <v>43</v>
      </c>
      <c r="AU48" s="65" t="s">
        <v>22</v>
      </c>
      <c r="AY48" s="7" t="s">
        <v>40</v>
      </c>
      <c r="BE48" s="66">
        <f>IF(N48="základní",J48,0)</f>
        <v>0</v>
      </c>
      <c r="BF48" s="66">
        <f>IF(N48="snížená",J48,0)</f>
        <v>0</v>
      </c>
      <c r="BG48" s="66">
        <f>IF(N48="zákl. přenesená",J48,0)</f>
        <v>0</v>
      </c>
      <c r="BH48" s="66">
        <f>IF(N48="sníž. přenesená",J48,0)</f>
        <v>0</v>
      </c>
      <c r="BI48" s="66">
        <f>IF(N48="nulová",J48,0)</f>
        <v>0</v>
      </c>
      <c r="BJ48" s="7" t="s">
        <v>21</v>
      </c>
      <c r="BK48" s="66">
        <f>ROUND(I48*H48,2)</f>
        <v>0</v>
      </c>
      <c r="BL48" s="7" t="s">
        <v>52</v>
      </c>
      <c r="BM48" s="65" t="s">
        <v>103</v>
      </c>
    </row>
    <row r="49" spans="1:65" s="2" customFormat="1" ht="16.5" customHeight="1">
      <c r="A49" s="11"/>
      <c r="B49" s="12"/>
      <c r="C49" s="55" t="s">
        <v>104</v>
      </c>
      <c r="D49" s="55" t="s">
        <v>43</v>
      </c>
      <c r="E49" s="56" t="s">
        <v>105</v>
      </c>
      <c r="F49" s="57" t="s">
        <v>106</v>
      </c>
      <c r="G49" s="58" t="s">
        <v>79</v>
      </c>
      <c r="H49" s="59">
        <v>16</v>
      </c>
      <c r="I49" s="105"/>
      <c r="J49" s="60">
        <f>ROUND(I49*H49,2)</f>
        <v>0</v>
      </c>
      <c r="K49" s="57" t="s">
        <v>45</v>
      </c>
      <c r="L49" s="14"/>
      <c r="M49" s="61" t="s">
        <v>3</v>
      </c>
      <c r="N49" s="62" t="s">
        <v>15</v>
      </c>
      <c r="O49" s="63">
        <v>0.147</v>
      </c>
      <c r="P49" s="63">
        <f>O49*H49</f>
        <v>2.352</v>
      </c>
      <c r="Q49" s="63">
        <v>0</v>
      </c>
      <c r="R49" s="63">
        <f>Q49*H49</f>
        <v>0</v>
      </c>
      <c r="S49" s="63">
        <v>0.00394</v>
      </c>
      <c r="T49" s="64">
        <f>S49*H49</f>
        <v>0.06304</v>
      </c>
      <c r="U49" s="11"/>
      <c r="V49" s="11"/>
      <c r="W49" s="11"/>
      <c r="X49" s="11"/>
      <c r="Y49" s="11"/>
      <c r="Z49" s="11"/>
      <c r="AA49" s="11"/>
      <c r="AB49" s="11"/>
      <c r="AC49" s="11"/>
      <c r="AD49" s="11"/>
      <c r="AE49" s="11"/>
      <c r="AR49" s="65" t="s">
        <v>52</v>
      </c>
      <c r="AT49" s="65" t="s">
        <v>43</v>
      </c>
      <c r="AU49" s="65" t="s">
        <v>22</v>
      </c>
      <c r="AY49" s="7" t="s">
        <v>40</v>
      </c>
      <c r="BE49" s="66">
        <f>IF(N49="základní",J49,0)</f>
        <v>0</v>
      </c>
      <c r="BF49" s="66">
        <f>IF(N49="snížená",J49,0)</f>
        <v>0</v>
      </c>
      <c r="BG49" s="66">
        <f>IF(N49="zákl. přenesená",J49,0)</f>
        <v>0</v>
      </c>
      <c r="BH49" s="66">
        <f>IF(N49="sníž. přenesená",J49,0)</f>
        <v>0</v>
      </c>
      <c r="BI49" s="66">
        <f>IF(N49="nulová",J49,0)</f>
        <v>0</v>
      </c>
      <c r="BJ49" s="7" t="s">
        <v>21</v>
      </c>
      <c r="BK49" s="66">
        <f>ROUND(I49*H49,2)</f>
        <v>0</v>
      </c>
      <c r="BL49" s="7" t="s">
        <v>52</v>
      </c>
      <c r="BM49" s="65" t="s">
        <v>107</v>
      </c>
    </row>
    <row r="50" spans="2:51" s="5" customFormat="1" ht="12">
      <c r="B50" s="71"/>
      <c r="C50" s="72"/>
      <c r="D50" s="67" t="s">
        <v>48</v>
      </c>
      <c r="E50" s="73" t="s">
        <v>3</v>
      </c>
      <c r="F50" s="74" t="s">
        <v>77</v>
      </c>
      <c r="G50" s="72"/>
      <c r="H50" s="73" t="s">
        <v>3</v>
      </c>
      <c r="I50" s="72"/>
      <c r="J50" s="72"/>
      <c r="K50" s="72"/>
      <c r="L50" s="75"/>
      <c r="M50" s="76"/>
      <c r="N50" s="77"/>
      <c r="O50" s="77"/>
      <c r="P50" s="77"/>
      <c r="Q50" s="77"/>
      <c r="R50" s="77"/>
      <c r="S50" s="77"/>
      <c r="T50" s="78"/>
      <c r="AT50" s="79" t="s">
        <v>48</v>
      </c>
      <c r="AU50" s="79" t="s">
        <v>22</v>
      </c>
      <c r="AV50" s="5" t="s">
        <v>21</v>
      </c>
      <c r="AW50" s="5" t="s">
        <v>12</v>
      </c>
      <c r="AX50" s="5" t="s">
        <v>20</v>
      </c>
      <c r="AY50" s="79" t="s">
        <v>40</v>
      </c>
    </row>
    <row r="51" spans="2:51" s="6" customFormat="1" ht="12">
      <c r="B51" s="80"/>
      <c r="C51" s="81"/>
      <c r="D51" s="67" t="s">
        <v>48</v>
      </c>
      <c r="E51" s="82" t="s">
        <v>3</v>
      </c>
      <c r="F51" s="83" t="s">
        <v>51</v>
      </c>
      <c r="G51" s="81"/>
      <c r="H51" s="84">
        <v>14</v>
      </c>
      <c r="I51" s="81"/>
      <c r="J51" s="81"/>
      <c r="K51" s="81"/>
      <c r="L51" s="85"/>
      <c r="M51" s="86"/>
      <c r="N51" s="87"/>
      <c r="O51" s="87"/>
      <c r="P51" s="87"/>
      <c r="Q51" s="87"/>
      <c r="R51" s="87"/>
      <c r="S51" s="87"/>
      <c r="T51" s="88"/>
      <c r="AT51" s="89" t="s">
        <v>48</v>
      </c>
      <c r="AU51" s="89" t="s">
        <v>22</v>
      </c>
      <c r="AV51" s="6" t="s">
        <v>22</v>
      </c>
      <c r="AW51" s="6" t="s">
        <v>12</v>
      </c>
      <c r="AX51" s="6" t="s">
        <v>21</v>
      </c>
      <c r="AY51" s="89" t="s">
        <v>40</v>
      </c>
    </row>
    <row r="52" spans="1:65" s="2" customFormat="1" ht="24">
      <c r="A52" s="11"/>
      <c r="B52" s="12"/>
      <c r="C52" s="55" t="s">
        <v>108</v>
      </c>
      <c r="D52" s="55" t="s">
        <v>43</v>
      </c>
      <c r="E52" s="56" t="s">
        <v>109</v>
      </c>
      <c r="F52" s="57" t="s">
        <v>144</v>
      </c>
      <c r="G52" s="58" t="s">
        <v>79</v>
      </c>
      <c r="H52" s="59">
        <v>16</v>
      </c>
      <c r="I52" s="105"/>
      <c r="J52" s="60">
        <f>ROUND(I52*H52,2)</f>
        <v>0</v>
      </c>
      <c r="K52" s="57" t="s">
        <v>45</v>
      </c>
      <c r="L52" s="14"/>
      <c r="M52" s="61" t="s">
        <v>3</v>
      </c>
      <c r="N52" s="62" t="s">
        <v>15</v>
      </c>
      <c r="O52" s="63">
        <v>0.351</v>
      </c>
      <c r="P52" s="63">
        <f>O52*H52</f>
        <v>5.616</v>
      </c>
      <c r="Q52" s="63">
        <v>0.00289</v>
      </c>
      <c r="R52" s="63">
        <f>Q52*H52</f>
        <v>0.04624</v>
      </c>
      <c r="S52" s="63">
        <v>0</v>
      </c>
      <c r="T52" s="64">
        <f>S52*H52</f>
        <v>0</v>
      </c>
      <c r="U52" s="11"/>
      <c r="V52" s="11"/>
      <c r="W52" s="11"/>
      <c r="X52" s="11"/>
      <c r="Y52" s="11"/>
      <c r="Z52" s="11"/>
      <c r="AA52" s="11"/>
      <c r="AB52" s="11"/>
      <c r="AC52" s="11"/>
      <c r="AD52" s="11"/>
      <c r="AE52" s="11"/>
      <c r="AR52" s="65" t="s">
        <v>52</v>
      </c>
      <c r="AT52" s="65" t="s">
        <v>43</v>
      </c>
      <c r="AU52" s="65" t="s">
        <v>22</v>
      </c>
      <c r="AY52" s="7" t="s">
        <v>40</v>
      </c>
      <c r="BE52" s="66">
        <f>IF(N52="základní",J52,0)</f>
        <v>0</v>
      </c>
      <c r="BF52" s="66">
        <f>IF(N52="snížená",J52,0)</f>
        <v>0</v>
      </c>
      <c r="BG52" s="66">
        <f>IF(N52="zákl. přenesená",J52,0)</f>
        <v>0</v>
      </c>
      <c r="BH52" s="66">
        <f>IF(N52="sníž. přenesená",J52,0)</f>
        <v>0</v>
      </c>
      <c r="BI52" s="66">
        <f>IF(N52="nulová",J52,0)</f>
        <v>0</v>
      </c>
      <c r="BJ52" s="7" t="s">
        <v>21</v>
      </c>
      <c r="BK52" s="66">
        <f>ROUND(I52*H52,2)</f>
        <v>0</v>
      </c>
      <c r="BL52" s="7" t="s">
        <v>52</v>
      </c>
      <c r="BM52" s="65" t="s">
        <v>110</v>
      </c>
    </row>
    <row r="53" spans="2:51" s="5" customFormat="1" ht="12">
      <c r="B53" s="71"/>
      <c r="C53" s="72"/>
      <c r="D53" s="67" t="s">
        <v>48</v>
      </c>
      <c r="E53" s="73" t="s">
        <v>3</v>
      </c>
      <c r="F53" s="74" t="s">
        <v>77</v>
      </c>
      <c r="G53" s="72"/>
      <c r="H53" s="73" t="s">
        <v>3</v>
      </c>
      <c r="I53" s="72"/>
      <c r="J53" s="72"/>
      <c r="K53" s="72"/>
      <c r="L53" s="75"/>
      <c r="M53" s="76"/>
      <c r="N53" s="77"/>
      <c r="O53" s="77"/>
      <c r="P53" s="77"/>
      <c r="Q53" s="77"/>
      <c r="R53" s="77"/>
      <c r="S53" s="77"/>
      <c r="T53" s="78"/>
      <c r="AT53" s="79" t="s">
        <v>48</v>
      </c>
      <c r="AU53" s="79" t="s">
        <v>22</v>
      </c>
      <c r="AV53" s="5" t="s">
        <v>21</v>
      </c>
      <c r="AW53" s="5" t="s">
        <v>12</v>
      </c>
      <c r="AX53" s="5" t="s">
        <v>20</v>
      </c>
      <c r="AY53" s="79" t="s">
        <v>40</v>
      </c>
    </row>
    <row r="54" spans="2:51" s="6" customFormat="1" ht="12">
      <c r="B54" s="80"/>
      <c r="C54" s="81"/>
      <c r="D54" s="67" t="s">
        <v>48</v>
      </c>
      <c r="E54" s="82" t="s">
        <v>3</v>
      </c>
      <c r="F54" s="83" t="s">
        <v>51</v>
      </c>
      <c r="G54" s="81"/>
      <c r="H54" s="84">
        <v>14</v>
      </c>
      <c r="I54" s="81"/>
      <c r="J54" s="81"/>
      <c r="K54" s="81"/>
      <c r="L54" s="85"/>
      <c r="M54" s="86"/>
      <c r="N54" s="87"/>
      <c r="O54" s="87"/>
      <c r="P54" s="87"/>
      <c r="Q54" s="87"/>
      <c r="R54" s="87"/>
      <c r="S54" s="87"/>
      <c r="T54" s="88"/>
      <c r="AT54" s="89" t="s">
        <v>48</v>
      </c>
      <c r="AU54" s="89" t="s">
        <v>22</v>
      </c>
      <c r="AV54" s="6" t="s">
        <v>22</v>
      </c>
      <c r="AW54" s="6" t="s">
        <v>12</v>
      </c>
      <c r="AX54" s="6" t="s">
        <v>21</v>
      </c>
      <c r="AY54" s="89" t="s">
        <v>40</v>
      </c>
    </row>
    <row r="55" spans="2:51" s="6" customFormat="1" ht="12">
      <c r="B55" s="80"/>
      <c r="C55" s="55" t="s">
        <v>108</v>
      </c>
      <c r="D55" s="55" t="s">
        <v>43</v>
      </c>
      <c r="E55" s="56" t="s">
        <v>146</v>
      </c>
      <c r="F55" s="57" t="s">
        <v>145</v>
      </c>
      <c r="G55" s="58" t="s">
        <v>79</v>
      </c>
      <c r="H55" s="59">
        <v>52</v>
      </c>
      <c r="I55" s="105"/>
      <c r="J55" s="60">
        <f>ROUND(I55*H55,2)</f>
        <v>0</v>
      </c>
      <c r="K55" s="57" t="s">
        <v>45</v>
      </c>
      <c r="L55" s="85"/>
      <c r="M55" s="86"/>
      <c r="N55" s="106"/>
      <c r="O55" s="106"/>
      <c r="P55" s="106"/>
      <c r="Q55" s="106"/>
      <c r="R55" s="106"/>
      <c r="S55" s="106"/>
      <c r="T55" s="88"/>
      <c r="AT55" s="89"/>
      <c r="AU55" s="89"/>
      <c r="AY55" s="89"/>
    </row>
    <row r="56" spans="2:51" s="6" customFormat="1" ht="12">
      <c r="B56" s="80"/>
      <c r="C56" s="81"/>
      <c r="D56" s="67"/>
      <c r="E56" s="82"/>
      <c r="F56" s="74" t="s">
        <v>77</v>
      </c>
      <c r="G56" s="81"/>
      <c r="H56" s="84"/>
      <c r="I56" s="81"/>
      <c r="J56" s="81"/>
      <c r="K56" s="81"/>
      <c r="L56" s="85"/>
      <c r="M56" s="86"/>
      <c r="N56" s="106"/>
      <c r="O56" s="106"/>
      <c r="P56" s="106"/>
      <c r="Q56" s="106"/>
      <c r="R56" s="106"/>
      <c r="S56" s="106"/>
      <c r="T56" s="88"/>
      <c r="AT56" s="89"/>
      <c r="AU56" s="89"/>
      <c r="AY56" s="89"/>
    </row>
    <row r="57" spans="1:65" s="2" customFormat="1" ht="24">
      <c r="A57" s="11"/>
      <c r="B57" s="12"/>
      <c r="C57" s="55" t="s">
        <v>111</v>
      </c>
      <c r="D57" s="55" t="s">
        <v>43</v>
      </c>
      <c r="E57" s="56" t="s">
        <v>112</v>
      </c>
      <c r="F57" s="57" t="s">
        <v>113</v>
      </c>
      <c r="G57" s="58" t="s">
        <v>78</v>
      </c>
      <c r="H57" s="59">
        <v>1680</v>
      </c>
      <c r="I57" s="105"/>
      <c r="J57" s="60">
        <f>ROUND(I57*H57,2)</f>
        <v>0</v>
      </c>
      <c r="K57" s="57" t="s">
        <v>45</v>
      </c>
      <c r="L57" s="14"/>
      <c r="M57" s="61" t="s">
        <v>3</v>
      </c>
      <c r="N57" s="62" t="s">
        <v>15</v>
      </c>
      <c r="O57" s="63">
        <v>0</v>
      </c>
      <c r="P57" s="63">
        <f>O57*H57</f>
        <v>0</v>
      </c>
      <c r="Q57" s="63">
        <v>0</v>
      </c>
      <c r="R57" s="63">
        <f>Q57*H57</f>
        <v>0</v>
      </c>
      <c r="S57" s="63">
        <v>0</v>
      </c>
      <c r="T57" s="64">
        <f>S57*H57</f>
        <v>0</v>
      </c>
      <c r="U57" s="11"/>
      <c r="V57" s="11"/>
      <c r="W57" s="11"/>
      <c r="X57" s="11"/>
      <c r="Y57" s="11"/>
      <c r="Z57" s="11"/>
      <c r="AA57" s="11"/>
      <c r="AB57" s="11"/>
      <c r="AC57" s="11"/>
      <c r="AD57" s="11"/>
      <c r="AE57" s="11"/>
      <c r="AR57" s="65" t="s">
        <v>52</v>
      </c>
      <c r="AT57" s="65" t="s">
        <v>43</v>
      </c>
      <c r="AU57" s="65" t="s">
        <v>22</v>
      </c>
      <c r="AY57" s="7" t="s">
        <v>40</v>
      </c>
      <c r="BE57" s="66">
        <f>IF(N57="základní",J57,0)</f>
        <v>0</v>
      </c>
      <c r="BF57" s="66">
        <f>IF(N57="snížená",J57,0)</f>
        <v>0</v>
      </c>
      <c r="BG57" s="66">
        <f>IF(N57="zákl. přenesená",J57,0)</f>
        <v>0</v>
      </c>
      <c r="BH57" s="66">
        <f>IF(N57="sníž. přenesená",J57,0)</f>
        <v>0</v>
      </c>
      <c r="BI57" s="66">
        <f>IF(N57="nulová",J57,0)</f>
        <v>0</v>
      </c>
      <c r="BJ57" s="7" t="s">
        <v>21</v>
      </c>
      <c r="BK57" s="66">
        <f>ROUND(I57*H57,2)</f>
        <v>0</v>
      </c>
      <c r="BL57" s="7" t="s">
        <v>52</v>
      </c>
      <c r="BM57" s="65" t="s">
        <v>114</v>
      </c>
    </row>
    <row r="58" spans="1:47" s="2" customFormat="1" ht="78">
      <c r="A58" s="11"/>
      <c r="B58" s="12"/>
      <c r="C58" s="13"/>
      <c r="D58" s="67" t="s">
        <v>47</v>
      </c>
      <c r="E58" s="13"/>
      <c r="F58" s="68" t="s">
        <v>115</v>
      </c>
      <c r="G58" s="13"/>
      <c r="H58" s="13"/>
      <c r="I58" s="13"/>
      <c r="J58" s="13"/>
      <c r="K58" s="13"/>
      <c r="L58" s="14"/>
      <c r="M58" s="69"/>
      <c r="N58" s="70"/>
      <c r="O58" s="20"/>
      <c r="P58" s="20"/>
      <c r="Q58" s="20"/>
      <c r="R58" s="20"/>
      <c r="S58" s="20"/>
      <c r="T58" s="21"/>
      <c r="U58" s="11"/>
      <c r="V58" s="11"/>
      <c r="W58" s="11"/>
      <c r="X58" s="11"/>
      <c r="Y58" s="11"/>
      <c r="Z58" s="11"/>
      <c r="AA58" s="11"/>
      <c r="AB58" s="11"/>
      <c r="AC58" s="11"/>
      <c r="AD58" s="11"/>
      <c r="AE58" s="11"/>
      <c r="AT58" s="7" t="s">
        <v>47</v>
      </c>
      <c r="AU58" s="7" t="s">
        <v>22</v>
      </c>
    </row>
    <row r="59" spans="2:63" s="4" customFormat="1" ht="25.9" customHeight="1">
      <c r="B59" s="40"/>
      <c r="C59" s="41"/>
      <c r="D59" s="42" t="s">
        <v>19</v>
      </c>
      <c r="E59" s="43" t="s">
        <v>116</v>
      </c>
      <c r="F59" s="43" t="s">
        <v>117</v>
      </c>
      <c r="G59" s="41"/>
      <c r="H59" s="41"/>
      <c r="I59" s="41"/>
      <c r="J59" s="44">
        <f>SUM(J57:J58,J61,J63,J65)</f>
        <v>0</v>
      </c>
      <c r="K59" s="41"/>
      <c r="L59" s="45"/>
      <c r="M59" s="46"/>
      <c r="N59" s="47"/>
      <c r="O59" s="47"/>
      <c r="P59" s="48" t="e">
        <f>P60+#REF!+#REF!</f>
        <v>#REF!</v>
      </c>
      <c r="Q59" s="47"/>
      <c r="R59" s="48" t="e">
        <f>R60+#REF!+#REF!</f>
        <v>#REF!</v>
      </c>
      <c r="S59" s="47"/>
      <c r="T59" s="49" t="e">
        <f>T60+#REF!+#REF!</f>
        <v>#REF!</v>
      </c>
      <c r="AR59" s="50" t="s">
        <v>49</v>
      </c>
      <c r="AT59" s="51" t="s">
        <v>19</v>
      </c>
      <c r="AU59" s="51" t="s">
        <v>20</v>
      </c>
      <c r="AY59" s="50" t="s">
        <v>40</v>
      </c>
      <c r="BK59" s="52" t="e">
        <f>BK60+#REF!+#REF!</f>
        <v>#REF!</v>
      </c>
    </row>
    <row r="60" spans="2:63" s="4" customFormat="1" ht="22.9" customHeight="1">
      <c r="B60" s="40"/>
      <c r="C60" s="41"/>
      <c r="D60" s="42" t="s">
        <v>19</v>
      </c>
      <c r="E60" s="53" t="s">
        <v>118</v>
      </c>
      <c r="F60" s="53" t="s">
        <v>119</v>
      </c>
      <c r="G60" s="41"/>
      <c r="H60" s="41"/>
      <c r="I60" s="41"/>
      <c r="J60" s="54"/>
      <c r="K60" s="41"/>
      <c r="L60" s="45"/>
      <c r="M60" s="46"/>
      <c r="N60" s="47"/>
      <c r="O60" s="47"/>
      <c r="P60" s="48">
        <f>SUM(P61:P66)</f>
        <v>0</v>
      </c>
      <c r="Q60" s="47"/>
      <c r="R60" s="48">
        <f>SUM(R61:R66)</f>
        <v>0</v>
      </c>
      <c r="S60" s="47"/>
      <c r="T60" s="49">
        <f>SUM(T61:T66)</f>
        <v>0</v>
      </c>
      <c r="AR60" s="50" t="s">
        <v>49</v>
      </c>
      <c r="AT60" s="51" t="s">
        <v>19</v>
      </c>
      <c r="AU60" s="51" t="s">
        <v>21</v>
      </c>
      <c r="AY60" s="50" t="s">
        <v>40</v>
      </c>
      <c r="BK60" s="52">
        <f>SUM(BK61:BK66)</f>
        <v>0</v>
      </c>
    </row>
    <row r="61" spans="1:65" s="2" customFormat="1" ht="16.5" customHeight="1">
      <c r="A61" s="11"/>
      <c r="B61" s="12"/>
      <c r="C61" s="55" t="s">
        <v>120</v>
      </c>
      <c r="D61" s="55" t="s">
        <v>43</v>
      </c>
      <c r="E61" s="56" t="s">
        <v>121</v>
      </c>
      <c r="F61" s="57" t="s">
        <v>119</v>
      </c>
      <c r="G61" s="58" t="s">
        <v>50</v>
      </c>
      <c r="H61" s="59">
        <v>1</v>
      </c>
      <c r="I61" s="105"/>
      <c r="J61" s="60">
        <f>ROUND(I61*H61,2)</f>
        <v>0</v>
      </c>
      <c r="K61" s="57" t="s">
        <v>45</v>
      </c>
      <c r="L61" s="14"/>
      <c r="M61" s="61" t="s">
        <v>3</v>
      </c>
      <c r="N61" s="62" t="s">
        <v>15</v>
      </c>
      <c r="O61" s="63">
        <v>0</v>
      </c>
      <c r="P61" s="63">
        <f>O61*H61</f>
        <v>0</v>
      </c>
      <c r="Q61" s="63">
        <v>0</v>
      </c>
      <c r="R61" s="63">
        <f>Q61*H61</f>
        <v>0</v>
      </c>
      <c r="S61" s="63">
        <v>0</v>
      </c>
      <c r="T61" s="64">
        <f>S61*H61</f>
        <v>0</v>
      </c>
      <c r="U61" s="11"/>
      <c r="V61" s="11"/>
      <c r="W61" s="11"/>
      <c r="X61" s="11"/>
      <c r="Y61" s="11"/>
      <c r="Z61" s="11"/>
      <c r="AA61" s="11"/>
      <c r="AB61" s="11"/>
      <c r="AC61" s="11"/>
      <c r="AD61" s="11"/>
      <c r="AE61" s="11"/>
      <c r="AR61" s="65" t="s">
        <v>122</v>
      </c>
      <c r="AT61" s="65" t="s">
        <v>43</v>
      </c>
      <c r="AU61" s="65" t="s">
        <v>22</v>
      </c>
      <c r="AY61" s="7" t="s">
        <v>40</v>
      </c>
      <c r="BE61" s="66">
        <f>IF(N61="základní",J61,0)</f>
        <v>0</v>
      </c>
      <c r="BF61" s="66">
        <f>IF(N61="snížená",J61,0)</f>
        <v>0</v>
      </c>
      <c r="BG61" s="66">
        <f>IF(N61="zákl. přenesená",J61,0)</f>
        <v>0</v>
      </c>
      <c r="BH61" s="66">
        <f>IF(N61="sníž. přenesená",J61,0)</f>
        <v>0</v>
      </c>
      <c r="BI61" s="66">
        <f>IF(N61="nulová",J61,0)</f>
        <v>0</v>
      </c>
      <c r="BJ61" s="7" t="s">
        <v>21</v>
      </c>
      <c r="BK61" s="66">
        <f>ROUND(I61*H61,2)</f>
        <v>0</v>
      </c>
      <c r="BL61" s="7" t="s">
        <v>122</v>
      </c>
      <c r="BM61" s="65" t="s">
        <v>123</v>
      </c>
    </row>
    <row r="62" spans="1:47" s="2" customFormat="1" ht="29.25">
      <c r="A62" s="11"/>
      <c r="B62" s="12"/>
      <c r="C62" s="13"/>
      <c r="D62" s="67" t="s">
        <v>47</v>
      </c>
      <c r="E62" s="13"/>
      <c r="F62" s="68" t="s">
        <v>124</v>
      </c>
      <c r="G62" s="13"/>
      <c r="H62" s="13"/>
      <c r="I62" s="13"/>
      <c r="J62" s="13"/>
      <c r="K62" s="13"/>
      <c r="L62" s="14"/>
      <c r="M62" s="69"/>
      <c r="N62" s="70"/>
      <c r="O62" s="20"/>
      <c r="P62" s="20"/>
      <c r="Q62" s="20"/>
      <c r="R62" s="20"/>
      <c r="S62" s="20"/>
      <c r="T62" s="21"/>
      <c r="U62" s="11"/>
      <c r="V62" s="11"/>
      <c r="W62" s="11"/>
      <c r="X62" s="11"/>
      <c r="Y62" s="11"/>
      <c r="Z62" s="11"/>
      <c r="AA62" s="11"/>
      <c r="AB62" s="11"/>
      <c r="AC62" s="11"/>
      <c r="AD62" s="11"/>
      <c r="AE62" s="11"/>
      <c r="AT62" s="7" t="s">
        <v>47</v>
      </c>
      <c r="AU62" s="7" t="s">
        <v>22</v>
      </c>
    </row>
    <row r="63" spans="1:65" s="2" customFormat="1" ht="16.5" customHeight="1">
      <c r="A63" s="11"/>
      <c r="B63" s="12"/>
      <c r="C63" s="55" t="s">
        <v>125</v>
      </c>
      <c r="D63" s="55" t="s">
        <v>43</v>
      </c>
      <c r="E63" s="56" t="s">
        <v>126</v>
      </c>
      <c r="F63" s="57" t="s">
        <v>127</v>
      </c>
      <c r="G63" s="58" t="s">
        <v>50</v>
      </c>
      <c r="H63" s="59">
        <v>1</v>
      </c>
      <c r="I63" s="105"/>
      <c r="J63" s="60">
        <f>ROUND(I63*H63,2)</f>
        <v>0</v>
      </c>
      <c r="K63" s="57" t="s">
        <v>3</v>
      </c>
      <c r="L63" s="14"/>
      <c r="M63" s="61" t="s">
        <v>3</v>
      </c>
      <c r="N63" s="62" t="s">
        <v>15</v>
      </c>
      <c r="O63" s="63">
        <v>0</v>
      </c>
      <c r="P63" s="63">
        <f>O63*H63</f>
        <v>0</v>
      </c>
      <c r="Q63" s="63">
        <v>0</v>
      </c>
      <c r="R63" s="63">
        <f>Q63*H63</f>
        <v>0</v>
      </c>
      <c r="S63" s="63">
        <v>0</v>
      </c>
      <c r="T63" s="64">
        <f>S63*H63</f>
        <v>0</v>
      </c>
      <c r="U63" s="11"/>
      <c r="V63" s="11"/>
      <c r="W63" s="11"/>
      <c r="X63" s="11"/>
      <c r="Y63" s="11"/>
      <c r="Z63" s="11"/>
      <c r="AA63" s="11"/>
      <c r="AB63" s="11"/>
      <c r="AC63" s="11"/>
      <c r="AD63" s="11"/>
      <c r="AE63" s="11"/>
      <c r="AR63" s="65" t="s">
        <v>122</v>
      </c>
      <c r="AT63" s="65" t="s">
        <v>43</v>
      </c>
      <c r="AU63" s="65" t="s">
        <v>22</v>
      </c>
      <c r="AY63" s="7" t="s">
        <v>40</v>
      </c>
      <c r="BE63" s="66">
        <f>IF(N63="základní",J63,0)</f>
        <v>0</v>
      </c>
      <c r="BF63" s="66">
        <f>IF(N63="snížená",J63,0)</f>
        <v>0</v>
      </c>
      <c r="BG63" s="66">
        <f>IF(N63="zákl. přenesená",J63,0)</f>
        <v>0</v>
      </c>
      <c r="BH63" s="66">
        <f>IF(N63="sníž. přenesená",J63,0)</f>
        <v>0</v>
      </c>
      <c r="BI63" s="66">
        <f>IF(N63="nulová",J63,0)</f>
        <v>0</v>
      </c>
      <c r="BJ63" s="7" t="s">
        <v>21</v>
      </c>
      <c r="BK63" s="66">
        <f>ROUND(I63*H63,2)</f>
        <v>0</v>
      </c>
      <c r="BL63" s="7" t="s">
        <v>122</v>
      </c>
      <c r="BM63" s="65" t="s">
        <v>128</v>
      </c>
    </row>
    <row r="64" spans="1:47" s="2" customFormat="1" ht="29.25">
      <c r="A64" s="11"/>
      <c r="B64" s="12"/>
      <c r="C64" s="13"/>
      <c r="D64" s="67" t="s">
        <v>47</v>
      </c>
      <c r="E64" s="13"/>
      <c r="F64" s="68" t="s">
        <v>124</v>
      </c>
      <c r="G64" s="13"/>
      <c r="H64" s="13"/>
      <c r="I64" s="13"/>
      <c r="J64" s="13"/>
      <c r="K64" s="13"/>
      <c r="L64" s="14"/>
      <c r="M64" s="69"/>
      <c r="N64" s="70"/>
      <c r="O64" s="20"/>
      <c r="P64" s="20"/>
      <c r="Q64" s="20"/>
      <c r="R64" s="20"/>
      <c r="S64" s="20"/>
      <c r="T64" s="21"/>
      <c r="U64" s="11"/>
      <c r="V64" s="11"/>
      <c r="W64" s="11"/>
      <c r="X64" s="11"/>
      <c r="Y64" s="11"/>
      <c r="Z64" s="11"/>
      <c r="AA64" s="11"/>
      <c r="AB64" s="11"/>
      <c r="AC64" s="11"/>
      <c r="AD64" s="11"/>
      <c r="AE64" s="11"/>
      <c r="AT64" s="7" t="s">
        <v>47</v>
      </c>
      <c r="AU64" s="7" t="s">
        <v>22</v>
      </c>
    </row>
    <row r="65" spans="1:65" s="2" customFormat="1" ht="16.5" customHeight="1">
      <c r="A65" s="11"/>
      <c r="B65" s="12"/>
      <c r="C65" s="55" t="s">
        <v>129</v>
      </c>
      <c r="D65" s="55" t="s">
        <v>43</v>
      </c>
      <c r="E65" s="56" t="s">
        <v>130</v>
      </c>
      <c r="F65" s="57" t="s">
        <v>131</v>
      </c>
      <c r="G65" s="58" t="s">
        <v>50</v>
      </c>
      <c r="H65" s="59">
        <v>1</v>
      </c>
      <c r="I65" s="105"/>
      <c r="J65" s="60">
        <f>ROUND(I65*H65,2)</f>
        <v>0</v>
      </c>
      <c r="K65" s="57" t="s">
        <v>45</v>
      </c>
      <c r="L65" s="14"/>
      <c r="M65" s="61" t="s">
        <v>3</v>
      </c>
      <c r="N65" s="62" t="s">
        <v>15</v>
      </c>
      <c r="O65" s="63">
        <v>0</v>
      </c>
      <c r="P65" s="63">
        <f>O65*H65</f>
        <v>0</v>
      </c>
      <c r="Q65" s="63">
        <v>0</v>
      </c>
      <c r="R65" s="63">
        <f>Q65*H65</f>
        <v>0</v>
      </c>
      <c r="S65" s="63">
        <v>0</v>
      </c>
      <c r="T65" s="64">
        <f>S65*H65</f>
        <v>0</v>
      </c>
      <c r="U65" s="11"/>
      <c r="V65" s="11"/>
      <c r="W65" s="11"/>
      <c r="X65" s="11"/>
      <c r="Y65" s="11"/>
      <c r="Z65" s="11"/>
      <c r="AA65" s="11"/>
      <c r="AB65" s="11"/>
      <c r="AC65" s="11"/>
      <c r="AD65" s="11"/>
      <c r="AE65" s="11"/>
      <c r="AR65" s="65" t="s">
        <v>122</v>
      </c>
      <c r="AT65" s="65" t="s">
        <v>43</v>
      </c>
      <c r="AU65" s="65" t="s">
        <v>22</v>
      </c>
      <c r="AY65" s="7" t="s">
        <v>40</v>
      </c>
      <c r="BE65" s="66">
        <f>IF(N65="základní",J65,0)</f>
        <v>0</v>
      </c>
      <c r="BF65" s="66">
        <f>IF(N65="snížená",J65,0)</f>
        <v>0</v>
      </c>
      <c r="BG65" s="66">
        <f>IF(N65="zákl. přenesená",J65,0)</f>
        <v>0</v>
      </c>
      <c r="BH65" s="66">
        <f>IF(N65="sníž. přenesená",J65,0)</f>
        <v>0</v>
      </c>
      <c r="BI65" s="66">
        <f>IF(N65="nulová",J65,0)</f>
        <v>0</v>
      </c>
      <c r="BJ65" s="7" t="s">
        <v>21</v>
      </c>
      <c r="BK65" s="66">
        <f>ROUND(I65*H65,2)</f>
        <v>0</v>
      </c>
      <c r="BL65" s="7" t="s">
        <v>122</v>
      </c>
      <c r="BM65" s="65" t="s">
        <v>132</v>
      </c>
    </row>
    <row r="66" spans="1:47" s="2" customFormat="1" ht="29.25">
      <c r="A66" s="11"/>
      <c r="B66" s="12"/>
      <c r="C66" s="13"/>
      <c r="D66" s="67" t="s">
        <v>47</v>
      </c>
      <c r="E66" s="13"/>
      <c r="F66" s="68" t="s">
        <v>124</v>
      </c>
      <c r="G66" s="13"/>
      <c r="H66" s="13"/>
      <c r="I66" s="13"/>
      <c r="J66" s="13"/>
      <c r="K66" s="13"/>
      <c r="L66" s="14"/>
      <c r="M66" s="69"/>
      <c r="N66" s="70"/>
      <c r="O66" s="20"/>
      <c r="P66" s="20"/>
      <c r="Q66" s="20"/>
      <c r="R66" s="20"/>
      <c r="S66" s="20"/>
      <c r="T66" s="21"/>
      <c r="U66" s="11"/>
      <c r="V66" s="11"/>
      <c r="W66" s="11"/>
      <c r="X66" s="11"/>
      <c r="Y66" s="11"/>
      <c r="Z66" s="11"/>
      <c r="AA66" s="11"/>
      <c r="AB66" s="11"/>
      <c r="AC66" s="11"/>
      <c r="AD66" s="11"/>
      <c r="AE66" s="11"/>
      <c r="AT66" s="7" t="s">
        <v>47</v>
      </c>
      <c r="AU66" s="7" t="s">
        <v>22</v>
      </c>
    </row>
    <row r="67" spans="1:31" s="2" customFormat="1" ht="6.95" customHeight="1">
      <c r="A67" s="11"/>
      <c r="B67" s="15"/>
      <c r="C67" s="16"/>
      <c r="D67" s="16"/>
      <c r="E67" s="16"/>
      <c r="F67" s="16"/>
      <c r="G67" s="16"/>
      <c r="H67" s="16"/>
      <c r="I67" s="16"/>
      <c r="J67" s="16"/>
      <c r="K67" s="16"/>
      <c r="L67" s="14"/>
      <c r="M67" s="11"/>
      <c r="O67" s="11"/>
      <c r="P67" s="11"/>
      <c r="Q67" s="11"/>
      <c r="R67" s="11"/>
      <c r="S67" s="11"/>
      <c r="T67" s="11"/>
      <c r="U67" s="11"/>
      <c r="V67" s="11"/>
      <c r="W67" s="11"/>
      <c r="X67" s="11"/>
      <c r="Y67" s="11"/>
      <c r="Z67" s="11"/>
      <c r="AA67" s="11"/>
      <c r="AB67" s="11"/>
      <c r="AC67" s="11"/>
      <c r="AD67" s="11"/>
      <c r="AE67" s="11"/>
    </row>
    <row r="72" spans="6:8" ht="15">
      <c r="F72" s="100"/>
      <c r="G72" s="100"/>
      <c r="H72" s="100"/>
    </row>
    <row r="73" spans="6:8" ht="15">
      <c r="F73" s="101">
        <f>J16</f>
        <v>0</v>
      </c>
      <c r="G73" s="100"/>
      <c r="H73" s="100" t="s">
        <v>135</v>
      </c>
    </row>
    <row r="74" spans="6:8" ht="15">
      <c r="F74" s="100">
        <f>F73*0.21</f>
        <v>0</v>
      </c>
      <c r="G74" s="100"/>
      <c r="H74" s="102">
        <v>0.21</v>
      </c>
    </row>
    <row r="75" spans="6:8" ht="15">
      <c r="F75" s="100">
        <f>F73*1.21</f>
        <v>0</v>
      </c>
      <c r="G75" s="100"/>
      <c r="H75" s="100" t="s">
        <v>136</v>
      </c>
    </row>
  </sheetData>
  <sheetProtection formatColumns="0" formatRows="0" autoFilter="0"/>
  <autoFilter ref="C14:K66"/>
  <mergeCells count="1">
    <mergeCell ref="E7:H7"/>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DESKTOP-473U3HR\Michal</dc:creator>
  <cp:keywords/>
  <dc:description/>
  <cp:lastModifiedBy>Ondřej Lukeš</cp:lastModifiedBy>
  <cp:lastPrinted>2021-06-10T06:34:51Z</cp:lastPrinted>
  <dcterms:created xsi:type="dcterms:W3CDTF">2021-04-30T10:31:56Z</dcterms:created>
  <dcterms:modified xsi:type="dcterms:W3CDTF">2023-03-21T11:47:42Z</dcterms:modified>
  <cp:category/>
  <cp:version/>
  <cp:contentType/>
  <cp:contentStatus/>
</cp:coreProperties>
</file>