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0 - VRN" sheetId="2" r:id="rId2"/>
    <sheet name="SO 01.1 - Stavební část 1.PP" sheetId="3" r:id="rId3"/>
    <sheet name="SO 01.2 - Stavební část 1.NP" sheetId="4" r:id="rId4"/>
    <sheet name="SO 01.3 - Zdravotechnika" sheetId="5" r:id="rId5"/>
    <sheet name="SO 01.4 - Vytápění" sheetId="6" r:id="rId6"/>
    <sheet name="SO 01.5 - Nové gastrovyba..." sheetId="7" r:id="rId7"/>
    <sheet name="SO 01.6.1 - Vzduchotechni..." sheetId="8" r:id="rId8"/>
    <sheet name="SO 01.6.2 - Vzduchotechni..." sheetId="9" r:id="rId9"/>
    <sheet name="SO 01.6.3 - Vzduchotechni..." sheetId="10" r:id="rId10"/>
    <sheet name="SO 01.7 - Elektroinstalace" sheetId="11" r:id="rId11"/>
    <sheet name="SO 02.1 - Stavební část" sheetId="12" r:id="rId12"/>
    <sheet name="SO 02.2 - Zdravotechnika" sheetId="13" r:id="rId13"/>
    <sheet name="SO 02.3 - Vytápění" sheetId="14" r:id="rId14"/>
    <sheet name="SO 02.4 - Elektroinstalace" sheetId="15" r:id="rId15"/>
    <sheet name="Pokyny pro vyplnění" sheetId="16" r:id="rId16"/>
  </sheets>
  <definedNames>
    <definedName name="_xlnm.Print_Area" localSheetId="0">'Rekapitulace stavby'!$D$4:$AO$36,'Rekapitulace stavby'!$C$42:$AQ$72</definedName>
    <definedName name="_xlnm.Print_Titles" localSheetId="0">'Rekapitulace stavby'!$52:$52</definedName>
    <definedName name="_xlnm._FilterDatabase" localSheetId="1" hidden="1">'00 - VRN'!$C$83:$K$98</definedName>
    <definedName name="_xlnm.Print_Area" localSheetId="1">'00 - VRN'!$C$4:$J$39,'00 - VRN'!$C$45:$J$65,'00 - VRN'!$C$71:$K$98</definedName>
    <definedName name="_xlnm.Print_Titles" localSheetId="1">'00 - VRN'!$83:$83</definedName>
    <definedName name="_xlnm._FilterDatabase" localSheetId="2" hidden="1">'SO 01.1 - Stavební část 1.PP'!$C$101:$K$371</definedName>
    <definedName name="_xlnm.Print_Area" localSheetId="2">'SO 01.1 - Stavební část 1.PP'!$C$4:$J$41,'SO 01.1 - Stavební část 1.PP'!$C$47:$J$81,'SO 01.1 - Stavební část 1.PP'!$C$87:$K$371</definedName>
    <definedName name="_xlnm.Print_Titles" localSheetId="2">'SO 01.1 - Stavební část 1.PP'!$101:$101</definedName>
    <definedName name="_xlnm._FilterDatabase" localSheetId="3" hidden="1">'SO 01.2 - Stavební část 1.NP'!$C$99:$K$550</definedName>
    <definedName name="_xlnm.Print_Area" localSheetId="3">'SO 01.2 - Stavební část 1.NP'!$C$4:$J$41,'SO 01.2 - Stavební část 1.NP'!$C$47:$J$79,'SO 01.2 - Stavební část 1.NP'!$C$85:$K$550</definedName>
    <definedName name="_xlnm.Print_Titles" localSheetId="3">'SO 01.2 - Stavební část 1.NP'!$99:$99</definedName>
    <definedName name="_xlnm._FilterDatabase" localSheetId="4" hidden="1">'SO 01.3 - Zdravotechnika'!$C$92:$K$203</definedName>
    <definedName name="_xlnm.Print_Area" localSheetId="4">'SO 01.3 - Zdravotechnika'!$C$4:$J$41,'SO 01.3 - Zdravotechnika'!$C$47:$J$72,'SO 01.3 - Zdravotechnika'!$C$78:$K$203</definedName>
    <definedName name="_xlnm.Print_Titles" localSheetId="4">'SO 01.3 - Zdravotechnika'!$92:$92</definedName>
    <definedName name="_xlnm._FilterDatabase" localSheetId="5" hidden="1">'SO 01.4 - Vytápění'!$C$89:$K$127</definedName>
    <definedName name="_xlnm.Print_Area" localSheetId="5">'SO 01.4 - Vytápění'!$C$4:$J$41,'SO 01.4 - Vytápění'!$C$47:$J$69,'SO 01.4 - Vytápění'!$C$75:$K$127</definedName>
    <definedName name="_xlnm.Print_Titles" localSheetId="5">'SO 01.4 - Vytápění'!$89:$89</definedName>
    <definedName name="_xlnm._FilterDatabase" localSheetId="6" hidden="1">'SO 01.5 - Nové gastrovyba...'!$C$85:$K$124</definedName>
    <definedName name="_xlnm.Print_Area" localSheetId="6">'SO 01.5 - Nové gastrovyba...'!$C$4:$J$41,'SO 01.5 - Nové gastrovyba...'!$C$47:$J$65,'SO 01.5 - Nové gastrovyba...'!$C$71:$K$124</definedName>
    <definedName name="_xlnm.Print_Titles" localSheetId="6">'SO 01.5 - Nové gastrovyba...'!$85:$85</definedName>
    <definedName name="_xlnm._FilterDatabase" localSheetId="7" hidden="1">'SO 01.6.1 - Vzduchotechni...'!$C$92:$K$137</definedName>
    <definedName name="_xlnm.Print_Area" localSheetId="7">'SO 01.6.1 - Vzduchotechni...'!$C$4:$J$43,'SO 01.6.1 - Vzduchotechni...'!$C$49:$J$70,'SO 01.6.1 - Vzduchotechni...'!$C$76:$K$137</definedName>
    <definedName name="_xlnm.Print_Titles" localSheetId="7">'SO 01.6.1 - Vzduchotechni...'!$92:$92</definedName>
    <definedName name="_xlnm._FilterDatabase" localSheetId="8" hidden="1">'SO 01.6.2 - Vzduchotechni...'!$C$92:$K$103</definedName>
    <definedName name="_xlnm.Print_Area" localSheetId="8">'SO 01.6.2 - Vzduchotechni...'!$C$4:$J$43,'SO 01.6.2 - Vzduchotechni...'!$C$49:$J$70,'SO 01.6.2 - Vzduchotechni...'!$C$76:$K$103</definedName>
    <definedName name="_xlnm.Print_Titles" localSheetId="8">'SO 01.6.2 - Vzduchotechni...'!$92:$92</definedName>
    <definedName name="_xlnm._FilterDatabase" localSheetId="9" hidden="1">'SO 01.6.3 - Vzduchotechni...'!$C$92:$K$108</definedName>
    <definedName name="_xlnm.Print_Area" localSheetId="9">'SO 01.6.3 - Vzduchotechni...'!$C$4:$J$43,'SO 01.6.3 - Vzduchotechni...'!$C$49:$J$70,'SO 01.6.3 - Vzduchotechni...'!$C$76:$K$108</definedName>
    <definedName name="_xlnm.Print_Titles" localSheetId="9">'SO 01.6.3 - Vzduchotechni...'!$92:$92</definedName>
    <definedName name="_xlnm._FilterDatabase" localSheetId="10" hidden="1">'SO 01.7 - Elektroinstalace'!$C$90:$K$265</definedName>
    <definedName name="_xlnm.Print_Area" localSheetId="10">'SO 01.7 - Elektroinstalace'!$C$4:$J$41,'SO 01.7 - Elektroinstalace'!$C$47:$J$70,'SO 01.7 - Elektroinstalace'!$C$76:$K$265</definedName>
    <definedName name="_xlnm.Print_Titles" localSheetId="10">'SO 01.7 - Elektroinstalace'!$90:$90</definedName>
    <definedName name="_xlnm._FilterDatabase" localSheetId="11" hidden="1">'SO 02.1 - Stavební část'!$C$102:$K$674</definedName>
    <definedName name="_xlnm.Print_Area" localSheetId="11">'SO 02.1 - Stavební část'!$C$4:$J$41,'SO 02.1 - Stavební část'!$C$47:$J$82,'SO 02.1 - Stavební část'!$C$88:$K$674</definedName>
    <definedName name="_xlnm.Print_Titles" localSheetId="11">'SO 02.1 - Stavební část'!$102:$102</definedName>
    <definedName name="_xlnm._FilterDatabase" localSheetId="12" hidden="1">'SO 02.2 - Zdravotechnika'!$C$91:$K$209</definedName>
    <definedName name="_xlnm.Print_Area" localSheetId="12">'SO 02.2 - Zdravotechnika'!$C$4:$J$41,'SO 02.2 - Zdravotechnika'!$C$47:$J$71,'SO 02.2 - Zdravotechnika'!$C$77:$K$209</definedName>
    <definedName name="_xlnm.Print_Titles" localSheetId="12">'SO 02.2 - Zdravotechnika'!$91:$91</definedName>
    <definedName name="_xlnm._FilterDatabase" localSheetId="13" hidden="1">'SO 02.3 - Vytápění'!$C$89:$K$119</definedName>
    <definedName name="_xlnm.Print_Area" localSheetId="13">'SO 02.3 - Vytápění'!$C$4:$J$41,'SO 02.3 - Vytápění'!$C$47:$J$69,'SO 02.3 - Vytápění'!$C$75:$K$119</definedName>
    <definedName name="_xlnm.Print_Titles" localSheetId="13">'SO 02.3 - Vytápění'!$89:$89</definedName>
    <definedName name="_xlnm._FilterDatabase" localSheetId="14" hidden="1">'SO 02.4 - Elektroinstalace'!$C$90:$K$165</definedName>
    <definedName name="_xlnm.Print_Area" localSheetId="14">'SO 02.4 - Elektroinstalace'!$C$4:$J$41,'SO 02.4 - Elektroinstalace'!$C$47:$J$70,'SO 02.4 - Elektroinstalace'!$C$76:$K$165</definedName>
    <definedName name="_xlnm.Print_Titles" localSheetId="14">'SO 02.4 - Elektroinstalace'!$90:$90</definedName>
    <definedName name="_xlnm.Print_Area" localSheetId="15">'Pokyny pro vyplnění'!$B$2:$K$71,'Pokyny pro vyplnění'!$B$74:$K$118,'Pokyny pro vyplnění'!$B$121:$K$161,'Pokyny pro vyplnění'!$B$164:$K$219</definedName>
  </definedNames>
  <calcPr/>
</workbook>
</file>

<file path=xl/calcChain.xml><?xml version="1.0" encoding="utf-8"?>
<calcChain xmlns="http://schemas.openxmlformats.org/spreadsheetml/2006/main">
  <c i="15" l="1" r="J39"/>
  <c r="J38"/>
  <c i="1" r="AY71"/>
  <c i="15" r="J37"/>
  <c i="1" r="AX71"/>
  <c i="15"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8"/>
  <c r="BH98"/>
  <c r="BG98"/>
  <c r="BF98"/>
  <c r="T98"/>
  <c r="R98"/>
  <c r="P98"/>
  <c r="BI97"/>
  <c r="BH97"/>
  <c r="BG97"/>
  <c r="BF97"/>
  <c r="T97"/>
  <c r="R97"/>
  <c r="P97"/>
  <c r="BI96"/>
  <c r="BH96"/>
  <c r="BG96"/>
  <c r="BF96"/>
  <c r="T96"/>
  <c r="R96"/>
  <c r="P96"/>
  <c r="BI95"/>
  <c r="BH95"/>
  <c r="BG95"/>
  <c r="BF95"/>
  <c r="T95"/>
  <c r="R95"/>
  <c r="P95"/>
  <c r="BI94"/>
  <c r="BH94"/>
  <c r="BG94"/>
  <c r="BF94"/>
  <c r="T94"/>
  <c r="R94"/>
  <c r="P94"/>
  <c r="J88"/>
  <c r="J87"/>
  <c r="F87"/>
  <c r="F85"/>
  <c r="E83"/>
  <c r="J59"/>
  <c r="J58"/>
  <c r="F58"/>
  <c r="F56"/>
  <c r="E54"/>
  <c r="J20"/>
  <c r="E20"/>
  <c r="F88"/>
  <c r="J19"/>
  <c r="J14"/>
  <c r="J56"/>
  <c r="E7"/>
  <c r="E50"/>
  <c i="14" r="J39"/>
  <c r="J38"/>
  <c i="1" r="AY70"/>
  <c i="14" r="J37"/>
  <c i="1" r="AX70"/>
  <c i="14" r="BI118"/>
  <c r="BH118"/>
  <c r="BG118"/>
  <c r="BF118"/>
  <c r="T118"/>
  <c r="R118"/>
  <c r="P118"/>
  <c r="BI116"/>
  <c r="BH116"/>
  <c r="BG116"/>
  <c r="BF116"/>
  <c r="T116"/>
  <c r="R116"/>
  <c r="P116"/>
  <c r="BI113"/>
  <c r="BH113"/>
  <c r="BG113"/>
  <c r="BF113"/>
  <c r="T113"/>
  <c r="R113"/>
  <c r="P113"/>
  <c r="BI111"/>
  <c r="BH111"/>
  <c r="BG111"/>
  <c r="BF111"/>
  <c r="T111"/>
  <c r="R111"/>
  <c r="P111"/>
  <c r="BI109"/>
  <c r="BH109"/>
  <c r="BG109"/>
  <c r="BF109"/>
  <c r="T109"/>
  <c r="R109"/>
  <c r="P109"/>
  <c r="BI107"/>
  <c r="BH107"/>
  <c r="BG107"/>
  <c r="BF107"/>
  <c r="T107"/>
  <c r="R107"/>
  <c r="P107"/>
  <c r="BI104"/>
  <c r="BH104"/>
  <c r="BG104"/>
  <c r="BF104"/>
  <c r="T104"/>
  <c r="R104"/>
  <c r="P104"/>
  <c r="BI102"/>
  <c r="BH102"/>
  <c r="BG102"/>
  <c r="BF102"/>
  <c r="T102"/>
  <c r="R102"/>
  <c r="P102"/>
  <c r="BI100"/>
  <c r="BH100"/>
  <c r="BG100"/>
  <c r="BF100"/>
  <c r="T100"/>
  <c r="R100"/>
  <c r="P100"/>
  <c r="BI99"/>
  <c r="BH99"/>
  <c r="BG99"/>
  <c r="BF99"/>
  <c r="T99"/>
  <c r="R99"/>
  <c r="P99"/>
  <c r="BI96"/>
  <c r="BH96"/>
  <c r="BG96"/>
  <c r="BF96"/>
  <c r="T96"/>
  <c r="R96"/>
  <c r="P96"/>
  <c r="BI95"/>
  <c r="BH95"/>
  <c r="BG95"/>
  <c r="BF95"/>
  <c r="T95"/>
  <c r="R95"/>
  <c r="P95"/>
  <c r="BI94"/>
  <c r="BH94"/>
  <c r="BG94"/>
  <c r="BF94"/>
  <c r="T94"/>
  <c r="R94"/>
  <c r="P94"/>
  <c r="BI93"/>
  <c r="BH93"/>
  <c r="BG93"/>
  <c r="BF93"/>
  <c r="T93"/>
  <c r="R93"/>
  <c r="P93"/>
  <c r="J87"/>
  <c r="J86"/>
  <c r="F86"/>
  <c r="F84"/>
  <c r="E82"/>
  <c r="J59"/>
  <c r="J58"/>
  <c r="F58"/>
  <c r="F56"/>
  <c r="E54"/>
  <c r="J20"/>
  <c r="E20"/>
  <c r="F87"/>
  <c r="J19"/>
  <c r="J14"/>
  <c r="J84"/>
  <c r="E7"/>
  <c r="E78"/>
  <c i="13" r="J39"/>
  <c r="J38"/>
  <c i="1" r="AY69"/>
  <c i="13" r="J37"/>
  <c i="1" r="AX69"/>
  <c i="13" r="BI208"/>
  <c r="BH208"/>
  <c r="BG208"/>
  <c r="BF208"/>
  <c r="T208"/>
  <c r="R208"/>
  <c r="P208"/>
  <c r="BI205"/>
  <c r="BH205"/>
  <c r="BG205"/>
  <c r="BF205"/>
  <c r="T205"/>
  <c r="R205"/>
  <c r="P205"/>
  <c r="BI202"/>
  <c r="BH202"/>
  <c r="BG202"/>
  <c r="BF202"/>
  <c r="T202"/>
  <c r="R202"/>
  <c r="P202"/>
  <c r="BI201"/>
  <c r="BH201"/>
  <c r="BG201"/>
  <c r="BF201"/>
  <c r="T201"/>
  <c r="R201"/>
  <c r="P201"/>
  <c r="BI199"/>
  <c r="BH199"/>
  <c r="BG199"/>
  <c r="BF199"/>
  <c r="T199"/>
  <c r="R199"/>
  <c r="P199"/>
  <c r="BI198"/>
  <c r="BH198"/>
  <c r="BG198"/>
  <c r="BF198"/>
  <c r="T198"/>
  <c r="R198"/>
  <c r="P198"/>
  <c r="BI197"/>
  <c r="BH197"/>
  <c r="BG197"/>
  <c r="BF197"/>
  <c r="T197"/>
  <c r="R197"/>
  <c r="P197"/>
  <c r="BI196"/>
  <c r="BH196"/>
  <c r="BG196"/>
  <c r="BF196"/>
  <c r="T196"/>
  <c r="R196"/>
  <c r="P196"/>
  <c r="BI194"/>
  <c r="BH194"/>
  <c r="BG194"/>
  <c r="BF194"/>
  <c r="T194"/>
  <c r="R194"/>
  <c r="P194"/>
  <c r="BI193"/>
  <c r="BH193"/>
  <c r="BG193"/>
  <c r="BF193"/>
  <c r="T193"/>
  <c r="R193"/>
  <c r="P193"/>
  <c r="BI191"/>
  <c r="BH191"/>
  <c r="BG191"/>
  <c r="BF191"/>
  <c r="T191"/>
  <c r="R191"/>
  <c r="P191"/>
  <c r="BI190"/>
  <c r="BH190"/>
  <c r="BG190"/>
  <c r="BF190"/>
  <c r="T190"/>
  <c r="R190"/>
  <c r="P190"/>
  <c r="BI188"/>
  <c r="BH188"/>
  <c r="BG188"/>
  <c r="BF188"/>
  <c r="T188"/>
  <c r="R188"/>
  <c r="P188"/>
  <c r="BI187"/>
  <c r="BH187"/>
  <c r="BG187"/>
  <c r="BF187"/>
  <c r="T187"/>
  <c r="R187"/>
  <c r="P187"/>
  <c r="BI185"/>
  <c r="BH185"/>
  <c r="BG185"/>
  <c r="BF185"/>
  <c r="T185"/>
  <c r="R185"/>
  <c r="P185"/>
  <c r="BI184"/>
  <c r="BH184"/>
  <c r="BG184"/>
  <c r="BF184"/>
  <c r="T184"/>
  <c r="R184"/>
  <c r="P184"/>
  <c r="BI182"/>
  <c r="BH182"/>
  <c r="BG182"/>
  <c r="BF182"/>
  <c r="T182"/>
  <c r="R182"/>
  <c r="P182"/>
  <c r="BI181"/>
  <c r="BH181"/>
  <c r="BG181"/>
  <c r="BF181"/>
  <c r="T181"/>
  <c r="R181"/>
  <c r="P181"/>
  <c r="BI179"/>
  <c r="BH179"/>
  <c r="BG179"/>
  <c r="BF179"/>
  <c r="T179"/>
  <c r="R179"/>
  <c r="P179"/>
  <c r="BI178"/>
  <c r="BH178"/>
  <c r="BG178"/>
  <c r="BF178"/>
  <c r="T178"/>
  <c r="R178"/>
  <c r="P178"/>
  <c r="BI177"/>
  <c r="BH177"/>
  <c r="BG177"/>
  <c r="BF177"/>
  <c r="T177"/>
  <c r="R177"/>
  <c r="P177"/>
  <c r="BI175"/>
  <c r="BH175"/>
  <c r="BG175"/>
  <c r="BF175"/>
  <c r="T175"/>
  <c r="R175"/>
  <c r="P175"/>
  <c r="BI174"/>
  <c r="BH174"/>
  <c r="BG174"/>
  <c r="BF174"/>
  <c r="T174"/>
  <c r="R174"/>
  <c r="P174"/>
  <c r="BI172"/>
  <c r="BH172"/>
  <c r="BG172"/>
  <c r="BF172"/>
  <c r="T172"/>
  <c r="R172"/>
  <c r="P172"/>
  <c r="BI170"/>
  <c r="BH170"/>
  <c r="BG170"/>
  <c r="BF170"/>
  <c r="T170"/>
  <c r="R170"/>
  <c r="P170"/>
  <c r="BI169"/>
  <c r="BH169"/>
  <c r="BG169"/>
  <c r="BF169"/>
  <c r="T169"/>
  <c r="R169"/>
  <c r="P169"/>
  <c r="BI167"/>
  <c r="BH167"/>
  <c r="BG167"/>
  <c r="BF167"/>
  <c r="T167"/>
  <c r="R167"/>
  <c r="P167"/>
  <c r="BI164"/>
  <c r="BH164"/>
  <c r="BG164"/>
  <c r="BF164"/>
  <c r="T164"/>
  <c r="R164"/>
  <c r="P164"/>
  <c r="BI163"/>
  <c r="BH163"/>
  <c r="BG163"/>
  <c r="BF163"/>
  <c r="T163"/>
  <c r="R163"/>
  <c r="P163"/>
  <c r="BI161"/>
  <c r="BH161"/>
  <c r="BG161"/>
  <c r="BF161"/>
  <c r="T161"/>
  <c r="R161"/>
  <c r="P161"/>
  <c r="BI158"/>
  <c r="BH158"/>
  <c r="BG158"/>
  <c r="BF158"/>
  <c r="T158"/>
  <c r="R158"/>
  <c r="P158"/>
  <c r="BI156"/>
  <c r="BH156"/>
  <c r="BG156"/>
  <c r="BF156"/>
  <c r="T156"/>
  <c r="R156"/>
  <c r="P156"/>
  <c r="BI154"/>
  <c r="BH154"/>
  <c r="BG154"/>
  <c r="BF154"/>
  <c r="T154"/>
  <c r="R154"/>
  <c r="P154"/>
  <c r="BI152"/>
  <c r="BH152"/>
  <c r="BG152"/>
  <c r="BF152"/>
  <c r="T152"/>
  <c r="R152"/>
  <c r="P152"/>
  <c r="BI149"/>
  <c r="BH149"/>
  <c r="BG149"/>
  <c r="BF149"/>
  <c r="T149"/>
  <c r="R149"/>
  <c r="P149"/>
  <c r="BI148"/>
  <c r="BH148"/>
  <c r="BG148"/>
  <c r="BF148"/>
  <c r="T148"/>
  <c r="R148"/>
  <c r="P148"/>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2"/>
  <c r="BH132"/>
  <c r="BG132"/>
  <c r="BF132"/>
  <c r="T132"/>
  <c r="R132"/>
  <c r="P132"/>
  <c r="BI131"/>
  <c r="BH131"/>
  <c r="BG131"/>
  <c r="BF131"/>
  <c r="T131"/>
  <c r="R131"/>
  <c r="P131"/>
  <c r="BI128"/>
  <c r="BH128"/>
  <c r="BG128"/>
  <c r="BF128"/>
  <c r="T128"/>
  <c r="R128"/>
  <c r="P128"/>
  <c r="BI127"/>
  <c r="BH127"/>
  <c r="BG127"/>
  <c r="BF127"/>
  <c r="T127"/>
  <c r="R127"/>
  <c r="P127"/>
  <c r="BI126"/>
  <c r="BH126"/>
  <c r="BG126"/>
  <c r="BF126"/>
  <c r="T126"/>
  <c r="R126"/>
  <c r="P126"/>
  <c r="BI124"/>
  <c r="BH124"/>
  <c r="BG124"/>
  <c r="BF124"/>
  <c r="T124"/>
  <c r="R124"/>
  <c r="P124"/>
  <c r="BI121"/>
  <c r="BH121"/>
  <c r="BG121"/>
  <c r="BF121"/>
  <c r="T121"/>
  <c r="R121"/>
  <c r="P121"/>
  <c r="BI119"/>
  <c r="BH119"/>
  <c r="BG119"/>
  <c r="BF119"/>
  <c r="T119"/>
  <c r="R119"/>
  <c r="P119"/>
  <c r="BI117"/>
  <c r="BH117"/>
  <c r="BG117"/>
  <c r="BF117"/>
  <c r="T117"/>
  <c r="R117"/>
  <c r="P117"/>
  <c r="BI115"/>
  <c r="BH115"/>
  <c r="BG115"/>
  <c r="BF115"/>
  <c r="T115"/>
  <c r="R115"/>
  <c r="P115"/>
  <c r="BI113"/>
  <c r="BH113"/>
  <c r="BG113"/>
  <c r="BF113"/>
  <c r="T113"/>
  <c r="R113"/>
  <c r="P113"/>
  <c r="BI111"/>
  <c r="BH111"/>
  <c r="BG111"/>
  <c r="BF111"/>
  <c r="T111"/>
  <c r="R111"/>
  <c r="P111"/>
  <c r="BI110"/>
  <c r="BH110"/>
  <c r="BG110"/>
  <c r="BF110"/>
  <c r="T110"/>
  <c r="R110"/>
  <c r="P110"/>
  <c r="BI109"/>
  <c r="BH109"/>
  <c r="BG109"/>
  <c r="BF109"/>
  <c r="T109"/>
  <c r="R109"/>
  <c r="P109"/>
  <c r="BI105"/>
  <c r="BH105"/>
  <c r="BG105"/>
  <c r="BF105"/>
  <c r="T105"/>
  <c r="R105"/>
  <c r="P105"/>
  <c r="BI102"/>
  <c r="BH102"/>
  <c r="BG102"/>
  <c r="BF102"/>
  <c r="T102"/>
  <c r="R102"/>
  <c r="P102"/>
  <c r="BI99"/>
  <c r="BH99"/>
  <c r="BG99"/>
  <c r="BF99"/>
  <c r="T99"/>
  <c r="R99"/>
  <c r="P99"/>
  <c r="BI97"/>
  <c r="BH97"/>
  <c r="BG97"/>
  <c r="BF97"/>
  <c r="T97"/>
  <c r="R97"/>
  <c r="P97"/>
  <c r="BI95"/>
  <c r="BH95"/>
  <c r="BG95"/>
  <c r="BF95"/>
  <c r="T95"/>
  <c r="R95"/>
  <c r="P95"/>
  <c r="J89"/>
  <c r="J88"/>
  <c r="F88"/>
  <c r="F86"/>
  <c r="E84"/>
  <c r="J59"/>
  <c r="J58"/>
  <c r="F58"/>
  <c r="F56"/>
  <c r="E54"/>
  <c r="J20"/>
  <c r="E20"/>
  <c r="F89"/>
  <c r="J19"/>
  <c r="J14"/>
  <c r="J86"/>
  <c r="E7"/>
  <c r="E80"/>
  <c i="12" r="J39"/>
  <c r="J38"/>
  <c i="1" r="AY68"/>
  <c i="12" r="J37"/>
  <c i="1" r="AX68"/>
  <c i="12" r="BI673"/>
  <c r="BH673"/>
  <c r="BG673"/>
  <c r="BF673"/>
  <c r="T673"/>
  <c r="R673"/>
  <c r="P673"/>
  <c r="BI662"/>
  <c r="BH662"/>
  <c r="BG662"/>
  <c r="BF662"/>
  <c r="T662"/>
  <c r="R662"/>
  <c r="P662"/>
  <c r="BI660"/>
  <c r="BH660"/>
  <c r="BG660"/>
  <c r="BF660"/>
  <c r="T660"/>
  <c r="R660"/>
  <c r="P660"/>
  <c r="BI654"/>
  <c r="BH654"/>
  <c r="BG654"/>
  <c r="BF654"/>
  <c r="T654"/>
  <c r="R654"/>
  <c r="P654"/>
  <c r="BI652"/>
  <c r="BH652"/>
  <c r="BG652"/>
  <c r="BF652"/>
  <c r="T652"/>
  <c r="R652"/>
  <c r="P652"/>
  <c r="BI644"/>
  <c r="BH644"/>
  <c r="BG644"/>
  <c r="BF644"/>
  <c r="T644"/>
  <c r="R644"/>
  <c r="P644"/>
  <c r="BI642"/>
  <c r="BH642"/>
  <c r="BG642"/>
  <c r="BF642"/>
  <c r="T642"/>
  <c r="R642"/>
  <c r="P642"/>
  <c r="BI635"/>
  <c r="BH635"/>
  <c r="BG635"/>
  <c r="BF635"/>
  <c r="T635"/>
  <c r="R635"/>
  <c r="P635"/>
  <c r="BI625"/>
  <c r="BH625"/>
  <c r="BG625"/>
  <c r="BF625"/>
  <c r="T625"/>
  <c r="R625"/>
  <c r="P625"/>
  <c r="BI622"/>
  <c r="BH622"/>
  <c r="BG622"/>
  <c r="BF622"/>
  <c r="T622"/>
  <c r="R622"/>
  <c r="P622"/>
  <c r="BI616"/>
  <c r="BH616"/>
  <c r="BG616"/>
  <c r="BF616"/>
  <c r="T616"/>
  <c r="R616"/>
  <c r="P616"/>
  <c r="BI614"/>
  <c r="BH614"/>
  <c r="BG614"/>
  <c r="BF614"/>
  <c r="T614"/>
  <c r="R614"/>
  <c r="P614"/>
  <c r="BI610"/>
  <c r="BH610"/>
  <c r="BG610"/>
  <c r="BF610"/>
  <c r="T610"/>
  <c r="R610"/>
  <c r="P610"/>
  <c r="BI600"/>
  <c r="BH600"/>
  <c r="BG600"/>
  <c r="BF600"/>
  <c r="T600"/>
  <c r="R600"/>
  <c r="P600"/>
  <c r="BI597"/>
  <c r="BH597"/>
  <c r="BG597"/>
  <c r="BF597"/>
  <c r="T597"/>
  <c r="R597"/>
  <c r="P597"/>
  <c r="BI594"/>
  <c r="BH594"/>
  <c r="BG594"/>
  <c r="BF594"/>
  <c r="T594"/>
  <c r="R594"/>
  <c r="P594"/>
  <c r="BI591"/>
  <c r="BH591"/>
  <c r="BG591"/>
  <c r="BF591"/>
  <c r="T591"/>
  <c r="R591"/>
  <c r="P591"/>
  <c r="BI588"/>
  <c r="BH588"/>
  <c r="BG588"/>
  <c r="BF588"/>
  <c r="T588"/>
  <c r="R588"/>
  <c r="P588"/>
  <c r="BI585"/>
  <c r="BH585"/>
  <c r="BG585"/>
  <c r="BF585"/>
  <c r="T585"/>
  <c r="R585"/>
  <c r="P585"/>
  <c r="BI583"/>
  <c r="BH583"/>
  <c r="BG583"/>
  <c r="BF583"/>
  <c r="T583"/>
  <c r="R583"/>
  <c r="P583"/>
  <c r="BI580"/>
  <c r="BH580"/>
  <c r="BG580"/>
  <c r="BF580"/>
  <c r="T580"/>
  <c r="R580"/>
  <c r="P580"/>
  <c r="BI578"/>
  <c r="BH578"/>
  <c r="BG578"/>
  <c r="BF578"/>
  <c r="T578"/>
  <c r="R578"/>
  <c r="P578"/>
  <c r="BI575"/>
  <c r="BH575"/>
  <c r="BG575"/>
  <c r="BF575"/>
  <c r="T575"/>
  <c r="R575"/>
  <c r="P575"/>
  <c r="BI574"/>
  <c r="BH574"/>
  <c r="BG574"/>
  <c r="BF574"/>
  <c r="T574"/>
  <c r="R574"/>
  <c r="P574"/>
  <c r="BI569"/>
  <c r="BH569"/>
  <c r="BG569"/>
  <c r="BF569"/>
  <c r="T569"/>
  <c r="R569"/>
  <c r="P569"/>
  <c r="BI563"/>
  <c r="BH563"/>
  <c r="BG563"/>
  <c r="BF563"/>
  <c r="T563"/>
  <c r="R563"/>
  <c r="P563"/>
  <c r="BI561"/>
  <c r="BH561"/>
  <c r="BG561"/>
  <c r="BF561"/>
  <c r="T561"/>
  <c r="R561"/>
  <c r="P561"/>
  <c r="BI557"/>
  <c r="BH557"/>
  <c r="BG557"/>
  <c r="BF557"/>
  <c r="T557"/>
  <c r="R557"/>
  <c r="P557"/>
  <c r="BI554"/>
  <c r="BH554"/>
  <c r="BG554"/>
  <c r="BF554"/>
  <c r="T554"/>
  <c r="R554"/>
  <c r="P554"/>
  <c r="BI552"/>
  <c r="BH552"/>
  <c r="BG552"/>
  <c r="BF552"/>
  <c r="T552"/>
  <c r="R552"/>
  <c r="P552"/>
  <c r="BI549"/>
  <c r="BH549"/>
  <c r="BG549"/>
  <c r="BF549"/>
  <c r="T549"/>
  <c r="R549"/>
  <c r="P549"/>
  <c r="BI545"/>
  <c r="BH545"/>
  <c r="BG545"/>
  <c r="BF545"/>
  <c r="T545"/>
  <c r="R545"/>
  <c r="P545"/>
  <c r="BI543"/>
  <c r="BH543"/>
  <c r="BG543"/>
  <c r="BF543"/>
  <c r="T543"/>
  <c r="R543"/>
  <c r="P543"/>
  <c r="BI539"/>
  <c r="BH539"/>
  <c r="BG539"/>
  <c r="BF539"/>
  <c r="T539"/>
  <c r="R539"/>
  <c r="P539"/>
  <c r="BI537"/>
  <c r="BH537"/>
  <c r="BG537"/>
  <c r="BF537"/>
  <c r="T537"/>
  <c r="R537"/>
  <c r="P537"/>
  <c r="BI535"/>
  <c r="BH535"/>
  <c r="BG535"/>
  <c r="BF535"/>
  <c r="T535"/>
  <c r="R535"/>
  <c r="P535"/>
  <c r="BI532"/>
  <c r="BH532"/>
  <c r="BG532"/>
  <c r="BF532"/>
  <c r="T532"/>
  <c r="R532"/>
  <c r="P532"/>
  <c r="BI530"/>
  <c r="BH530"/>
  <c r="BG530"/>
  <c r="BF530"/>
  <c r="T530"/>
  <c r="R530"/>
  <c r="P530"/>
  <c r="BI528"/>
  <c r="BH528"/>
  <c r="BG528"/>
  <c r="BF528"/>
  <c r="T528"/>
  <c r="R528"/>
  <c r="P528"/>
  <c r="BI524"/>
  <c r="BH524"/>
  <c r="BG524"/>
  <c r="BF524"/>
  <c r="T524"/>
  <c r="R524"/>
  <c r="P524"/>
  <c r="BI520"/>
  <c r="BH520"/>
  <c r="BG520"/>
  <c r="BF520"/>
  <c r="T520"/>
  <c r="R520"/>
  <c r="P520"/>
  <c r="BI517"/>
  <c r="BH517"/>
  <c r="BG517"/>
  <c r="BF517"/>
  <c r="T517"/>
  <c r="R517"/>
  <c r="P517"/>
  <c r="BI516"/>
  <c r="BH516"/>
  <c r="BG516"/>
  <c r="BF516"/>
  <c r="T516"/>
  <c r="R516"/>
  <c r="P516"/>
  <c r="BI514"/>
  <c r="BH514"/>
  <c r="BG514"/>
  <c r="BF514"/>
  <c r="T514"/>
  <c r="R514"/>
  <c r="P514"/>
  <c r="BI512"/>
  <c r="BH512"/>
  <c r="BG512"/>
  <c r="BF512"/>
  <c r="T512"/>
  <c r="R512"/>
  <c r="P512"/>
  <c r="BI510"/>
  <c r="BH510"/>
  <c r="BG510"/>
  <c r="BF510"/>
  <c r="T510"/>
  <c r="R510"/>
  <c r="P510"/>
  <c r="BI509"/>
  <c r="BH509"/>
  <c r="BG509"/>
  <c r="BF509"/>
  <c r="T509"/>
  <c r="R509"/>
  <c r="P509"/>
  <c r="BI507"/>
  <c r="BH507"/>
  <c r="BG507"/>
  <c r="BF507"/>
  <c r="T507"/>
  <c r="R507"/>
  <c r="P507"/>
  <c r="BI505"/>
  <c r="BH505"/>
  <c r="BG505"/>
  <c r="BF505"/>
  <c r="T505"/>
  <c r="R505"/>
  <c r="P505"/>
  <c r="BI503"/>
  <c r="BH503"/>
  <c r="BG503"/>
  <c r="BF503"/>
  <c r="T503"/>
  <c r="R503"/>
  <c r="P503"/>
  <c r="BI501"/>
  <c r="BH501"/>
  <c r="BG501"/>
  <c r="BF501"/>
  <c r="T501"/>
  <c r="R501"/>
  <c r="P501"/>
  <c r="BI499"/>
  <c r="BH499"/>
  <c r="BG499"/>
  <c r="BF499"/>
  <c r="T499"/>
  <c r="R499"/>
  <c r="P499"/>
  <c r="BI497"/>
  <c r="BH497"/>
  <c r="BG497"/>
  <c r="BF497"/>
  <c r="T497"/>
  <c r="R497"/>
  <c r="P497"/>
  <c r="BI495"/>
  <c r="BH495"/>
  <c r="BG495"/>
  <c r="BF495"/>
  <c r="T495"/>
  <c r="R495"/>
  <c r="P495"/>
  <c r="BI493"/>
  <c r="BH493"/>
  <c r="BG493"/>
  <c r="BF493"/>
  <c r="T493"/>
  <c r="R493"/>
  <c r="P493"/>
  <c r="BI491"/>
  <c r="BH491"/>
  <c r="BG491"/>
  <c r="BF491"/>
  <c r="T491"/>
  <c r="R491"/>
  <c r="P491"/>
  <c r="BI484"/>
  <c r="BH484"/>
  <c r="BG484"/>
  <c r="BF484"/>
  <c r="T484"/>
  <c r="R484"/>
  <c r="P484"/>
  <c r="BI482"/>
  <c r="BH482"/>
  <c r="BG482"/>
  <c r="BF482"/>
  <c r="T482"/>
  <c r="R482"/>
  <c r="P482"/>
  <c r="BI478"/>
  <c r="BH478"/>
  <c r="BG478"/>
  <c r="BF478"/>
  <c r="T478"/>
  <c r="R478"/>
  <c r="P478"/>
  <c r="BI475"/>
  <c r="BH475"/>
  <c r="BG475"/>
  <c r="BF475"/>
  <c r="T475"/>
  <c r="R475"/>
  <c r="P475"/>
  <c r="BI472"/>
  <c r="BH472"/>
  <c r="BG472"/>
  <c r="BF472"/>
  <c r="T472"/>
  <c r="R472"/>
  <c r="P472"/>
  <c r="BI470"/>
  <c r="BH470"/>
  <c r="BG470"/>
  <c r="BF470"/>
  <c r="T470"/>
  <c r="R470"/>
  <c r="P470"/>
  <c r="BI466"/>
  <c r="BH466"/>
  <c r="BG466"/>
  <c r="BF466"/>
  <c r="T466"/>
  <c r="R466"/>
  <c r="P466"/>
  <c r="BI465"/>
  <c r="BH465"/>
  <c r="BG465"/>
  <c r="BF465"/>
  <c r="T465"/>
  <c r="R465"/>
  <c r="P465"/>
  <c r="BI461"/>
  <c r="BH461"/>
  <c r="BG461"/>
  <c r="BF461"/>
  <c r="T461"/>
  <c r="R461"/>
  <c r="P461"/>
  <c r="BI459"/>
  <c r="BH459"/>
  <c r="BG459"/>
  <c r="BF459"/>
  <c r="T459"/>
  <c r="R459"/>
  <c r="P459"/>
  <c r="BI455"/>
  <c r="BH455"/>
  <c r="BG455"/>
  <c r="BF455"/>
  <c r="T455"/>
  <c r="R455"/>
  <c r="P455"/>
  <c r="BI450"/>
  <c r="BH450"/>
  <c r="BG450"/>
  <c r="BF450"/>
  <c r="T450"/>
  <c r="R450"/>
  <c r="P450"/>
  <c r="BI449"/>
  <c r="BH449"/>
  <c r="BG449"/>
  <c r="BF449"/>
  <c r="T449"/>
  <c r="R449"/>
  <c r="P449"/>
  <c r="BI448"/>
  <c r="BH448"/>
  <c r="BG448"/>
  <c r="BF448"/>
  <c r="T448"/>
  <c r="R448"/>
  <c r="P448"/>
  <c r="BI444"/>
  <c r="BH444"/>
  <c r="BG444"/>
  <c r="BF444"/>
  <c r="T444"/>
  <c r="R444"/>
  <c r="P444"/>
  <c r="BI440"/>
  <c r="BH440"/>
  <c r="BG440"/>
  <c r="BF440"/>
  <c r="T440"/>
  <c r="R440"/>
  <c r="P440"/>
  <c r="BI436"/>
  <c r="BH436"/>
  <c r="BG436"/>
  <c r="BF436"/>
  <c r="T436"/>
  <c r="R436"/>
  <c r="P436"/>
  <c r="BI429"/>
  <c r="BH429"/>
  <c r="BG429"/>
  <c r="BF429"/>
  <c r="T429"/>
  <c r="R429"/>
  <c r="P429"/>
  <c r="BI424"/>
  <c r="BH424"/>
  <c r="BG424"/>
  <c r="BF424"/>
  <c r="T424"/>
  <c r="T423"/>
  <c r="R424"/>
  <c r="R423"/>
  <c r="P424"/>
  <c r="P423"/>
  <c r="BI421"/>
  <c r="BH421"/>
  <c r="BG421"/>
  <c r="BF421"/>
  <c r="T421"/>
  <c r="R421"/>
  <c r="P421"/>
  <c r="BI417"/>
  <c r="BH417"/>
  <c r="BG417"/>
  <c r="BF417"/>
  <c r="T417"/>
  <c r="R417"/>
  <c r="P417"/>
  <c r="BI413"/>
  <c r="BH413"/>
  <c r="BG413"/>
  <c r="BF413"/>
  <c r="T413"/>
  <c r="R413"/>
  <c r="P413"/>
  <c r="BI409"/>
  <c r="BH409"/>
  <c r="BG409"/>
  <c r="BF409"/>
  <c r="T409"/>
  <c r="T408"/>
  <c r="R409"/>
  <c r="R408"/>
  <c r="P409"/>
  <c r="P408"/>
  <c r="BI406"/>
  <c r="BH406"/>
  <c r="BG406"/>
  <c r="BF406"/>
  <c r="T406"/>
  <c r="R406"/>
  <c r="P406"/>
  <c r="BI404"/>
  <c r="BH404"/>
  <c r="BG404"/>
  <c r="BF404"/>
  <c r="T404"/>
  <c r="R404"/>
  <c r="P404"/>
  <c r="BI401"/>
  <c r="BH401"/>
  <c r="BG401"/>
  <c r="BF401"/>
  <c r="T401"/>
  <c r="R401"/>
  <c r="P401"/>
  <c r="BI394"/>
  <c r="BH394"/>
  <c r="BG394"/>
  <c r="BF394"/>
  <c r="T394"/>
  <c r="R394"/>
  <c r="P394"/>
  <c r="BI392"/>
  <c r="BH392"/>
  <c r="BG392"/>
  <c r="BF392"/>
  <c r="T392"/>
  <c r="R392"/>
  <c r="P392"/>
  <c r="BI390"/>
  <c r="BH390"/>
  <c r="BG390"/>
  <c r="BF390"/>
  <c r="T390"/>
  <c r="R390"/>
  <c r="P390"/>
  <c r="BI388"/>
  <c r="BH388"/>
  <c r="BG388"/>
  <c r="BF388"/>
  <c r="T388"/>
  <c r="R388"/>
  <c r="P388"/>
  <c r="BI380"/>
  <c r="BH380"/>
  <c r="BG380"/>
  <c r="BF380"/>
  <c r="T380"/>
  <c r="R380"/>
  <c r="P380"/>
  <c r="BI376"/>
  <c r="BH376"/>
  <c r="BG376"/>
  <c r="BF376"/>
  <c r="T376"/>
  <c r="R376"/>
  <c r="P376"/>
  <c r="BI369"/>
  <c r="BH369"/>
  <c r="BG369"/>
  <c r="BF369"/>
  <c r="T369"/>
  <c r="R369"/>
  <c r="P369"/>
  <c r="BI365"/>
  <c r="BH365"/>
  <c r="BG365"/>
  <c r="BF365"/>
  <c r="T365"/>
  <c r="R365"/>
  <c r="P365"/>
  <c r="BI363"/>
  <c r="BH363"/>
  <c r="BG363"/>
  <c r="BF363"/>
  <c r="T363"/>
  <c r="R363"/>
  <c r="P363"/>
  <c r="BI362"/>
  <c r="BH362"/>
  <c r="BG362"/>
  <c r="BF362"/>
  <c r="T362"/>
  <c r="R362"/>
  <c r="P362"/>
  <c r="BI353"/>
  <c r="BH353"/>
  <c r="BG353"/>
  <c r="BF353"/>
  <c r="T353"/>
  <c r="R353"/>
  <c r="P353"/>
  <c r="BI349"/>
  <c r="BH349"/>
  <c r="BG349"/>
  <c r="BF349"/>
  <c r="T349"/>
  <c r="R349"/>
  <c r="P349"/>
  <c r="BI345"/>
  <c r="BH345"/>
  <c r="BG345"/>
  <c r="BF345"/>
  <c r="T345"/>
  <c r="R345"/>
  <c r="P345"/>
  <c r="BI336"/>
  <c r="BH336"/>
  <c r="BG336"/>
  <c r="BF336"/>
  <c r="T336"/>
  <c r="R336"/>
  <c r="P336"/>
  <c r="BI330"/>
  <c r="BH330"/>
  <c r="BG330"/>
  <c r="BF330"/>
  <c r="T330"/>
  <c r="R330"/>
  <c r="P330"/>
  <c r="BI327"/>
  <c r="BH327"/>
  <c r="BG327"/>
  <c r="BF327"/>
  <c r="T327"/>
  <c r="R327"/>
  <c r="P327"/>
  <c r="BI323"/>
  <c r="BH323"/>
  <c r="BG323"/>
  <c r="BF323"/>
  <c r="T323"/>
  <c r="R323"/>
  <c r="P323"/>
  <c r="BI319"/>
  <c r="BH319"/>
  <c r="BG319"/>
  <c r="BF319"/>
  <c r="T319"/>
  <c r="R319"/>
  <c r="P319"/>
  <c r="BI315"/>
  <c r="BH315"/>
  <c r="BG315"/>
  <c r="BF315"/>
  <c r="T315"/>
  <c r="R315"/>
  <c r="P315"/>
  <c r="BI311"/>
  <c r="BH311"/>
  <c r="BG311"/>
  <c r="BF311"/>
  <c r="T311"/>
  <c r="R311"/>
  <c r="P311"/>
  <c r="BI307"/>
  <c r="BH307"/>
  <c r="BG307"/>
  <c r="BF307"/>
  <c r="T307"/>
  <c r="R307"/>
  <c r="P307"/>
  <c r="BI303"/>
  <c r="BH303"/>
  <c r="BG303"/>
  <c r="BF303"/>
  <c r="T303"/>
  <c r="R303"/>
  <c r="P303"/>
  <c r="BI301"/>
  <c r="BH301"/>
  <c r="BG301"/>
  <c r="BF301"/>
  <c r="T301"/>
  <c r="R301"/>
  <c r="P301"/>
  <c r="BI297"/>
  <c r="BH297"/>
  <c r="BG297"/>
  <c r="BF297"/>
  <c r="T297"/>
  <c r="R297"/>
  <c r="P297"/>
  <c r="BI293"/>
  <c r="BH293"/>
  <c r="BG293"/>
  <c r="BF293"/>
  <c r="T293"/>
  <c r="R293"/>
  <c r="P293"/>
  <c r="BI292"/>
  <c r="BH292"/>
  <c r="BG292"/>
  <c r="BF292"/>
  <c r="T292"/>
  <c r="R292"/>
  <c r="P292"/>
  <c r="BI291"/>
  <c r="BH291"/>
  <c r="BG291"/>
  <c r="BF291"/>
  <c r="T291"/>
  <c r="R291"/>
  <c r="P291"/>
  <c r="BI290"/>
  <c r="BH290"/>
  <c r="BG290"/>
  <c r="BF290"/>
  <c r="T290"/>
  <c r="R290"/>
  <c r="P290"/>
  <c r="BI287"/>
  <c r="BH287"/>
  <c r="BG287"/>
  <c r="BF287"/>
  <c r="T287"/>
  <c r="R287"/>
  <c r="P287"/>
  <c r="BI284"/>
  <c r="BH284"/>
  <c r="BG284"/>
  <c r="BF284"/>
  <c r="T284"/>
  <c r="R284"/>
  <c r="P284"/>
  <c r="BI282"/>
  <c r="BH282"/>
  <c r="BG282"/>
  <c r="BF282"/>
  <c r="T282"/>
  <c r="R282"/>
  <c r="P282"/>
  <c r="BI280"/>
  <c r="BH280"/>
  <c r="BG280"/>
  <c r="BF280"/>
  <c r="T280"/>
  <c r="R280"/>
  <c r="P280"/>
  <c r="BI276"/>
  <c r="BH276"/>
  <c r="BG276"/>
  <c r="BF276"/>
  <c r="T276"/>
  <c r="R276"/>
  <c r="P276"/>
  <c r="BI272"/>
  <c r="BH272"/>
  <c r="BG272"/>
  <c r="BF272"/>
  <c r="T272"/>
  <c r="R272"/>
  <c r="P272"/>
  <c r="BI266"/>
  <c r="BH266"/>
  <c r="BG266"/>
  <c r="BF266"/>
  <c r="T266"/>
  <c r="R266"/>
  <c r="P266"/>
  <c r="BI264"/>
  <c r="BH264"/>
  <c r="BG264"/>
  <c r="BF264"/>
  <c r="T264"/>
  <c r="R264"/>
  <c r="P264"/>
  <c r="BI262"/>
  <c r="BH262"/>
  <c r="BG262"/>
  <c r="BF262"/>
  <c r="T262"/>
  <c r="R262"/>
  <c r="P262"/>
  <c r="BI258"/>
  <c r="BH258"/>
  <c r="BG258"/>
  <c r="BF258"/>
  <c r="T258"/>
  <c r="R258"/>
  <c r="P258"/>
  <c r="BI249"/>
  <c r="BH249"/>
  <c r="BG249"/>
  <c r="BF249"/>
  <c r="T249"/>
  <c r="R249"/>
  <c r="P249"/>
  <c r="BI237"/>
  <c r="BH237"/>
  <c r="BG237"/>
  <c r="BF237"/>
  <c r="T237"/>
  <c r="R237"/>
  <c r="P237"/>
  <c r="BI230"/>
  <c r="BH230"/>
  <c r="BG230"/>
  <c r="BF230"/>
  <c r="T230"/>
  <c r="R230"/>
  <c r="P230"/>
  <c r="BI221"/>
  <c r="BH221"/>
  <c r="BG221"/>
  <c r="BF221"/>
  <c r="T221"/>
  <c r="R221"/>
  <c r="P221"/>
  <c r="BI217"/>
  <c r="BH217"/>
  <c r="BG217"/>
  <c r="BF217"/>
  <c r="T217"/>
  <c r="R217"/>
  <c r="P217"/>
  <c r="BI213"/>
  <c r="BH213"/>
  <c r="BG213"/>
  <c r="BF213"/>
  <c r="T213"/>
  <c r="R213"/>
  <c r="P213"/>
  <c r="BI209"/>
  <c r="BH209"/>
  <c r="BG209"/>
  <c r="BF209"/>
  <c r="T209"/>
  <c r="R209"/>
  <c r="P209"/>
  <c r="BI203"/>
  <c r="BH203"/>
  <c r="BG203"/>
  <c r="BF203"/>
  <c r="T203"/>
  <c r="R203"/>
  <c r="P203"/>
  <c r="BI201"/>
  <c r="BH201"/>
  <c r="BG201"/>
  <c r="BF201"/>
  <c r="T201"/>
  <c r="R201"/>
  <c r="P201"/>
  <c r="BI199"/>
  <c r="BH199"/>
  <c r="BG199"/>
  <c r="BF199"/>
  <c r="T199"/>
  <c r="R199"/>
  <c r="P199"/>
  <c r="BI193"/>
  <c r="BH193"/>
  <c r="BG193"/>
  <c r="BF193"/>
  <c r="T193"/>
  <c r="R193"/>
  <c r="P193"/>
  <c r="BI186"/>
  <c r="BH186"/>
  <c r="BG186"/>
  <c r="BF186"/>
  <c r="T186"/>
  <c r="R186"/>
  <c r="P186"/>
  <c r="BI184"/>
  <c r="BH184"/>
  <c r="BG184"/>
  <c r="BF184"/>
  <c r="T184"/>
  <c r="R184"/>
  <c r="P184"/>
  <c r="BI180"/>
  <c r="BH180"/>
  <c r="BG180"/>
  <c r="BF180"/>
  <c r="T180"/>
  <c r="R180"/>
  <c r="P180"/>
  <c r="BI172"/>
  <c r="BH172"/>
  <c r="BG172"/>
  <c r="BF172"/>
  <c r="T172"/>
  <c r="R172"/>
  <c r="P172"/>
  <c r="BI168"/>
  <c r="BH168"/>
  <c r="BG168"/>
  <c r="BF168"/>
  <c r="T168"/>
  <c r="R168"/>
  <c r="P168"/>
  <c r="BI164"/>
  <c r="BH164"/>
  <c r="BG164"/>
  <c r="BF164"/>
  <c r="T164"/>
  <c r="R164"/>
  <c r="P164"/>
  <c r="BI160"/>
  <c r="BH160"/>
  <c r="BG160"/>
  <c r="BF160"/>
  <c r="T160"/>
  <c r="R160"/>
  <c r="P160"/>
  <c r="BI156"/>
  <c r="BH156"/>
  <c r="BG156"/>
  <c r="BF156"/>
  <c r="T156"/>
  <c r="R156"/>
  <c r="P156"/>
  <c r="BI149"/>
  <c r="BH149"/>
  <c r="BG149"/>
  <c r="BF149"/>
  <c r="T149"/>
  <c r="R149"/>
  <c r="P149"/>
  <c r="BI144"/>
  <c r="BH144"/>
  <c r="BG144"/>
  <c r="BF144"/>
  <c r="T144"/>
  <c r="R144"/>
  <c r="P144"/>
  <c r="BI140"/>
  <c r="BH140"/>
  <c r="BG140"/>
  <c r="BF140"/>
  <c r="T140"/>
  <c r="R140"/>
  <c r="P140"/>
  <c r="BI136"/>
  <c r="BH136"/>
  <c r="BG136"/>
  <c r="BF136"/>
  <c r="T136"/>
  <c r="R136"/>
  <c r="P136"/>
  <c r="BI132"/>
  <c r="BH132"/>
  <c r="BG132"/>
  <c r="BF132"/>
  <c r="T132"/>
  <c r="R132"/>
  <c r="P132"/>
  <c r="BI126"/>
  <c r="BH126"/>
  <c r="BG126"/>
  <c r="BF126"/>
  <c r="T126"/>
  <c r="R126"/>
  <c r="P126"/>
  <c r="BI121"/>
  <c r="BH121"/>
  <c r="BG121"/>
  <c r="BF121"/>
  <c r="T121"/>
  <c r="T120"/>
  <c r="R121"/>
  <c r="R120"/>
  <c r="P121"/>
  <c r="P120"/>
  <c r="BI117"/>
  <c r="BH117"/>
  <c r="BG117"/>
  <c r="BF117"/>
  <c r="T117"/>
  <c r="R117"/>
  <c r="P117"/>
  <c r="BI115"/>
  <c r="BH115"/>
  <c r="BG115"/>
  <c r="BF115"/>
  <c r="T115"/>
  <c r="R115"/>
  <c r="P115"/>
  <c r="BI112"/>
  <c r="BH112"/>
  <c r="BG112"/>
  <c r="BF112"/>
  <c r="T112"/>
  <c r="R112"/>
  <c r="P112"/>
  <c r="BI110"/>
  <c r="BH110"/>
  <c r="BG110"/>
  <c r="BF110"/>
  <c r="T110"/>
  <c r="R110"/>
  <c r="P110"/>
  <c r="BI106"/>
  <c r="BH106"/>
  <c r="BG106"/>
  <c r="BF106"/>
  <c r="T106"/>
  <c r="R106"/>
  <c r="P106"/>
  <c r="J100"/>
  <c r="J99"/>
  <c r="F99"/>
  <c r="F97"/>
  <c r="E95"/>
  <c r="J59"/>
  <c r="J58"/>
  <c r="F58"/>
  <c r="F56"/>
  <c r="E54"/>
  <c r="J20"/>
  <c r="E20"/>
  <c r="F100"/>
  <c r="J19"/>
  <c r="J14"/>
  <c r="J97"/>
  <c r="E7"/>
  <c r="E50"/>
  <c i="11" r="J39"/>
  <c r="J38"/>
  <c i="1" r="AY66"/>
  <c i="11" r="J37"/>
  <c i="1" r="AX66"/>
  <c i="11"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J88"/>
  <c r="J87"/>
  <c r="F87"/>
  <c r="F85"/>
  <c r="E83"/>
  <c r="J59"/>
  <c r="J58"/>
  <c r="F58"/>
  <c r="F56"/>
  <c r="E54"/>
  <c r="J20"/>
  <c r="E20"/>
  <c r="F88"/>
  <c r="J19"/>
  <c r="J14"/>
  <c r="J85"/>
  <c r="E7"/>
  <c r="E50"/>
  <c i="10" r="J41"/>
  <c r="J40"/>
  <c i="1" r="AY65"/>
  <c i="10" r="J39"/>
  <c i="1" r="AX65"/>
  <c i="10"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6"/>
  <c r="BH96"/>
  <c r="BG96"/>
  <c r="BF96"/>
  <c r="T96"/>
  <c r="R96"/>
  <c r="P96"/>
  <c r="J90"/>
  <c r="J89"/>
  <c r="F89"/>
  <c r="F87"/>
  <c r="E85"/>
  <c r="J63"/>
  <c r="J62"/>
  <c r="F62"/>
  <c r="F60"/>
  <c r="E58"/>
  <c r="J22"/>
  <c r="E22"/>
  <c r="F63"/>
  <c r="J21"/>
  <c r="J16"/>
  <c r="J87"/>
  <c r="E7"/>
  <c r="E52"/>
  <c i="9" r="J41"/>
  <c r="J40"/>
  <c i="1" r="AY64"/>
  <c i="9" r="J39"/>
  <c i="1" r="AX64"/>
  <c i="9" r="BI103"/>
  <c r="BH103"/>
  <c r="BG103"/>
  <c r="BF103"/>
  <c r="T103"/>
  <c r="R103"/>
  <c r="P103"/>
  <c r="BI102"/>
  <c r="BH102"/>
  <c r="BG102"/>
  <c r="BF102"/>
  <c r="T102"/>
  <c r="R102"/>
  <c r="P102"/>
  <c r="BI101"/>
  <c r="BH101"/>
  <c r="BG101"/>
  <c r="BF101"/>
  <c r="T101"/>
  <c r="R101"/>
  <c r="P101"/>
  <c r="BI100"/>
  <c r="BH100"/>
  <c r="BG100"/>
  <c r="BF100"/>
  <c r="T100"/>
  <c r="R100"/>
  <c r="P100"/>
  <c r="BI98"/>
  <c r="BH98"/>
  <c r="BG98"/>
  <c r="BF98"/>
  <c r="T98"/>
  <c r="R98"/>
  <c r="P98"/>
  <c r="BI96"/>
  <c r="BH96"/>
  <c r="BG96"/>
  <c r="BF96"/>
  <c r="T96"/>
  <c r="R96"/>
  <c r="P96"/>
  <c r="J90"/>
  <c r="J89"/>
  <c r="F89"/>
  <c r="F87"/>
  <c r="E85"/>
  <c r="J63"/>
  <c r="J62"/>
  <c r="F62"/>
  <c r="F60"/>
  <c r="E58"/>
  <c r="J22"/>
  <c r="E22"/>
  <c r="F63"/>
  <c r="J21"/>
  <c r="J16"/>
  <c r="J60"/>
  <c r="E7"/>
  <c r="E79"/>
  <c i="8" r="J41"/>
  <c r="J40"/>
  <c i="1" r="AY63"/>
  <c i="8" r="J39"/>
  <c i="1" r="AX63"/>
  <c i="8" r="BI137"/>
  <c r="BH137"/>
  <c r="BG137"/>
  <c r="BF137"/>
  <c r="T137"/>
  <c r="R137"/>
  <c r="P137"/>
  <c r="BI136"/>
  <c r="BH136"/>
  <c r="BG136"/>
  <c r="BF136"/>
  <c r="T136"/>
  <c r="R136"/>
  <c r="P136"/>
  <c r="BI134"/>
  <c r="BH134"/>
  <c r="BG134"/>
  <c r="BF134"/>
  <c r="T134"/>
  <c r="R134"/>
  <c r="P134"/>
  <c r="BI132"/>
  <c r="BH132"/>
  <c r="BG132"/>
  <c r="BF132"/>
  <c r="T132"/>
  <c r="R132"/>
  <c r="P132"/>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4"/>
  <c r="BH124"/>
  <c r="BG124"/>
  <c r="BF124"/>
  <c r="T124"/>
  <c r="R124"/>
  <c r="P124"/>
  <c r="BI122"/>
  <c r="BH122"/>
  <c r="BG122"/>
  <c r="BF122"/>
  <c r="T122"/>
  <c r="R122"/>
  <c r="P122"/>
  <c r="BI120"/>
  <c r="BH120"/>
  <c r="BG120"/>
  <c r="BF120"/>
  <c r="T120"/>
  <c r="R120"/>
  <c r="P120"/>
  <c r="BI118"/>
  <c r="BH118"/>
  <c r="BG118"/>
  <c r="BF118"/>
  <c r="T118"/>
  <c r="R118"/>
  <c r="P118"/>
  <c r="BI116"/>
  <c r="BH116"/>
  <c r="BG116"/>
  <c r="BF116"/>
  <c r="T116"/>
  <c r="R116"/>
  <c r="P116"/>
  <c r="BI114"/>
  <c r="BH114"/>
  <c r="BG114"/>
  <c r="BF114"/>
  <c r="T114"/>
  <c r="R114"/>
  <c r="P114"/>
  <c r="BI112"/>
  <c r="BH112"/>
  <c r="BG112"/>
  <c r="BF112"/>
  <c r="T112"/>
  <c r="R112"/>
  <c r="P112"/>
  <c r="BI110"/>
  <c r="BH110"/>
  <c r="BG110"/>
  <c r="BF110"/>
  <c r="T110"/>
  <c r="R110"/>
  <c r="P110"/>
  <c r="BI108"/>
  <c r="BH108"/>
  <c r="BG108"/>
  <c r="BF108"/>
  <c r="T108"/>
  <c r="R108"/>
  <c r="P108"/>
  <c r="BI106"/>
  <c r="BH106"/>
  <c r="BG106"/>
  <c r="BF106"/>
  <c r="T106"/>
  <c r="R106"/>
  <c r="P106"/>
  <c r="BI104"/>
  <c r="BH104"/>
  <c r="BG104"/>
  <c r="BF104"/>
  <c r="T104"/>
  <c r="R104"/>
  <c r="P104"/>
  <c r="BI102"/>
  <c r="BH102"/>
  <c r="BG102"/>
  <c r="BF102"/>
  <c r="T102"/>
  <c r="R102"/>
  <c r="P102"/>
  <c r="BI100"/>
  <c r="BH100"/>
  <c r="BG100"/>
  <c r="BF100"/>
  <c r="T100"/>
  <c r="R100"/>
  <c r="P100"/>
  <c r="BI98"/>
  <c r="BH98"/>
  <c r="BG98"/>
  <c r="BF98"/>
  <c r="T98"/>
  <c r="R98"/>
  <c r="P98"/>
  <c r="BI96"/>
  <c r="BH96"/>
  <c r="BG96"/>
  <c r="BF96"/>
  <c r="T96"/>
  <c r="R96"/>
  <c r="P96"/>
  <c r="J90"/>
  <c r="J89"/>
  <c r="F89"/>
  <c r="F87"/>
  <c r="E85"/>
  <c r="J63"/>
  <c r="J62"/>
  <c r="F62"/>
  <c r="F60"/>
  <c r="E58"/>
  <c r="J22"/>
  <c r="E22"/>
  <c r="F90"/>
  <c r="J21"/>
  <c r="J16"/>
  <c r="J87"/>
  <c r="E7"/>
  <c r="E52"/>
  <c i="7" r="J39"/>
  <c r="J38"/>
  <c i="1" r="AY61"/>
  <c i="7" r="J37"/>
  <c i="1" r="AX61"/>
  <c i="7"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J83"/>
  <c r="J82"/>
  <c r="F82"/>
  <c r="F80"/>
  <c r="E78"/>
  <c r="J59"/>
  <c r="J58"/>
  <c r="F58"/>
  <c r="F56"/>
  <c r="E54"/>
  <c r="J20"/>
  <c r="E20"/>
  <c r="F83"/>
  <c r="J19"/>
  <c r="J14"/>
  <c r="J56"/>
  <c r="E7"/>
  <c r="E74"/>
  <c i="6" r="J39"/>
  <c r="J38"/>
  <c i="1" r="AY60"/>
  <c i="6" r="J37"/>
  <c i="1" r="AX60"/>
  <c i="6" r="BI126"/>
  <c r="BH126"/>
  <c r="BG126"/>
  <c r="BF126"/>
  <c r="T126"/>
  <c r="R126"/>
  <c r="P126"/>
  <c r="BI124"/>
  <c r="BH124"/>
  <c r="BG124"/>
  <c r="BF124"/>
  <c r="T124"/>
  <c r="R124"/>
  <c r="P124"/>
  <c r="BI122"/>
  <c r="BH122"/>
  <c r="BG122"/>
  <c r="BF122"/>
  <c r="T122"/>
  <c r="R122"/>
  <c r="P122"/>
  <c r="BI121"/>
  <c r="BH121"/>
  <c r="BG121"/>
  <c r="BF121"/>
  <c r="T121"/>
  <c r="R121"/>
  <c r="P121"/>
  <c r="BI118"/>
  <c r="BH118"/>
  <c r="BG118"/>
  <c r="BF118"/>
  <c r="T118"/>
  <c r="R118"/>
  <c r="P118"/>
  <c r="BI116"/>
  <c r="BH116"/>
  <c r="BG116"/>
  <c r="BF116"/>
  <c r="T116"/>
  <c r="R116"/>
  <c r="P116"/>
  <c r="BI114"/>
  <c r="BH114"/>
  <c r="BG114"/>
  <c r="BF114"/>
  <c r="T114"/>
  <c r="R114"/>
  <c r="P114"/>
  <c r="BI112"/>
  <c r="BH112"/>
  <c r="BG112"/>
  <c r="BF112"/>
  <c r="T112"/>
  <c r="R112"/>
  <c r="P112"/>
  <c r="BI109"/>
  <c r="BH109"/>
  <c r="BG109"/>
  <c r="BF109"/>
  <c r="T109"/>
  <c r="R109"/>
  <c r="P109"/>
  <c r="BI107"/>
  <c r="BH107"/>
  <c r="BG107"/>
  <c r="BF107"/>
  <c r="T107"/>
  <c r="R107"/>
  <c r="P107"/>
  <c r="BI105"/>
  <c r="BH105"/>
  <c r="BG105"/>
  <c r="BF105"/>
  <c r="T105"/>
  <c r="R105"/>
  <c r="P105"/>
  <c r="BI103"/>
  <c r="BH103"/>
  <c r="BG103"/>
  <c r="BF103"/>
  <c r="T103"/>
  <c r="R103"/>
  <c r="P103"/>
  <c r="BI101"/>
  <c r="BH101"/>
  <c r="BG101"/>
  <c r="BF101"/>
  <c r="T101"/>
  <c r="R101"/>
  <c r="P101"/>
  <c r="BI100"/>
  <c r="BH100"/>
  <c r="BG100"/>
  <c r="BF100"/>
  <c r="T100"/>
  <c r="R100"/>
  <c r="P100"/>
  <c r="BI99"/>
  <c r="BH99"/>
  <c r="BG99"/>
  <c r="BF99"/>
  <c r="T99"/>
  <c r="R99"/>
  <c r="P99"/>
  <c r="BI96"/>
  <c r="BH96"/>
  <c r="BG96"/>
  <c r="BF96"/>
  <c r="T96"/>
  <c r="R96"/>
  <c r="P96"/>
  <c r="BI95"/>
  <c r="BH95"/>
  <c r="BG95"/>
  <c r="BF95"/>
  <c r="T95"/>
  <c r="R95"/>
  <c r="P95"/>
  <c r="BI94"/>
  <c r="BH94"/>
  <c r="BG94"/>
  <c r="BF94"/>
  <c r="T94"/>
  <c r="R94"/>
  <c r="P94"/>
  <c r="BI93"/>
  <c r="BH93"/>
  <c r="BG93"/>
  <c r="BF93"/>
  <c r="T93"/>
  <c r="R93"/>
  <c r="P93"/>
  <c r="J87"/>
  <c r="J86"/>
  <c r="F86"/>
  <c r="F84"/>
  <c r="E82"/>
  <c r="J59"/>
  <c r="J58"/>
  <c r="F58"/>
  <c r="F56"/>
  <c r="E54"/>
  <c r="J20"/>
  <c r="E20"/>
  <c r="F59"/>
  <c r="J19"/>
  <c r="J14"/>
  <c r="J56"/>
  <c r="E7"/>
  <c r="E50"/>
  <c i="5" r="J39"/>
  <c r="J38"/>
  <c i="1" r="AY59"/>
  <c i="5" r="J37"/>
  <c i="1" r="AX59"/>
  <c i="5" r="BI202"/>
  <c r="BH202"/>
  <c r="BG202"/>
  <c r="BF202"/>
  <c r="T202"/>
  <c r="R202"/>
  <c r="P202"/>
  <c r="BI198"/>
  <c r="BH198"/>
  <c r="BG198"/>
  <c r="BF198"/>
  <c r="T198"/>
  <c r="R198"/>
  <c r="P198"/>
  <c r="BI195"/>
  <c r="BH195"/>
  <c r="BG195"/>
  <c r="BF195"/>
  <c r="T195"/>
  <c r="R195"/>
  <c r="P195"/>
  <c r="BI191"/>
  <c r="BH191"/>
  <c r="BG191"/>
  <c r="BF191"/>
  <c r="T191"/>
  <c r="R191"/>
  <c r="P191"/>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2"/>
  <c r="BH182"/>
  <c r="BG182"/>
  <c r="BF182"/>
  <c r="T182"/>
  <c r="R182"/>
  <c r="P182"/>
  <c r="BI181"/>
  <c r="BH181"/>
  <c r="BG181"/>
  <c r="BF181"/>
  <c r="T181"/>
  <c r="R181"/>
  <c r="P181"/>
  <c r="BI179"/>
  <c r="BH179"/>
  <c r="BG179"/>
  <c r="BF179"/>
  <c r="T179"/>
  <c r="R179"/>
  <c r="P179"/>
  <c r="BI177"/>
  <c r="BH177"/>
  <c r="BG177"/>
  <c r="BF177"/>
  <c r="T177"/>
  <c r="R177"/>
  <c r="P177"/>
  <c r="BI175"/>
  <c r="BH175"/>
  <c r="BG175"/>
  <c r="BF175"/>
  <c r="T175"/>
  <c r="R175"/>
  <c r="P175"/>
  <c r="BI174"/>
  <c r="BH174"/>
  <c r="BG174"/>
  <c r="BF174"/>
  <c r="T174"/>
  <c r="R174"/>
  <c r="P174"/>
  <c r="BI172"/>
  <c r="BH172"/>
  <c r="BG172"/>
  <c r="BF172"/>
  <c r="T172"/>
  <c r="R172"/>
  <c r="P172"/>
  <c r="BI170"/>
  <c r="BH170"/>
  <c r="BG170"/>
  <c r="BF170"/>
  <c r="T170"/>
  <c r="R170"/>
  <c r="P170"/>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6"/>
  <c r="BH156"/>
  <c r="BG156"/>
  <c r="BF156"/>
  <c r="T156"/>
  <c r="R156"/>
  <c r="P156"/>
  <c r="BI155"/>
  <c r="BH155"/>
  <c r="BG155"/>
  <c r="BF155"/>
  <c r="T155"/>
  <c r="R155"/>
  <c r="P155"/>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7"/>
  <c r="BH137"/>
  <c r="BG137"/>
  <c r="BF137"/>
  <c r="T137"/>
  <c r="R137"/>
  <c r="P137"/>
  <c r="BI136"/>
  <c r="BH136"/>
  <c r="BG136"/>
  <c r="BF136"/>
  <c r="T136"/>
  <c r="R136"/>
  <c r="P136"/>
  <c r="BI133"/>
  <c r="BH133"/>
  <c r="BG133"/>
  <c r="BF133"/>
  <c r="T133"/>
  <c r="R133"/>
  <c r="P133"/>
  <c r="BI132"/>
  <c r="BH132"/>
  <c r="BG132"/>
  <c r="BF132"/>
  <c r="T132"/>
  <c r="R132"/>
  <c r="P132"/>
  <c r="BI131"/>
  <c r="BH131"/>
  <c r="BG131"/>
  <c r="BF131"/>
  <c r="T131"/>
  <c r="R131"/>
  <c r="P131"/>
  <c r="BI128"/>
  <c r="BH128"/>
  <c r="BG128"/>
  <c r="BF128"/>
  <c r="T128"/>
  <c r="R128"/>
  <c r="P128"/>
  <c r="BI126"/>
  <c r="BH126"/>
  <c r="BG126"/>
  <c r="BF126"/>
  <c r="T126"/>
  <c r="R126"/>
  <c r="P126"/>
  <c r="BI124"/>
  <c r="BH124"/>
  <c r="BG124"/>
  <c r="BF124"/>
  <c r="T124"/>
  <c r="R124"/>
  <c r="P124"/>
  <c r="BI122"/>
  <c r="BH122"/>
  <c r="BG122"/>
  <c r="BF122"/>
  <c r="T122"/>
  <c r="R122"/>
  <c r="P122"/>
  <c r="BI120"/>
  <c r="BH120"/>
  <c r="BG120"/>
  <c r="BF120"/>
  <c r="T120"/>
  <c r="R120"/>
  <c r="P120"/>
  <c r="BI118"/>
  <c r="BH118"/>
  <c r="BG118"/>
  <c r="BF118"/>
  <c r="T118"/>
  <c r="R118"/>
  <c r="P118"/>
  <c r="BI116"/>
  <c r="BH116"/>
  <c r="BG116"/>
  <c r="BF116"/>
  <c r="T116"/>
  <c r="R116"/>
  <c r="P116"/>
  <c r="BI115"/>
  <c r="BH115"/>
  <c r="BG115"/>
  <c r="BF115"/>
  <c r="T115"/>
  <c r="R115"/>
  <c r="P115"/>
  <c r="BI113"/>
  <c r="BH113"/>
  <c r="BG113"/>
  <c r="BF113"/>
  <c r="T113"/>
  <c r="R113"/>
  <c r="P113"/>
  <c r="BI111"/>
  <c r="BH111"/>
  <c r="BG111"/>
  <c r="BF111"/>
  <c r="T111"/>
  <c r="R111"/>
  <c r="P111"/>
  <c r="BI110"/>
  <c r="BH110"/>
  <c r="BG110"/>
  <c r="BF110"/>
  <c r="T110"/>
  <c r="R110"/>
  <c r="P110"/>
  <c r="BI109"/>
  <c r="BH109"/>
  <c r="BG109"/>
  <c r="BF109"/>
  <c r="T109"/>
  <c r="R109"/>
  <c r="P109"/>
  <c r="BI105"/>
  <c r="BH105"/>
  <c r="BG105"/>
  <c r="BF105"/>
  <c r="T105"/>
  <c r="R105"/>
  <c r="P105"/>
  <c r="BI102"/>
  <c r="BH102"/>
  <c r="BG102"/>
  <c r="BF102"/>
  <c r="T102"/>
  <c r="R102"/>
  <c r="P102"/>
  <c r="BI100"/>
  <c r="BH100"/>
  <c r="BG100"/>
  <c r="BF100"/>
  <c r="T100"/>
  <c r="R100"/>
  <c r="P100"/>
  <c r="BI98"/>
  <c r="BH98"/>
  <c r="BG98"/>
  <c r="BF98"/>
  <c r="T98"/>
  <c r="R98"/>
  <c r="P98"/>
  <c r="BI96"/>
  <c r="BH96"/>
  <c r="BG96"/>
  <c r="BF96"/>
  <c r="T96"/>
  <c r="R96"/>
  <c r="P96"/>
  <c r="J90"/>
  <c r="J89"/>
  <c r="F89"/>
  <c r="F87"/>
  <c r="E85"/>
  <c r="J59"/>
  <c r="J58"/>
  <c r="F58"/>
  <c r="F56"/>
  <c r="E54"/>
  <c r="J20"/>
  <c r="E20"/>
  <c r="F90"/>
  <c r="J19"/>
  <c r="J14"/>
  <c r="J56"/>
  <c r="E7"/>
  <c r="E81"/>
  <c i="4" r="J39"/>
  <c r="J38"/>
  <c i="1" r="AY58"/>
  <c i="4" r="J37"/>
  <c i="1" r="AX58"/>
  <c i="4" r="BI550"/>
  <c r="BH550"/>
  <c r="BG550"/>
  <c r="BF550"/>
  <c r="T550"/>
  <c r="R550"/>
  <c r="P550"/>
  <c r="BI549"/>
  <c r="BH549"/>
  <c r="BG549"/>
  <c r="BF549"/>
  <c r="T549"/>
  <c r="R549"/>
  <c r="P549"/>
  <c r="BI548"/>
  <c r="BH548"/>
  <c r="BG548"/>
  <c r="BF548"/>
  <c r="T548"/>
  <c r="R548"/>
  <c r="P548"/>
  <c r="BI545"/>
  <c r="BH545"/>
  <c r="BG545"/>
  <c r="BF545"/>
  <c r="T545"/>
  <c r="R545"/>
  <c r="P545"/>
  <c r="BI540"/>
  <c r="BH540"/>
  <c r="BG540"/>
  <c r="BF540"/>
  <c r="T540"/>
  <c r="R540"/>
  <c r="P540"/>
  <c r="BI536"/>
  <c r="BH536"/>
  <c r="BG536"/>
  <c r="BF536"/>
  <c r="T536"/>
  <c r="R536"/>
  <c r="P536"/>
  <c r="BI533"/>
  <c r="BH533"/>
  <c r="BG533"/>
  <c r="BF533"/>
  <c r="T533"/>
  <c r="R533"/>
  <c r="P533"/>
  <c r="BI530"/>
  <c r="BH530"/>
  <c r="BG530"/>
  <c r="BF530"/>
  <c r="T530"/>
  <c r="R530"/>
  <c r="P530"/>
  <c r="BI528"/>
  <c r="BH528"/>
  <c r="BG528"/>
  <c r="BF528"/>
  <c r="T528"/>
  <c r="R528"/>
  <c r="P528"/>
  <c r="BI517"/>
  <c r="BH517"/>
  <c r="BG517"/>
  <c r="BF517"/>
  <c r="T517"/>
  <c r="R517"/>
  <c r="P517"/>
  <c r="BI515"/>
  <c r="BH515"/>
  <c r="BG515"/>
  <c r="BF515"/>
  <c r="T515"/>
  <c r="R515"/>
  <c r="P515"/>
  <c r="BI512"/>
  <c r="BH512"/>
  <c r="BG512"/>
  <c r="BF512"/>
  <c r="T512"/>
  <c r="R512"/>
  <c r="P512"/>
  <c r="BI468"/>
  <c r="BH468"/>
  <c r="BG468"/>
  <c r="BF468"/>
  <c r="T468"/>
  <c r="R468"/>
  <c r="P468"/>
  <c r="BI465"/>
  <c r="BH465"/>
  <c r="BG465"/>
  <c r="BF465"/>
  <c r="T465"/>
  <c r="R465"/>
  <c r="P465"/>
  <c r="BI461"/>
  <c r="BH461"/>
  <c r="BG461"/>
  <c r="BF461"/>
  <c r="T461"/>
  <c r="R461"/>
  <c r="P461"/>
  <c r="BI458"/>
  <c r="BH458"/>
  <c r="BG458"/>
  <c r="BF458"/>
  <c r="T458"/>
  <c r="R458"/>
  <c r="P458"/>
  <c r="BI456"/>
  <c r="BH456"/>
  <c r="BG456"/>
  <c r="BF456"/>
  <c r="T456"/>
  <c r="R456"/>
  <c r="P456"/>
  <c r="BI453"/>
  <c r="BH453"/>
  <c r="BG453"/>
  <c r="BF453"/>
  <c r="T453"/>
  <c r="R453"/>
  <c r="P453"/>
  <c r="BI450"/>
  <c r="BH450"/>
  <c r="BG450"/>
  <c r="BF450"/>
  <c r="T450"/>
  <c r="R450"/>
  <c r="P450"/>
  <c r="BI445"/>
  <c r="BH445"/>
  <c r="BG445"/>
  <c r="BF445"/>
  <c r="T445"/>
  <c r="R445"/>
  <c r="P445"/>
  <c r="BI442"/>
  <c r="BH442"/>
  <c r="BG442"/>
  <c r="BF442"/>
  <c r="T442"/>
  <c r="R442"/>
  <c r="P442"/>
  <c r="BI440"/>
  <c r="BH440"/>
  <c r="BG440"/>
  <c r="BF440"/>
  <c r="T440"/>
  <c r="R440"/>
  <c r="P440"/>
  <c r="BI438"/>
  <c r="BH438"/>
  <c r="BG438"/>
  <c r="BF438"/>
  <c r="T438"/>
  <c r="R438"/>
  <c r="P438"/>
  <c r="BI424"/>
  <c r="BH424"/>
  <c r="BG424"/>
  <c r="BF424"/>
  <c r="T424"/>
  <c r="R424"/>
  <c r="P424"/>
  <c r="BI421"/>
  <c r="BH421"/>
  <c r="BG421"/>
  <c r="BF421"/>
  <c r="T421"/>
  <c r="R421"/>
  <c r="P421"/>
  <c r="BI419"/>
  <c r="BH419"/>
  <c r="BG419"/>
  <c r="BF419"/>
  <c r="T419"/>
  <c r="R419"/>
  <c r="P419"/>
  <c r="BI416"/>
  <c r="BH416"/>
  <c r="BG416"/>
  <c r="BF416"/>
  <c r="T416"/>
  <c r="R416"/>
  <c r="P416"/>
  <c r="BI409"/>
  <c r="BH409"/>
  <c r="BG409"/>
  <c r="BF409"/>
  <c r="T409"/>
  <c r="R409"/>
  <c r="P409"/>
  <c r="BI407"/>
  <c r="BH407"/>
  <c r="BG407"/>
  <c r="BF407"/>
  <c r="T407"/>
  <c r="R407"/>
  <c r="P407"/>
  <c r="BI404"/>
  <c r="BH404"/>
  <c r="BG404"/>
  <c r="BF404"/>
  <c r="T404"/>
  <c r="R404"/>
  <c r="P404"/>
  <c r="BI402"/>
  <c r="BH402"/>
  <c r="BG402"/>
  <c r="BF402"/>
  <c r="T402"/>
  <c r="R402"/>
  <c r="P402"/>
  <c r="BI400"/>
  <c r="BH400"/>
  <c r="BG400"/>
  <c r="BF400"/>
  <c r="T400"/>
  <c r="R400"/>
  <c r="P400"/>
  <c r="BI397"/>
  <c r="BH397"/>
  <c r="BG397"/>
  <c r="BF397"/>
  <c r="T397"/>
  <c r="R397"/>
  <c r="P397"/>
  <c r="BI394"/>
  <c r="BH394"/>
  <c r="BG394"/>
  <c r="BF394"/>
  <c r="T394"/>
  <c r="R394"/>
  <c r="P394"/>
  <c r="BI393"/>
  <c r="BH393"/>
  <c r="BG393"/>
  <c r="BF393"/>
  <c r="T393"/>
  <c r="R393"/>
  <c r="P393"/>
  <c r="BI392"/>
  <c r="BH392"/>
  <c r="BG392"/>
  <c r="BF392"/>
  <c r="T392"/>
  <c r="R392"/>
  <c r="P392"/>
  <c r="BI389"/>
  <c r="BH389"/>
  <c r="BG389"/>
  <c r="BF389"/>
  <c r="T389"/>
  <c r="R389"/>
  <c r="P389"/>
  <c r="BI388"/>
  <c r="BH388"/>
  <c r="BG388"/>
  <c r="BF388"/>
  <c r="T388"/>
  <c r="R388"/>
  <c r="P388"/>
  <c r="BI387"/>
  <c r="BH387"/>
  <c r="BG387"/>
  <c r="BF387"/>
  <c r="T387"/>
  <c r="R387"/>
  <c r="P387"/>
  <c r="BI386"/>
  <c r="BH386"/>
  <c r="BG386"/>
  <c r="BF386"/>
  <c r="T386"/>
  <c r="R386"/>
  <c r="P386"/>
  <c r="BI384"/>
  <c r="BH384"/>
  <c r="BG384"/>
  <c r="BF384"/>
  <c r="T384"/>
  <c r="R384"/>
  <c r="P384"/>
  <c r="BI383"/>
  <c r="BH383"/>
  <c r="BG383"/>
  <c r="BF383"/>
  <c r="T383"/>
  <c r="R383"/>
  <c r="P383"/>
  <c r="BI381"/>
  <c r="BH381"/>
  <c r="BG381"/>
  <c r="BF381"/>
  <c r="T381"/>
  <c r="R381"/>
  <c r="P381"/>
  <c r="BI380"/>
  <c r="BH380"/>
  <c r="BG380"/>
  <c r="BF380"/>
  <c r="T380"/>
  <c r="R380"/>
  <c r="P380"/>
  <c r="BI378"/>
  <c r="BH378"/>
  <c r="BG378"/>
  <c r="BF378"/>
  <c r="T378"/>
  <c r="R378"/>
  <c r="P378"/>
  <c r="BI371"/>
  <c r="BH371"/>
  <c r="BG371"/>
  <c r="BF371"/>
  <c r="T371"/>
  <c r="R371"/>
  <c r="P371"/>
  <c r="BI368"/>
  <c r="BH368"/>
  <c r="BG368"/>
  <c r="BF368"/>
  <c r="T368"/>
  <c r="R368"/>
  <c r="P368"/>
  <c r="BI366"/>
  <c r="BH366"/>
  <c r="BG366"/>
  <c r="BF366"/>
  <c r="T366"/>
  <c r="R366"/>
  <c r="P366"/>
  <c r="BI359"/>
  <c r="BH359"/>
  <c r="BG359"/>
  <c r="BF359"/>
  <c r="T359"/>
  <c r="R359"/>
  <c r="P359"/>
  <c r="BI353"/>
  <c r="BH353"/>
  <c r="BG353"/>
  <c r="BF353"/>
  <c r="T353"/>
  <c r="R353"/>
  <c r="P353"/>
  <c r="BI349"/>
  <c r="BH349"/>
  <c r="BG349"/>
  <c r="BF349"/>
  <c r="T349"/>
  <c r="T348"/>
  <c r="R349"/>
  <c r="R348"/>
  <c r="P349"/>
  <c r="P348"/>
  <c r="BI346"/>
  <c r="BH346"/>
  <c r="BG346"/>
  <c r="BF346"/>
  <c r="T346"/>
  <c r="R346"/>
  <c r="P346"/>
  <c r="BI344"/>
  <c r="BH344"/>
  <c r="BG344"/>
  <c r="BF344"/>
  <c r="T344"/>
  <c r="R344"/>
  <c r="P344"/>
  <c r="BI341"/>
  <c r="BH341"/>
  <c r="BG341"/>
  <c r="BF341"/>
  <c r="T341"/>
  <c r="R341"/>
  <c r="P341"/>
  <c r="BI334"/>
  <c r="BH334"/>
  <c r="BG334"/>
  <c r="BF334"/>
  <c r="T334"/>
  <c r="R334"/>
  <c r="P334"/>
  <c r="BI332"/>
  <c r="BH332"/>
  <c r="BG332"/>
  <c r="BF332"/>
  <c r="T332"/>
  <c r="R332"/>
  <c r="P332"/>
  <c r="BI330"/>
  <c r="BH330"/>
  <c r="BG330"/>
  <c r="BF330"/>
  <c r="T330"/>
  <c r="R330"/>
  <c r="P330"/>
  <c r="BI328"/>
  <c r="BH328"/>
  <c r="BG328"/>
  <c r="BF328"/>
  <c r="T328"/>
  <c r="R328"/>
  <c r="P328"/>
  <c r="BI325"/>
  <c r="BH325"/>
  <c r="BG325"/>
  <c r="BF325"/>
  <c r="T325"/>
  <c r="R325"/>
  <c r="P325"/>
  <c r="BI322"/>
  <c r="BH322"/>
  <c r="BG322"/>
  <c r="BF322"/>
  <c r="T322"/>
  <c r="R322"/>
  <c r="P322"/>
  <c r="BI321"/>
  <c r="BH321"/>
  <c r="BG321"/>
  <c r="BF321"/>
  <c r="T321"/>
  <c r="R321"/>
  <c r="P321"/>
  <c r="BI320"/>
  <c r="BH320"/>
  <c r="BG320"/>
  <c r="BF320"/>
  <c r="T320"/>
  <c r="R320"/>
  <c r="P320"/>
  <c r="BI307"/>
  <c r="BH307"/>
  <c r="BG307"/>
  <c r="BF307"/>
  <c r="T307"/>
  <c r="R307"/>
  <c r="P307"/>
  <c r="BI304"/>
  <c r="BH304"/>
  <c r="BG304"/>
  <c r="BF304"/>
  <c r="T304"/>
  <c r="R304"/>
  <c r="P304"/>
  <c r="BI297"/>
  <c r="BH297"/>
  <c r="BG297"/>
  <c r="BF297"/>
  <c r="T297"/>
  <c r="R297"/>
  <c r="P297"/>
  <c r="BI291"/>
  <c r="BH291"/>
  <c r="BG291"/>
  <c r="BF291"/>
  <c r="T291"/>
  <c r="R291"/>
  <c r="P291"/>
  <c r="BI288"/>
  <c r="BH288"/>
  <c r="BG288"/>
  <c r="BF288"/>
  <c r="T288"/>
  <c r="R288"/>
  <c r="P288"/>
  <c r="BI283"/>
  <c r="BH283"/>
  <c r="BG283"/>
  <c r="BF283"/>
  <c r="T283"/>
  <c r="R283"/>
  <c r="P283"/>
  <c r="BI277"/>
  <c r="BH277"/>
  <c r="BG277"/>
  <c r="BF277"/>
  <c r="T277"/>
  <c r="R277"/>
  <c r="P277"/>
  <c r="BI274"/>
  <c r="BH274"/>
  <c r="BG274"/>
  <c r="BF274"/>
  <c r="T274"/>
  <c r="R274"/>
  <c r="P274"/>
  <c r="BI271"/>
  <c r="BH271"/>
  <c r="BG271"/>
  <c r="BF271"/>
  <c r="T271"/>
  <c r="R271"/>
  <c r="P271"/>
  <c r="BI268"/>
  <c r="BH268"/>
  <c r="BG268"/>
  <c r="BF268"/>
  <c r="T268"/>
  <c r="R268"/>
  <c r="P268"/>
  <c r="BI264"/>
  <c r="BH264"/>
  <c r="BG264"/>
  <c r="BF264"/>
  <c r="T264"/>
  <c r="R264"/>
  <c r="P264"/>
  <c r="BI260"/>
  <c r="BH260"/>
  <c r="BG260"/>
  <c r="BF260"/>
  <c r="T260"/>
  <c r="R260"/>
  <c r="P260"/>
  <c r="BI255"/>
  <c r="BH255"/>
  <c r="BG255"/>
  <c r="BF255"/>
  <c r="T255"/>
  <c r="R255"/>
  <c r="P255"/>
  <c r="BI252"/>
  <c r="BH252"/>
  <c r="BG252"/>
  <c r="BF252"/>
  <c r="T252"/>
  <c r="R252"/>
  <c r="P252"/>
  <c r="BI250"/>
  <c r="BH250"/>
  <c r="BG250"/>
  <c r="BF250"/>
  <c r="T250"/>
  <c r="R250"/>
  <c r="P250"/>
  <c r="BI249"/>
  <c r="BH249"/>
  <c r="BG249"/>
  <c r="BF249"/>
  <c r="T249"/>
  <c r="R249"/>
  <c r="P249"/>
  <c r="BI247"/>
  <c r="BH247"/>
  <c r="BG247"/>
  <c r="BF247"/>
  <c r="T247"/>
  <c r="R247"/>
  <c r="P247"/>
  <c r="BI245"/>
  <c r="BH245"/>
  <c r="BG245"/>
  <c r="BF245"/>
  <c r="T245"/>
  <c r="R245"/>
  <c r="P245"/>
  <c r="BI243"/>
  <c r="BH243"/>
  <c r="BG243"/>
  <c r="BF243"/>
  <c r="T243"/>
  <c r="R243"/>
  <c r="P243"/>
  <c r="BI241"/>
  <c r="BH241"/>
  <c r="BG241"/>
  <c r="BF241"/>
  <c r="T241"/>
  <c r="R241"/>
  <c r="P241"/>
  <c r="BI239"/>
  <c r="BH239"/>
  <c r="BG239"/>
  <c r="BF239"/>
  <c r="T239"/>
  <c r="R239"/>
  <c r="P239"/>
  <c r="BI234"/>
  <c r="BH234"/>
  <c r="BG234"/>
  <c r="BF234"/>
  <c r="T234"/>
  <c r="R234"/>
  <c r="P234"/>
  <c r="BI232"/>
  <c r="BH232"/>
  <c r="BG232"/>
  <c r="BF232"/>
  <c r="T232"/>
  <c r="R232"/>
  <c r="P232"/>
  <c r="BI188"/>
  <c r="BH188"/>
  <c r="BG188"/>
  <c r="BF188"/>
  <c r="T188"/>
  <c r="R188"/>
  <c r="P188"/>
  <c r="BI182"/>
  <c r="BH182"/>
  <c r="BG182"/>
  <c r="BF182"/>
  <c r="T182"/>
  <c r="R182"/>
  <c r="P182"/>
  <c r="BI180"/>
  <c r="BH180"/>
  <c r="BG180"/>
  <c r="BF180"/>
  <c r="T180"/>
  <c r="R180"/>
  <c r="P180"/>
  <c r="BI167"/>
  <c r="BH167"/>
  <c r="BG167"/>
  <c r="BF167"/>
  <c r="T167"/>
  <c r="R167"/>
  <c r="P167"/>
  <c r="BI165"/>
  <c r="BH165"/>
  <c r="BG165"/>
  <c r="BF165"/>
  <c r="T165"/>
  <c r="R165"/>
  <c r="P165"/>
  <c r="BI163"/>
  <c r="BH163"/>
  <c r="BG163"/>
  <c r="BF163"/>
  <c r="T163"/>
  <c r="R163"/>
  <c r="P163"/>
  <c r="BI145"/>
  <c r="BH145"/>
  <c r="BG145"/>
  <c r="BF145"/>
  <c r="T145"/>
  <c r="R145"/>
  <c r="P145"/>
  <c r="BI143"/>
  <c r="BH143"/>
  <c r="BG143"/>
  <c r="BF143"/>
  <c r="T143"/>
  <c r="R143"/>
  <c r="P143"/>
  <c r="BI141"/>
  <c r="BH141"/>
  <c r="BG141"/>
  <c r="BF141"/>
  <c r="T141"/>
  <c r="R141"/>
  <c r="P141"/>
  <c r="BI134"/>
  <c r="BH134"/>
  <c r="BG134"/>
  <c r="BF134"/>
  <c r="T134"/>
  <c r="R134"/>
  <c r="P134"/>
  <c r="BI130"/>
  <c r="BH130"/>
  <c r="BG130"/>
  <c r="BF130"/>
  <c r="T130"/>
  <c r="R130"/>
  <c r="P130"/>
  <c r="BI126"/>
  <c r="BH126"/>
  <c r="BG126"/>
  <c r="BF126"/>
  <c r="T126"/>
  <c r="R126"/>
  <c r="P126"/>
  <c r="BI123"/>
  <c r="BH123"/>
  <c r="BG123"/>
  <c r="BF123"/>
  <c r="T123"/>
  <c r="R123"/>
  <c r="P123"/>
  <c r="BI119"/>
  <c r="BH119"/>
  <c r="BG119"/>
  <c r="BF119"/>
  <c r="T119"/>
  <c r="R119"/>
  <c r="P119"/>
  <c r="BI117"/>
  <c r="BH117"/>
  <c r="BG117"/>
  <c r="BF117"/>
  <c r="T117"/>
  <c r="R117"/>
  <c r="P117"/>
  <c r="BI114"/>
  <c r="BH114"/>
  <c r="BG114"/>
  <c r="BF114"/>
  <c r="T114"/>
  <c r="R114"/>
  <c r="P114"/>
  <c r="BI111"/>
  <c r="BH111"/>
  <c r="BG111"/>
  <c r="BF111"/>
  <c r="T111"/>
  <c r="R111"/>
  <c r="P111"/>
  <c r="BI108"/>
  <c r="BH108"/>
  <c r="BG108"/>
  <c r="BF108"/>
  <c r="T108"/>
  <c r="R108"/>
  <c r="P108"/>
  <c r="BI103"/>
  <c r="BH103"/>
  <c r="BG103"/>
  <c r="BF103"/>
  <c r="T103"/>
  <c r="R103"/>
  <c r="P103"/>
  <c r="J97"/>
  <c r="J96"/>
  <c r="F96"/>
  <c r="F94"/>
  <c r="E92"/>
  <c r="J59"/>
  <c r="J58"/>
  <c r="F58"/>
  <c r="F56"/>
  <c r="E54"/>
  <c r="J20"/>
  <c r="E20"/>
  <c r="F97"/>
  <c r="J19"/>
  <c r="J14"/>
  <c r="J94"/>
  <c r="E7"/>
  <c r="E88"/>
  <c i="3" r="J39"/>
  <c r="J38"/>
  <c i="1" r="AY57"/>
  <c i="3" r="J37"/>
  <c i="1" r="AX57"/>
  <c i="3" r="BI371"/>
  <c r="BH371"/>
  <c r="BG371"/>
  <c r="BF371"/>
  <c r="T371"/>
  <c r="R371"/>
  <c r="P371"/>
  <c r="BI370"/>
  <c r="BH370"/>
  <c r="BG370"/>
  <c r="BF370"/>
  <c r="T370"/>
  <c r="R370"/>
  <c r="P370"/>
  <c r="BI369"/>
  <c r="BH369"/>
  <c r="BG369"/>
  <c r="BF369"/>
  <c r="T369"/>
  <c r="R369"/>
  <c r="P369"/>
  <c r="BI366"/>
  <c r="BH366"/>
  <c r="BG366"/>
  <c r="BF366"/>
  <c r="T366"/>
  <c r="R366"/>
  <c r="P366"/>
  <c r="BI349"/>
  <c r="BH349"/>
  <c r="BG349"/>
  <c r="BF349"/>
  <c r="T349"/>
  <c r="R349"/>
  <c r="P349"/>
  <c r="BI347"/>
  <c r="BH347"/>
  <c r="BG347"/>
  <c r="BF347"/>
  <c r="T347"/>
  <c r="R347"/>
  <c r="P347"/>
  <c r="BI342"/>
  <c r="BH342"/>
  <c r="BG342"/>
  <c r="BF342"/>
  <c r="T342"/>
  <c r="R342"/>
  <c r="P342"/>
  <c r="BI340"/>
  <c r="BH340"/>
  <c r="BG340"/>
  <c r="BF340"/>
  <c r="T340"/>
  <c r="R340"/>
  <c r="P340"/>
  <c r="BI337"/>
  <c r="BH337"/>
  <c r="BG337"/>
  <c r="BF337"/>
  <c r="T337"/>
  <c r="R337"/>
  <c r="P337"/>
  <c r="BI321"/>
  <c r="BH321"/>
  <c r="BG321"/>
  <c r="BF321"/>
  <c r="T321"/>
  <c r="R321"/>
  <c r="P321"/>
  <c r="BI318"/>
  <c r="BH318"/>
  <c r="BG318"/>
  <c r="BF318"/>
  <c r="T318"/>
  <c r="R318"/>
  <c r="P318"/>
  <c r="BI316"/>
  <c r="BH316"/>
  <c r="BG316"/>
  <c r="BF316"/>
  <c r="T316"/>
  <c r="R316"/>
  <c r="P316"/>
  <c r="BI313"/>
  <c r="BH313"/>
  <c r="BG313"/>
  <c r="BF313"/>
  <c r="T313"/>
  <c r="R313"/>
  <c r="P313"/>
  <c r="BI309"/>
  <c r="BH309"/>
  <c r="BG309"/>
  <c r="BF309"/>
  <c r="T309"/>
  <c r="R309"/>
  <c r="P309"/>
  <c r="BI306"/>
  <c r="BH306"/>
  <c r="BG306"/>
  <c r="BF306"/>
  <c r="T306"/>
  <c r="R306"/>
  <c r="P306"/>
  <c r="BI303"/>
  <c r="BH303"/>
  <c r="BG303"/>
  <c r="BF303"/>
  <c r="T303"/>
  <c r="R303"/>
  <c r="P303"/>
  <c r="BI296"/>
  <c r="BH296"/>
  <c r="BG296"/>
  <c r="BF296"/>
  <c r="T296"/>
  <c r="R296"/>
  <c r="P296"/>
  <c r="BI292"/>
  <c r="BH292"/>
  <c r="BG292"/>
  <c r="BF292"/>
  <c r="T292"/>
  <c r="T291"/>
  <c r="R292"/>
  <c r="R291"/>
  <c r="P292"/>
  <c r="P291"/>
  <c r="BI289"/>
  <c r="BH289"/>
  <c r="BG289"/>
  <c r="BF289"/>
  <c r="T289"/>
  <c r="R289"/>
  <c r="P289"/>
  <c r="BI288"/>
  <c r="BH288"/>
  <c r="BG288"/>
  <c r="BF288"/>
  <c r="T288"/>
  <c r="R288"/>
  <c r="P288"/>
  <c r="BI286"/>
  <c r="BH286"/>
  <c r="BG286"/>
  <c r="BF286"/>
  <c r="T286"/>
  <c r="R286"/>
  <c r="P286"/>
  <c r="BI284"/>
  <c r="BH284"/>
  <c r="BG284"/>
  <c r="BF284"/>
  <c r="T284"/>
  <c r="T283"/>
  <c r="R284"/>
  <c r="R283"/>
  <c r="P284"/>
  <c r="P283"/>
  <c r="BI280"/>
  <c r="BH280"/>
  <c r="BG280"/>
  <c r="BF280"/>
  <c r="T280"/>
  <c r="T279"/>
  <c r="R280"/>
  <c r="R279"/>
  <c r="P280"/>
  <c r="P279"/>
  <c r="BI277"/>
  <c r="BH277"/>
  <c r="BG277"/>
  <c r="BF277"/>
  <c r="T277"/>
  <c r="R277"/>
  <c r="P277"/>
  <c r="BI275"/>
  <c r="BH275"/>
  <c r="BG275"/>
  <c r="BF275"/>
  <c r="T275"/>
  <c r="R275"/>
  <c r="P275"/>
  <c r="BI273"/>
  <c r="BH273"/>
  <c r="BG273"/>
  <c r="BF273"/>
  <c r="T273"/>
  <c r="R273"/>
  <c r="P273"/>
  <c r="BI270"/>
  <c r="BH270"/>
  <c r="BG270"/>
  <c r="BF270"/>
  <c r="T270"/>
  <c r="R270"/>
  <c r="P270"/>
  <c r="BI263"/>
  <c r="BH263"/>
  <c r="BG263"/>
  <c r="BF263"/>
  <c r="T263"/>
  <c r="R263"/>
  <c r="P263"/>
  <c r="BI261"/>
  <c r="BH261"/>
  <c r="BG261"/>
  <c r="BF261"/>
  <c r="T261"/>
  <c r="R261"/>
  <c r="P261"/>
  <c r="BI259"/>
  <c r="BH259"/>
  <c r="BG259"/>
  <c r="BF259"/>
  <c r="T259"/>
  <c r="R259"/>
  <c r="P259"/>
  <c r="BI257"/>
  <c r="BH257"/>
  <c r="BG257"/>
  <c r="BF257"/>
  <c r="T257"/>
  <c r="R257"/>
  <c r="P257"/>
  <c r="BI254"/>
  <c r="BH254"/>
  <c r="BG254"/>
  <c r="BF254"/>
  <c r="T254"/>
  <c r="R254"/>
  <c r="P254"/>
  <c r="BI251"/>
  <c r="BH251"/>
  <c r="BG251"/>
  <c r="BF251"/>
  <c r="T251"/>
  <c r="R251"/>
  <c r="P251"/>
  <c r="BI250"/>
  <c r="BH250"/>
  <c r="BG250"/>
  <c r="BF250"/>
  <c r="T250"/>
  <c r="R250"/>
  <c r="P250"/>
  <c r="BI249"/>
  <c r="BH249"/>
  <c r="BG249"/>
  <c r="BF249"/>
  <c r="T249"/>
  <c r="R249"/>
  <c r="P249"/>
  <c r="BI246"/>
  <c r="BH246"/>
  <c r="BG246"/>
  <c r="BF246"/>
  <c r="T246"/>
  <c r="R246"/>
  <c r="P246"/>
  <c r="BI243"/>
  <c r="BH243"/>
  <c r="BG243"/>
  <c r="BF243"/>
  <c r="T243"/>
  <c r="R243"/>
  <c r="P243"/>
  <c r="BI240"/>
  <c r="BH240"/>
  <c r="BG240"/>
  <c r="BF240"/>
  <c r="T240"/>
  <c r="R240"/>
  <c r="P240"/>
  <c r="BI235"/>
  <c r="BH235"/>
  <c r="BG235"/>
  <c r="BF235"/>
  <c r="T235"/>
  <c r="R235"/>
  <c r="P235"/>
  <c r="BI232"/>
  <c r="BH232"/>
  <c r="BG232"/>
  <c r="BF232"/>
  <c r="T232"/>
  <c r="R232"/>
  <c r="P232"/>
  <c r="BI229"/>
  <c r="BH229"/>
  <c r="BG229"/>
  <c r="BF229"/>
  <c r="T229"/>
  <c r="R229"/>
  <c r="P229"/>
  <c r="BI226"/>
  <c r="BH226"/>
  <c r="BG226"/>
  <c r="BF226"/>
  <c r="T226"/>
  <c r="R226"/>
  <c r="P226"/>
  <c r="BI223"/>
  <c r="BH223"/>
  <c r="BG223"/>
  <c r="BF223"/>
  <c r="T223"/>
  <c r="R223"/>
  <c r="P223"/>
  <c r="BI219"/>
  <c r="BH219"/>
  <c r="BG219"/>
  <c r="BF219"/>
  <c r="T219"/>
  <c r="R219"/>
  <c r="P219"/>
  <c r="BI215"/>
  <c r="BH215"/>
  <c r="BG215"/>
  <c r="BF215"/>
  <c r="T215"/>
  <c r="R215"/>
  <c r="P215"/>
  <c r="BI212"/>
  <c r="BH212"/>
  <c r="BG212"/>
  <c r="BF212"/>
  <c r="T212"/>
  <c r="R212"/>
  <c r="P212"/>
  <c r="BI208"/>
  <c r="BH208"/>
  <c r="BG208"/>
  <c r="BF208"/>
  <c r="T208"/>
  <c r="R208"/>
  <c r="P208"/>
  <c r="BI204"/>
  <c r="BH204"/>
  <c r="BG204"/>
  <c r="BF204"/>
  <c r="T204"/>
  <c r="R204"/>
  <c r="P204"/>
  <c r="BI203"/>
  <c r="BH203"/>
  <c r="BG203"/>
  <c r="BF203"/>
  <c r="T203"/>
  <c r="R203"/>
  <c r="P203"/>
  <c r="BI200"/>
  <c r="BH200"/>
  <c r="BG200"/>
  <c r="BF200"/>
  <c r="T200"/>
  <c r="R200"/>
  <c r="P200"/>
  <c r="BI196"/>
  <c r="BH196"/>
  <c r="BG196"/>
  <c r="BF196"/>
  <c r="T196"/>
  <c r="R196"/>
  <c r="P196"/>
  <c r="BI195"/>
  <c r="BH195"/>
  <c r="BG195"/>
  <c r="BF195"/>
  <c r="T195"/>
  <c r="R195"/>
  <c r="P195"/>
  <c r="BI193"/>
  <c r="BH193"/>
  <c r="BG193"/>
  <c r="BF193"/>
  <c r="T193"/>
  <c r="R193"/>
  <c r="P193"/>
  <c r="BI191"/>
  <c r="BH191"/>
  <c r="BG191"/>
  <c r="BF191"/>
  <c r="T191"/>
  <c r="R191"/>
  <c r="P191"/>
  <c r="BI186"/>
  <c r="BH186"/>
  <c r="BG186"/>
  <c r="BF186"/>
  <c r="T186"/>
  <c r="R186"/>
  <c r="P186"/>
  <c r="BI184"/>
  <c r="BH184"/>
  <c r="BG184"/>
  <c r="BF184"/>
  <c r="T184"/>
  <c r="R184"/>
  <c r="P184"/>
  <c r="BI166"/>
  <c r="BH166"/>
  <c r="BG166"/>
  <c r="BF166"/>
  <c r="T166"/>
  <c r="R166"/>
  <c r="P166"/>
  <c r="BI157"/>
  <c r="BH157"/>
  <c r="BG157"/>
  <c r="BF157"/>
  <c r="T157"/>
  <c r="R157"/>
  <c r="P157"/>
  <c r="BI153"/>
  <c r="BH153"/>
  <c r="BG153"/>
  <c r="BF153"/>
  <c r="T153"/>
  <c r="R153"/>
  <c r="P153"/>
  <c r="BI151"/>
  <c r="BH151"/>
  <c r="BG151"/>
  <c r="BF151"/>
  <c r="T151"/>
  <c r="R151"/>
  <c r="P151"/>
  <c r="BI149"/>
  <c r="BH149"/>
  <c r="BG149"/>
  <c r="BF149"/>
  <c r="T149"/>
  <c r="R149"/>
  <c r="P149"/>
  <c r="BI140"/>
  <c r="BH140"/>
  <c r="BG140"/>
  <c r="BF140"/>
  <c r="T140"/>
  <c r="R140"/>
  <c r="P140"/>
  <c r="BI138"/>
  <c r="BH138"/>
  <c r="BG138"/>
  <c r="BF138"/>
  <c r="T138"/>
  <c r="T137"/>
  <c r="R138"/>
  <c r="R137"/>
  <c r="P138"/>
  <c r="P137"/>
  <c r="BI136"/>
  <c r="BH136"/>
  <c r="BG136"/>
  <c r="BF136"/>
  <c r="T136"/>
  <c r="R136"/>
  <c r="P136"/>
  <c r="BI133"/>
  <c r="BH133"/>
  <c r="BG133"/>
  <c r="BF133"/>
  <c r="T133"/>
  <c r="R133"/>
  <c r="P133"/>
  <c r="BI129"/>
  <c r="BH129"/>
  <c r="BG129"/>
  <c r="BF129"/>
  <c r="T129"/>
  <c r="R129"/>
  <c r="P129"/>
  <c r="BI125"/>
  <c r="BH125"/>
  <c r="BG125"/>
  <c r="BF125"/>
  <c r="T125"/>
  <c r="R125"/>
  <c r="P125"/>
  <c r="BI122"/>
  <c r="BH122"/>
  <c r="BG122"/>
  <c r="BF122"/>
  <c r="T122"/>
  <c r="R122"/>
  <c r="P122"/>
  <c r="BI117"/>
  <c r="BH117"/>
  <c r="BG117"/>
  <c r="BF117"/>
  <c r="T117"/>
  <c r="R117"/>
  <c r="P117"/>
  <c r="BI112"/>
  <c r="BH112"/>
  <c r="BG112"/>
  <c r="BF112"/>
  <c r="T112"/>
  <c r="T111"/>
  <c r="R112"/>
  <c r="R111"/>
  <c r="P112"/>
  <c r="P111"/>
  <c r="BI108"/>
  <c r="BH108"/>
  <c r="BG108"/>
  <c r="BF108"/>
  <c r="T108"/>
  <c r="R108"/>
  <c r="P108"/>
  <c r="BI105"/>
  <c r="BH105"/>
  <c r="BG105"/>
  <c r="BF105"/>
  <c r="T105"/>
  <c r="R105"/>
  <c r="P105"/>
  <c r="J99"/>
  <c r="J98"/>
  <c r="F98"/>
  <c r="F96"/>
  <c r="E94"/>
  <c r="J59"/>
  <c r="J58"/>
  <c r="F58"/>
  <c r="F56"/>
  <c r="E54"/>
  <c r="J20"/>
  <c r="E20"/>
  <c r="F99"/>
  <c r="J19"/>
  <c r="J14"/>
  <c r="J56"/>
  <c r="E7"/>
  <c r="E50"/>
  <c i="2" r="J37"/>
  <c r="J36"/>
  <c i="1" r="AY55"/>
  <c i="2" r="J35"/>
  <c i="1" r="AX55"/>
  <c i="2" r="BI98"/>
  <c r="BH98"/>
  <c r="BG98"/>
  <c r="BF98"/>
  <c r="T98"/>
  <c r="R98"/>
  <c r="P98"/>
  <c r="BI97"/>
  <c r="BH97"/>
  <c r="BG97"/>
  <c r="BF97"/>
  <c r="T97"/>
  <c r="R97"/>
  <c r="P97"/>
  <c r="BI94"/>
  <c r="BH94"/>
  <c r="BG94"/>
  <c r="BF94"/>
  <c r="T94"/>
  <c r="T93"/>
  <c r="R94"/>
  <c r="R93"/>
  <c r="P94"/>
  <c r="P93"/>
  <c r="BI92"/>
  <c r="BH92"/>
  <c r="BG92"/>
  <c r="BF92"/>
  <c r="T92"/>
  <c r="R92"/>
  <c r="P92"/>
  <c r="BI90"/>
  <c r="BH90"/>
  <c r="BG90"/>
  <c r="BF90"/>
  <c r="T90"/>
  <c r="R90"/>
  <c r="P90"/>
  <c r="BI87"/>
  <c r="BH87"/>
  <c r="BG87"/>
  <c r="BF87"/>
  <c r="T87"/>
  <c r="T86"/>
  <c r="R87"/>
  <c r="R86"/>
  <c r="P87"/>
  <c r="P86"/>
  <c r="J81"/>
  <c r="J80"/>
  <c r="F80"/>
  <c r="F78"/>
  <c r="E76"/>
  <c r="J55"/>
  <c r="J54"/>
  <c r="F54"/>
  <c r="F52"/>
  <c r="E50"/>
  <c r="J18"/>
  <c r="E18"/>
  <c r="F81"/>
  <c r="J17"/>
  <c r="J12"/>
  <c r="J52"/>
  <c r="E7"/>
  <c r="E74"/>
  <c i="1" r="L50"/>
  <c r="AM50"/>
  <c r="AM49"/>
  <c r="L49"/>
  <c r="AM47"/>
  <c r="L47"/>
  <c r="L45"/>
  <c r="L44"/>
  <c i="12" r="BK380"/>
  <c r="J186"/>
  <c i="11" r="BK264"/>
  <c r="BK250"/>
  <c r="BK218"/>
  <c r="J200"/>
  <c r="BK192"/>
  <c r="BK185"/>
  <c r="BK175"/>
  <c r="J163"/>
  <c r="J149"/>
  <c r="BK135"/>
  <c r="J121"/>
  <c r="J110"/>
  <c r="J106"/>
  <c i="8" r="BK136"/>
  <c r="J118"/>
  <c i="7" r="J120"/>
  <c i="6" r="BK101"/>
  <c r="BK93"/>
  <c i="5" r="BK185"/>
  <c r="J146"/>
  <c r="BK128"/>
  <c i="4" r="J540"/>
  <c r="BK442"/>
  <c r="BK389"/>
  <c r="BK341"/>
  <c r="BK297"/>
  <c r="J271"/>
  <c r="J232"/>
  <c r="J103"/>
  <c i="3" r="BK342"/>
  <c r="BK280"/>
  <c r="J240"/>
  <c r="BK149"/>
  <c r="J105"/>
  <c i="15" r="BK162"/>
  <c r="J153"/>
  <c r="J144"/>
  <c r="J137"/>
  <c r="BK131"/>
  <c r="BK127"/>
  <c r="BK118"/>
  <c r="BK108"/>
  <c r="J101"/>
  <c i="14" r="J113"/>
  <c r="J93"/>
  <c i="13" r="J201"/>
  <c r="BK185"/>
  <c r="BK133"/>
  <c r="J115"/>
  <c r="BK99"/>
  <c i="12" r="J625"/>
  <c r="BK585"/>
  <c r="BK543"/>
  <c r="J510"/>
  <c r="J493"/>
  <c r="BK475"/>
  <c r="J436"/>
  <c r="J319"/>
  <c r="BK282"/>
  <c r="J221"/>
  <c r="BK132"/>
  <c i="11" r="J243"/>
  <c r="BK234"/>
  <c r="BK211"/>
  <c r="J170"/>
  <c r="BK158"/>
  <c r="J140"/>
  <c r="J131"/>
  <c i="10" r="J104"/>
  <c i="8" r="BK129"/>
  <c r="BK102"/>
  <c i="7" r="J119"/>
  <c i="15" r="BK163"/>
  <c r="J158"/>
  <c r="J150"/>
  <c r="BK138"/>
  <c r="BK130"/>
  <c r="J122"/>
  <c r="BK111"/>
  <c r="BK100"/>
  <c i="13" r="J208"/>
  <c r="BK191"/>
  <c r="BK163"/>
  <c r="BK137"/>
  <c r="BK110"/>
  <c i="12" r="J644"/>
  <c r="J588"/>
  <c r="BK545"/>
  <c r="BK448"/>
  <c r="BK404"/>
  <c r="BK349"/>
  <c r="J315"/>
  <c r="BK230"/>
  <c r="BK149"/>
  <c i="11" r="J261"/>
  <c r="J248"/>
  <c r="BK239"/>
  <c r="J226"/>
  <c r="J210"/>
  <c r="BK197"/>
  <c r="BK187"/>
  <c r="J160"/>
  <c r="J136"/>
  <c r="BK106"/>
  <c i="10" r="BK101"/>
  <c i="7" r="BK119"/>
  <c r="BK106"/>
  <c r="BK99"/>
  <c r="BK93"/>
  <c i="6" r="J112"/>
  <c r="J103"/>
  <c i="5" r="BK184"/>
  <c r="BK167"/>
  <c r="J142"/>
  <c r="J126"/>
  <c r="BK122"/>
  <c r="BK111"/>
  <c r="BK105"/>
  <c r="BK100"/>
  <c r="BK98"/>
  <c i="4" r="J550"/>
  <c r="BK540"/>
  <c r="J536"/>
  <c r="J515"/>
  <c r="BK458"/>
  <c r="J450"/>
  <c r="J416"/>
  <c r="J407"/>
  <c r="J400"/>
  <c r="J383"/>
  <c r="J366"/>
  <c r="BK344"/>
  <c r="BK325"/>
  <c r="BK288"/>
  <c r="J264"/>
  <c r="BK241"/>
  <c r="J143"/>
  <c r="BK119"/>
  <c i="3" r="BK370"/>
  <c r="J347"/>
  <c r="BK313"/>
  <c r="J280"/>
  <c r="J246"/>
  <c r="J223"/>
  <c r="J196"/>
  <c r="J149"/>
  <c i="2" r="BK94"/>
  <c i="13" r="BK167"/>
  <c r="J137"/>
  <c r="BK111"/>
  <c i="12" r="J574"/>
  <c r="BK539"/>
  <c r="BK524"/>
  <c r="BK507"/>
  <c r="J461"/>
  <c r="J429"/>
  <c r="J380"/>
  <c r="BK336"/>
  <c r="J287"/>
  <c r="J237"/>
  <c r="J172"/>
  <c r="J121"/>
  <c i="11" r="BK248"/>
  <c r="BK226"/>
  <c r="J217"/>
  <c r="J205"/>
  <c r="J197"/>
  <c r="J188"/>
  <c r="J179"/>
  <c r="BK172"/>
  <c r="BK154"/>
  <c r="J148"/>
  <c r="J138"/>
  <c r="BK132"/>
  <c r="J122"/>
  <c r="BK114"/>
  <c r="J105"/>
  <c r="J94"/>
  <c i="10" r="J101"/>
  <c i="9" r="J98"/>
  <c i="8" r="BK126"/>
  <c r="BK98"/>
  <c i="7" r="J101"/>
  <c i="6" r="BK126"/>
  <c r="BK109"/>
  <c r="BK95"/>
  <c i="5" r="J170"/>
  <c r="BK156"/>
  <c r="BK136"/>
  <c r="J113"/>
  <c i="4" r="BK550"/>
  <c r="J528"/>
  <c r="J458"/>
  <c r="J421"/>
  <c r="J387"/>
  <c r="J353"/>
  <c r="BK247"/>
  <c r="BK165"/>
  <c r="BK130"/>
  <c r="BK111"/>
  <c i="3" r="BK303"/>
  <c r="J259"/>
  <c r="J229"/>
  <c r="J195"/>
  <c r="J151"/>
  <c r="J112"/>
  <c i="15" r="BK104"/>
  <c i="14" r="BK104"/>
  <c i="13" r="J191"/>
  <c r="BK179"/>
  <c r="J167"/>
  <c r="J148"/>
  <c r="J124"/>
  <c i="12" r="BK597"/>
  <c r="J535"/>
  <c r="BK510"/>
  <c r="BK461"/>
  <c r="BK436"/>
  <c r="J404"/>
  <c r="BK365"/>
  <c r="BK297"/>
  <c r="J266"/>
  <c r="BK221"/>
  <c r="BK164"/>
  <c r="J110"/>
  <c i="11" r="BK253"/>
  <c r="BK242"/>
  <c r="BK237"/>
  <c r="J223"/>
  <c r="J198"/>
  <c r="BK183"/>
  <c r="J176"/>
  <c r="BK162"/>
  <c r="J150"/>
  <c r="BK142"/>
  <c r="BK133"/>
  <c r="BK122"/>
  <c r="BK102"/>
  <c r="BK95"/>
  <c i="9" r="BK98"/>
  <c i="8" r="BK120"/>
  <c r="BK104"/>
  <c i="7" r="BK108"/>
  <c r="BK97"/>
  <c i="6" r="J121"/>
  <c i="5" r="BK191"/>
  <c r="J177"/>
  <c r="J161"/>
  <c r="BK138"/>
  <c r="J110"/>
  <c r="J98"/>
  <c i="4" r="BK416"/>
  <c r="J394"/>
  <c i="3" r="BK371"/>
  <c r="BK340"/>
  <c r="J254"/>
  <c r="J212"/>
  <c r="BK196"/>
  <c r="BK166"/>
  <c r="BK105"/>
  <c i="1" r="AS67"/>
  <c i="12" r="BK616"/>
  <c r="J557"/>
  <c r="J545"/>
  <c r="BK491"/>
  <c r="BK363"/>
  <c r="BK292"/>
  <c r="J217"/>
  <c r="J117"/>
  <c i="11" r="BK254"/>
  <c r="BK241"/>
  <c r="BK220"/>
  <c r="J207"/>
  <c r="BK104"/>
  <c i="10" r="J105"/>
  <c i="8" r="BK128"/>
  <c i="7" r="BK118"/>
  <c r="J108"/>
  <c r="J91"/>
  <c i="5" r="J198"/>
  <c r="BK174"/>
  <c r="BK152"/>
  <c r="J115"/>
  <c i="4" r="J465"/>
  <c r="BK383"/>
  <c r="BK346"/>
  <c r="J334"/>
  <c r="BK304"/>
  <c r="J260"/>
  <c r="J241"/>
  <c r="J182"/>
  <c r="J163"/>
  <c i="3" r="J321"/>
  <c r="BK288"/>
  <c r="BK254"/>
  <c r="J243"/>
  <c r="BK191"/>
  <c i="15" r="J164"/>
  <c r="J157"/>
  <c r="BK147"/>
  <c r="J140"/>
  <c r="J131"/>
  <c r="BK122"/>
  <c r="J113"/>
  <c r="J104"/>
  <c r="J97"/>
  <c i="14" r="J111"/>
  <c r="J99"/>
  <c i="13" r="BK196"/>
  <c r="BK184"/>
  <c r="J170"/>
  <c r="J152"/>
  <c r="J141"/>
  <c r="J121"/>
  <c i="12" r="J662"/>
  <c r="BK635"/>
  <c r="J597"/>
  <c r="BK563"/>
  <c r="J509"/>
  <c r="J472"/>
  <c r="BK450"/>
  <c r="J363"/>
  <c r="BK276"/>
  <c r="BK213"/>
  <c r="J184"/>
  <c r="BK106"/>
  <c i="11" r="J255"/>
  <c r="BK228"/>
  <c r="J212"/>
  <c r="J196"/>
  <c r="J190"/>
  <c r="BK178"/>
  <c r="J167"/>
  <c r="J144"/>
  <c r="J123"/>
  <c r="J113"/>
  <c r="BK94"/>
  <c i="9" r="J101"/>
  <c i="8" r="BK127"/>
  <c i="7" r="J89"/>
  <c i="6" r="J96"/>
  <c i="5" r="BK195"/>
  <c r="J174"/>
  <c r="J133"/>
  <c r="J111"/>
  <c i="4" r="BK533"/>
  <c r="J419"/>
  <c r="BK387"/>
  <c r="J325"/>
  <c r="J291"/>
  <c r="J245"/>
  <c r="BK108"/>
  <c i="3" r="BK318"/>
  <c r="BK286"/>
  <c r="BK219"/>
  <c r="J129"/>
  <c i="15" r="BK160"/>
  <c r="BK149"/>
  <c r="J138"/>
  <c r="J133"/>
  <c r="J123"/>
  <c r="J117"/>
  <c r="J103"/>
  <c r="J96"/>
  <c i="14" r="J109"/>
  <c r="J94"/>
  <c i="13" r="J194"/>
  <c r="J179"/>
  <c r="J128"/>
  <c r="J110"/>
  <c i="12" r="BK660"/>
  <c r="BK614"/>
  <c r="BK574"/>
  <c r="J530"/>
  <c r="J505"/>
  <c r="J482"/>
  <c r="BK472"/>
  <c r="BK449"/>
  <c r="J297"/>
  <c r="J262"/>
  <c r="BK140"/>
  <c i="11" r="J252"/>
  <c r="BK235"/>
  <c r="BK209"/>
  <c r="J175"/>
  <c r="BK159"/>
  <c r="BK149"/>
  <c r="BK137"/>
  <c r="J96"/>
  <c i="8" r="BK137"/>
  <c r="BK112"/>
  <c r="BK96"/>
  <c i="7" r="J110"/>
  <c r="J98"/>
  <c i="15" r="J159"/>
  <c r="J149"/>
  <c r="J142"/>
  <c r="BK134"/>
  <c r="J119"/>
  <c r="J114"/>
  <c r="J107"/>
  <c i="14" r="J100"/>
  <c i="13" r="J190"/>
  <c r="BK149"/>
  <c r="BK135"/>
  <c r="BK117"/>
  <c i="12" r="J635"/>
  <c r="J563"/>
  <c r="BK530"/>
  <c r="J475"/>
  <c r="BK421"/>
  <c r="BK401"/>
  <c r="J345"/>
  <c r="J290"/>
  <c r="BK209"/>
  <c r="J132"/>
  <c i="11" r="BK265"/>
  <c r="BK252"/>
  <c r="BK240"/>
  <c r="BK229"/>
  <c r="J221"/>
  <c r="BK199"/>
  <c r="J189"/>
  <c r="J164"/>
  <c r="BK126"/>
  <c i="10" r="J107"/>
  <c i="7" r="J118"/>
  <c r="BK104"/>
  <c r="BK95"/>
  <c i="6" r="BK121"/>
  <c r="BK96"/>
  <c i="5" r="BK188"/>
  <c r="J159"/>
  <c r="BK146"/>
  <c r="BK140"/>
  <c r="BK124"/>
  <c r="J118"/>
  <c r="BK110"/>
  <c r="J102"/>
  <c i="4" r="J461"/>
  <c r="J445"/>
  <c i="11" r="BK214"/>
  <c r="J183"/>
  <c r="J171"/>
  <c r="J159"/>
  <c r="BK140"/>
  <c r="BK123"/>
  <c r="J111"/>
  <c r="J95"/>
  <c i="10" r="J102"/>
  <c i="9" r="BK101"/>
  <c i="8" r="BK134"/>
  <c r="J112"/>
  <c i="7" r="J117"/>
  <c r="BK91"/>
  <c i="6" r="J100"/>
  <c i="5" r="BK175"/>
  <c r="J155"/>
  <c r="BK120"/>
  <c r="J105"/>
  <c i="4" r="J530"/>
  <c r="BK402"/>
  <c r="BK328"/>
  <c r="BK260"/>
  <c r="BK188"/>
  <c r="J119"/>
  <c i="3" r="J309"/>
  <c r="J249"/>
  <c r="BK212"/>
  <c r="BK136"/>
  <c i="15" r="BK101"/>
  <c i="14" r="BK102"/>
  <c i="13" r="J197"/>
  <c r="BK177"/>
  <c r="BK154"/>
  <c r="BK119"/>
  <c i="12" r="BK561"/>
  <c r="BK516"/>
  <c r="J495"/>
  <c r="J424"/>
  <c r="J401"/>
  <c r="J353"/>
  <c r="BK290"/>
  <c r="BK199"/>
  <c r="BK112"/>
  <c i="11" r="BK257"/>
  <c r="J239"/>
  <c r="BK215"/>
  <c r="J184"/>
  <c r="J178"/>
  <c r="J157"/>
  <c r="J141"/>
  <c r="BK125"/>
  <c r="BK118"/>
  <c r="BK105"/>
  <c i="10" r="BK98"/>
  <c i="8" r="J128"/>
  <c r="BK108"/>
  <c i="7" r="BK115"/>
  <c r="J102"/>
  <c r="J95"/>
  <c i="6" r="BK103"/>
  <c i="5" r="J184"/>
  <c r="BK163"/>
  <c r="BK144"/>
  <c r="J128"/>
  <c r="BK102"/>
  <c i="4" r="J438"/>
  <c r="J388"/>
  <c i="3" r="J313"/>
  <c r="J288"/>
  <c r="J251"/>
  <c r="J204"/>
  <c r="BK195"/>
  <c r="BK140"/>
  <c i="2" r="J90"/>
  <c i="13" r="J193"/>
  <c r="J178"/>
  <c r="BK127"/>
  <c i="12" r="J660"/>
  <c r="J569"/>
  <c r="J549"/>
  <c r="BK406"/>
  <c r="J280"/>
  <c r="BK136"/>
  <c i="11" r="BK262"/>
  <c r="J253"/>
  <c r="J218"/>
  <c r="J204"/>
  <c r="J100"/>
  <c i="8" r="J137"/>
  <c i="7" r="J124"/>
  <c r="BK113"/>
  <c r="J105"/>
  <c r="J94"/>
  <c i="6" r="BK122"/>
  <c i="5" r="BK177"/>
  <c r="J154"/>
  <c r="J132"/>
  <c r="J96"/>
  <c i="4" r="BK450"/>
  <c r="J392"/>
  <c r="J381"/>
  <c r="J321"/>
  <c r="BK271"/>
  <c r="BK249"/>
  <c r="BK232"/>
  <c r="J165"/>
  <c r="BK126"/>
  <c i="3" r="BK316"/>
  <c r="J286"/>
  <c r="BK261"/>
  <c r="BK203"/>
  <c i="2" r="BK98"/>
  <c i="15" r="J163"/>
  <c r="BK151"/>
  <c r="J143"/>
  <c r="BK136"/>
  <c r="BK129"/>
  <c r="J120"/>
  <c r="J109"/>
  <c r="J102"/>
  <c i="14" r="J118"/>
  <c r="J104"/>
  <c r="BK93"/>
  <c i="13" r="BK194"/>
  <c r="BK181"/>
  <c i="12" r="J673"/>
  <c r="BK625"/>
  <c r="J614"/>
  <c r="J561"/>
  <c r="BK503"/>
  <c r="BK440"/>
  <c r="BK315"/>
  <c r="BK266"/>
  <c r="J193"/>
  <c r="BK115"/>
  <c i="11" r="J256"/>
  <c r="BK224"/>
  <c r="BK205"/>
  <c r="J195"/>
  <c r="J186"/>
  <c r="J181"/>
  <c r="BK168"/>
  <c r="J151"/>
  <c r="J139"/>
  <c r="J126"/>
  <c r="BK115"/>
  <c r="BK108"/>
  <c r="J97"/>
  <c i="10" r="J98"/>
  <c i="8" r="J122"/>
  <c i="7" r="J88"/>
  <c i="6" r="J94"/>
  <c i="5" r="BK179"/>
  <c r="BK142"/>
  <c r="BK126"/>
  <c i="4" r="J545"/>
  <c r="BK445"/>
  <c r="BK380"/>
  <c r="J346"/>
  <c r="J304"/>
  <c r="J249"/>
  <c r="J117"/>
  <c i="3" r="BK349"/>
  <c r="BK292"/>
  <c r="J257"/>
  <c r="BK215"/>
  <c r="J117"/>
  <c i="1" r="AS62"/>
  <c i="15" r="J141"/>
  <c r="BK132"/>
  <c r="BK124"/>
  <c r="BK119"/>
  <c r="BK113"/>
  <c r="J106"/>
  <c r="BK95"/>
  <c i="14" r="J102"/>
  <c i="13" r="BK208"/>
  <c r="BK187"/>
  <c r="J161"/>
  <c r="BK126"/>
  <c r="J113"/>
  <c i="12" r="BK673"/>
  <c r="BK622"/>
  <c r="BK583"/>
  <c r="J539"/>
  <c r="J514"/>
  <c r="BK499"/>
  <c r="J466"/>
  <c r="J450"/>
  <c r="J323"/>
  <c r="J284"/>
  <c r="BK186"/>
  <c i="11" r="BK261"/>
  <c r="J245"/>
  <c r="J227"/>
  <c r="BK206"/>
  <c r="BK164"/>
  <c r="BK155"/>
  <c r="J142"/>
  <c r="J135"/>
  <c i="10" r="J106"/>
  <c i="9" r="J103"/>
  <c i="8" r="J100"/>
  <c i="7" r="J107"/>
  <c i="15" r="BK165"/>
  <c r="J160"/>
  <c r="BK153"/>
  <c r="BK144"/>
  <c r="BK128"/>
  <c r="BK117"/>
  <c r="J112"/>
  <c r="J108"/>
  <c i="14" r="BK118"/>
  <c i="13" r="BK202"/>
  <c r="J184"/>
  <c r="J139"/>
  <c r="BK95"/>
  <c i="12" r="BK578"/>
  <c r="J532"/>
  <c r="BK501"/>
  <c r="J444"/>
  <c r="BK362"/>
  <c r="J293"/>
  <c r="BK262"/>
  <c r="BK201"/>
  <c r="J115"/>
  <c i="11" r="BK259"/>
  <c r="BK246"/>
  <c r="BK231"/>
  <c r="BK217"/>
  <c r="BK198"/>
  <c r="BK186"/>
  <c r="BK157"/>
  <c r="BK129"/>
  <c r="J103"/>
  <c i="10" r="BK104"/>
  <c i="7" r="J121"/>
  <c r="BK110"/>
  <c r="BK102"/>
  <c r="BK96"/>
  <c r="BK89"/>
  <c i="6" r="J105"/>
  <c i="4" r="BK530"/>
  <c r="J456"/>
  <c r="BK440"/>
  <c r="BK404"/>
  <c r="J393"/>
  <c r="BK381"/>
  <c r="BK334"/>
  <c r="J320"/>
  <c r="BK283"/>
  <c r="BK250"/>
  <c r="J239"/>
  <c r="BK123"/>
  <c i="3" r="J371"/>
  <c r="J337"/>
  <c r="J292"/>
  <c r="J270"/>
  <c r="BK240"/>
  <c r="BK208"/>
  <c r="J186"/>
  <c r="J122"/>
  <c i="2" r="BK90"/>
  <c i="13" r="J145"/>
  <c r="J126"/>
  <c r="J105"/>
  <c i="12" r="J583"/>
  <c r="J543"/>
  <c r="J516"/>
  <c r="BK482"/>
  <c r="J455"/>
  <c r="BK409"/>
  <c r="BK388"/>
  <c r="J362"/>
  <c r="BK307"/>
  <c r="J276"/>
  <c r="J203"/>
  <c r="J144"/>
  <c i="11" r="BK249"/>
  <c r="J238"/>
  <c r="J219"/>
  <c r="BK210"/>
  <c r="BK196"/>
  <c r="BK181"/>
  <c r="BK176"/>
  <c r="BK170"/>
  <c r="J158"/>
  <c r="BK150"/>
  <c r="BK134"/>
  <c r="BK128"/>
  <c r="BK117"/>
  <c r="J115"/>
  <c r="BK109"/>
  <c r="J104"/>
  <c i="10" r="BK107"/>
  <c i="9" r="BK103"/>
  <c i="8" r="J136"/>
  <c r="J120"/>
  <c i="7" r="BK121"/>
  <c r="J93"/>
  <c r="BK88"/>
  <c i="6" r="J101"/>
  <c i="5" r="J182"/>
  <c r="BK159"/>
  <c r="J131"/>
  <c r="BK115"/>
  <c i="4" r="J549"/>
  <c r="BK536"/>
  <c r="J468"/>
  <c r="J453"/>
  <c r="BK386"/>
  <c r="BK359"/>
  <c r="BK268"/>
  <c r="J234"/>
  <c r="BK141"/>
  <c r="J114"/>
  <c i="3" r="J316"/>
  <c r="BK270"/>
  <c r="J215"/>
  <c r="J191"/>
  <c r="BK117"/>
  <c i="2" r="J94"/>
  <c i="14" r="BK116"/>
  <c r="BK96"/>
  <c i="13" r="BK190"/>
  <c r="BK174"/>
  <c r="J154"/>
  <c r="BK131"/>
  <c r="BK97"/>
  <c i="12" r="BK575"/>
  <c r="J517"/>
  <c r="BK493"/>
  <c r="BK444"/>
  <c r="J409"/>
  <c r="BK390"/>
  <c r="BK303"/>
  <c r="BK264"/>
  <c r="J201"/>
  <c r="J149"/>
  <c i="11" r="J259"/>
  <c r="J249"/>
  <c r="J240"/>
  <c r="BK225"/>
  <c r="J209"/>
  <c r="BK190"/>
  <c r="J177"/>
  <c r="BK165"/>
  <c r="J154"/>
  <c r="BK143"/>
  <c r="J132"/>
  <c r="BK121"/>
  <c r="J108"/>
  <c r="BK97"/>
  <c i="9" r="BK100"/>
  <c i="8" r="BK124"/>
  <c r="J108"/>
  <c i="7" r="BK122"/>
  <c r="BK107"/>
  <c i="6" r="BK124"/>
  <c r="J116"/>
  <c i="5" r="BK198"/>
  <c r="J165"/>
  <c r="J148"/>
  <c r="J124"/>
  <c r="BK109"/>
  <c i="4" r="BK409"/>
  <c r="BK397"/>
  <c i="3" r="BK366"/>
  <c r="J306"/>
  <c r="J263"/>
  <c r="J226"/>
  <c r="J193"/>
  <c r="BK122"/>
  <c i="13" r="J196"/>
  <c r="J181"/>
  <c r="J133"/>
  <c i="12" r="J654"/>
  <c r="BK580"/>
  <c r="J528"/>
  <c r="BK424"/>
  <c r="BK319"/>
  <c r="J291"/>
  <c r="BK180"/>
  <c r="BK144"/>
  <c i="11" r="J265"/>
  <c r="BK247"/>
  <c r="J234"/>
  <c r="J208"/>
  <c r="J130"/>
  <c r="BK96"/>
  <c i="9" r="J102"/>
  <c i="8" r="J110"/>
  <c i="7" r="J115"/>
  <c r="BK109"/>
  <c r="J100"/>
  <c i="6" r="J124"/>
  <c i="5" r="J185"/>
  <c r="BK165"/>
  <c r="J122"/>
  <c i="4" r="BK515"/>
  <c r="J442"/>
  <c r="BK400"/>
  <c r="J371"/>
  <c r="BK322"/>
  <c r="J297"/>
  <c r="J250"/>
  <c r="J188"/>
  <c r="J141"/>
  <c r="J108"/>
  <c i="3" r="BK296"/>
  <c r="BK263"/>
  <c r="BK249"/>
  <c r="BK193"/>
  <c r="BK129"/>
  <c i="15" r="J165"/>
  <c r="BK158"/>
  <c r="BK146"/>
  <c r="J135"/>
  <c r="J127"/>
  <c r="J116"/>
  <c r="J105"/>
  <c r="BK98"/>
  <c i="14" r="BK113"/>
  <c r="J96"/>
  <c i="13" r="BK201"/>
  <c r="J188"/>
  <c r="BK172"/>
  <c r="J158"/>
  <c r="J135"/>
  <c r="J119"/>
  <c i="12" r="BK654"/>
  <c r="J622"/>
  <c r="J580"/>
  <c r="J507"/>
  <c r="J497"/>
  <c r="BK466"/>
  <c r="J369"/>
  <c r="J307"/>
  <c r="J249"/>
  <c r="BK172"/>
  <c i="11" r="J258"/>
  <c r="BK233"/>
  <c r="BK219"/>
  <c r="BK203"/>
  <c r="BK194"/>
  <c r="BK188"/>
  <c r="BK177"/>
  <c r="J172"/>
  <c r="BK153"/>
  <c r="J147"/>
  <c r="J129"/>
  <c r="J114"/>
  <c i="10" r="BK103"/>
  <c i="9" r="J96"/>
  <c i="8" r="BK130"/>
  <c i="7" r="BK117"/>
  <c i="6" r="BK105"/>
  <c i="5" r="BK202"/>
  <c r="J181"/>
  <c r="J138"/>
  <c i="4" r="BK548"/>
  <c r="BK465"/>
  <c r="J397"/>
  <c r="BK366"/>
  <c r="J328"/>
  <c r="J288"/>
  <c r="BK255"/>
  <c r="BK243"/>
  <c r="J111"/>
  <c i="3" r="J296"/>
  <c r="J261"/>
  <c r="BK223"/>
  <c r="BK133"/>
  <c i="2" r="BK92"/>
  <c i="15" r="BK157"/>
  <c r="J151"/>
  <c r="BK140"/>
  <c r="J134"/>
  <c r="J129"/>
  <c r="J115"/>
  <c r="J110"/>
  <c r="BK102"/>
  <c r="J94"/>
  <c i="14" r="BK95"/>
  <c i="13" r="BK197"/>
  <c r="J172"/>
  <c r="J156"/>
  <c r="BK105"/>
  <c i="12" r="BK644"/>
  <c r="J610"/>
  <c r="J578"/>
  <c r="J524"/>
  <c r="J491"/>
  <c r="BK465"/>
  <c r="BK376"/>
  <c r="J303"/>
  <c r="BK258"/>
  <c r="BK168"/>
  <c i="11" r="BK255"/>
  <c r="BK236"/>
  <c r="BK212"/>
  <c r="J201"/>
  <c r="J161"/>
  <c r="J146"/>
  <c r="BK103"/>
  <c i="10" r="J96"/>
  <c i="8" r="BK122"/>
  <c i="7" r="BK123"/>
  <c r="BK100"/>
  <c i="15" r="J161"/>
  <c r="J152"/>
  <c r="BK143"/>
  <c r="J136"/>
  <c r="BK121"/>
  <c r="BK110"/>
  <c r="J95"/>
  <c i="13" r="BK198"/>
  <c r="BK175"/>
  <c r="BK152"/>
  <c r="J131"/>
  <c r="BK109"/>
  <c i="12" r="BK610"/>
  <c r="BK552"/>
  <c r="J503"/>
  <c r="J440"/>
  <c r="BK394"/>
  <c r="J327"/>
  <c r="BK287"/>
  <c r="BK203"/>
  <c r="J126"/>
  <c i="11" r="BK263"/>
  <c r="J247"/>
  <c r="J235"/>
  <c r="J228"/>
  <c r="BK216"/>
  <c r="BK200"/>
  <c r="J194"/>
  <c r="BK171"/>
  <c r="J155"/>
  <c r="J128"/>
  <c r="J98"/>
  <c i="8" r="BK114"/>
  <c i="7" r="BK116"/>
  <c r="J109"/>
  <c r="J97"/>
  <c i="6" r="J114"/>
  <c r="BK100"/>
  <c i="5" r="J195"/>
  <c r="BK170"/>
  <c i="15" r="BK161"/>
  <c r="BK154"/>
  <c r="J145"/>
  <c r="J132"/>
  <c r="J124"/>
  <c r="BK112"/>
  <c r="BK103"/>
  <c r="BK94"/>
  <c i="14" r="J107"/>
  <c r="BK94"/>
  <c i="13" r="J199"/>
  <c r="J187"/>
  <c r="J174"/>
  <c r="J163"/>
  <c r="BK148"/>
  <c r="J132"/>
  <c r="BK113"/>
  <c i="12" r="BK652"/>
  <c r="J616"/>
  <c r="BK569"/>
  <c r="BK514"/>
  <c r="BK484"/>
  <c r="BK417"/>
  <c r="BK353"/>
  <c r="J230"/>
  <c r="J156"/>
  <c i="11" r="J263"/>
  <c r="J244"/>
  <c r="J216"/>
  <c r="BK202"/>
  <c r="BK191"/>
  <c r="BK184"/>
  <c r="J173"/>
  <c r="BK152"/>
  <c r="J145"/>
  <c r="J133"/>
  <c r="BK116"/>
  <c r="BK107"/>
  <c i="10" r="BK102"/>
  <c i="8" r="J134"/>
  <c r="J114"/>
  <c i="7" r="J116"/>
  <c i="6" r="BK99"/>
  <c i="5" r="J188"/>
  <c r="J167"/>
  <c r="BK131"/>
  <c i="4" r="BK549"/>
  <c r="BK528"/>
  <c r="J409"/>
  <c r="J378"/>
  <c r="BK330"/>
  <c r="BK321"/>
  <c r="J252"/>
  <c r="BK163"/>
  <c i="3" r="BK347"/>
  <c r="J303"/>
  <c r="BK251"/>
  <c r="BK153"/>
  <c r="BK125"/>
  <c i="2" r="J87"/>
  <c i="15" r="BK152"/>
  <c r="BK142"/>
  <c r="BK135"/>
  <c r="J128"/>
  <c r="J121"/>
  <c r="J111"/>
  <c r="BK97"/>
  <c i="12" r="J417"/>
  <c r="BK311"/>
  <c r="J264"/>
  <c r="J209"/>
  <c i="11" r="J257"/>
  <c r="J237"/>
  <c r="BK230"/>
  <c r="J199"/>
  <c r="J165"/>
  <c r="BK156"/>
  <c r="BK148"/>
  <c r="J127"/>
  <c i="10" r="BK100"/>
  <c i="8" r="J124"/>
  <c r="BK110"/>
  <c i="7" r="J122"/>
  <c r="J104"/>
  <c i="15" r="J162"/>
  <c r="J154"/>
  <c r="BK145"/>
  <c r="BK137"/>
  <c r="BK123"/>
  <c r="BK116"/>
  <c r="BK105"/>
  <c i="14" r="J95"/>
  <c i="13" r="BK170"/>
  <c r="BK141"/>
  <c r="BK132"/>
  <c i="12" r="J652"/>
  <c r="BK594"/>
  <c r="BK537"/>
  <c r="BK478"/>
  <c r="BK413"/>
  <c r="J390"/>
  <c r="J301"/>
  <c r="BK249"/>
  <c r="BK110"/>
  <c i="11" r="BK256"/>
  <c r="J241"/>
  <c r="J225"/>
  <c r="J214"/>
  <c r="BK195"/>
  <c r="J168"/>
  <c r="BK147"/>
  <c r="J125"/>
  <c i="10" r="BK108"/>
  <c i="7" r="BK124"/>
  <c r="J112"/>
  <c r="BK105"/>
  <c r="BK98"/>
  <c r="J92"/>
  <c i="6" r="BK107"/>
  <c r="BK94"/>
  <c i="5" r="J179"/>
  <c r="BK150"/>
  <c r="J136"/>
  <c i="4" r="J533"/>
  <c r="J512"/>
  <c r="BK453"/>
  <c r="BK421"/>
  <c r="J402"/>
  <c r="J389"/>
  <c r="J380"/>
  <c r="BK349"/>
  <c r="J330"/>
  <c r="BK291"/>
  <c r="BK277"/>
  <c r="BK245"/>
  <c r="BK180"/>
  <c r="J134"/>
  <c r="BK114"/>
  <c i="3" r="J366"/>
  <c r="BK321"/>
  <c r="BK284"/>
  <c r="J250"/>
  <c r="BK226"/>
  <c r="BK204"/>
  <c r="BK184"/>
  <c r="J136"/>
  <c i="2" r="J92"/>
  <c i="13" r="BK147"/>
  <c r="BK128"/>
  <c r="J102"/>
  <c i="12" r="BK557"/>
  <c r="BK532"/>
  <c r="BK509"/>
  <c r="J465"/>
  <c r="J448"/>
  <c r="J392"/>
  <c r="J365"/>
  <c r="J330"/>
  <c r="BK280"/>
  <c r="J213"/>
  <c r="J164"/>
  <c i="11" r="J254"/>
  <c r="J233"/>
  <c r="J224"/>
  <c r="J211"/>
  <c r="J202"/>
  <c r="BK189"/>
  <c r="BK182"/>
  <c r="BK174"/>
  <c r="J166"/>
  <c r="BK151"/>
  <c r="BK141"/>
  <c r="BK124"/>
  <c r="J116"/>
  <c r="BK110"/>
  <c r="J102"/>
  <c i="10" r="BK105"/>
  <c r="J99"/>
  <c i="8" r="J130"/>
  <c r="BK106"/>
  <c i="7" r="J103"/>
  <c r="BK90"/>
  <c i="6" r="BK116"/>
  <c r="J99"/>
  <c i="5" r="J163"/>
  <c r="BK148"/>
  <c r="BK116"/>
  <c r="BK96"/>
  <c i="4" r="BK545"/>
  <c r="BK517"/>
  <c r="BK456"/>
  <c r="BK393"/>
  <c r="BK378"/>
  <c r="J349"/>
  <c r="BK264"/>
  <c r="BK239"/>
  <c r="BK143"/>
  <c r="BK117"/>
  <c i="3" r="BK277"/>
  <c r="J235"/>
  <c r="J208"/>
  <c r="J153"/>
  <c r="J133"/>
  <c r="J108"/>
  <c i="14" r="BK109"/>
  <c i="13" r="BK199"/>
  <c r="BK178"/>
  <c r="BK161"/>
  <c r="BK145"/>
  <c r="J117"/>
  <c i="12" r="J585"/>
  <c r="BK528"/>
  <c r="J499"/>
  <c r="BK459"/>
  <c r="J413"/>
  <c r="J376"/>
  <c r="BK327"/>
  <c r="BK284"/>
  <c r="J180"/>
  <c i="11" r="J264"/>
  <c r="BK244"/>
  <c r="J231"/>
  <c r="J220"/>
  <c r="J192"/>
  <c r="J182"/>
  <c r="BK167"/>
  <c r="BK161"/>
  <c r="BK145"/>
  <c r="BK139"/>
  <c r="BK127"/>
  <c r="J120"/>
  <c r="BK111"/>
  <c r="J99"/>
  <c i="10" r="J100"/>
  <c i="8" r="J129"/>
  <c r="BK116"/>
  <c r="BK100"/>
  <c i="7" r="BK111"/>
  <c r="J96"/>
  <c i="6" r="J118"/>
  <c i="5" r="J202"/>
  <c r="BK182"/>
  <c r="J150"/>
  <c r="BK137"/>
  <c r="J116"/>
  <c i="4" r="BK512"/>
  <c r="BK424"/>
  <c r="BK407"/>
  <c r="BK371"/>
  <c i="3" r="J349"/>
  <c r="BK275"/>
  <c r="BK235"/>
  <c r="BK200"/>
  <c r="J157"/>
  <c i="2" r="BK97"/>
  <c i="13" r="J182"/>
  <c r="BK139"/>
  <c r="J97"/>
  <c i="12" r="J600"/>
  <c r="BK554"/>
  <c r="BK520"/>
  <c r="BK429"/>
  <c r="BK330"/>
  <c r="BK301"/>
  <c r="BK272"/>
  <c r="BK156"/>
  <c r="BK121"/>
  <c i="11" r="BK258"/>
  <c r="BK245"/>
  <c r="J229"/>
  <c r="J206"/>
  <c r="BK101"/>
  <c i="10" r="BK96"/>
  <c i="8" r="BK132"/>
  <c i="7" r="BK120"/>
  <c r="BK112"/>
  <c r="BK101"/>
  <c i="6" r="J126"/>
  <c i="5" r="J186"/>
  <c r="BK172"/>
  <c r="J137"/>
  <c r="BK118"/>
  <c i="4" r="BK468"/>
  <c r="J404"/>
  <c r="BK388"/>
  <c r="BK368"/>
  <c r="J344"/>
  <c r="BK320"/>
  <c r="J277"/>
  <c r="J255"/>
  <c r="BK234"/>
  <c r="J180"/>
  <c r="J145"/>
  <c r="J123"/>
  <c i="3" r="BK306"/>
  <c r="J273"/>
  <c r="BK259"/>
  <c r="BK246"/>
  <c r="BK186"/>
  <c r="J125"/>
  <c i="15" r="BK159"/>
  <c r="BK150"/>
  <c r="BK141"/>
  <c r="BK133"/>
  <c r="BK126"/>
  <c r="J118"/>
  <c r="BK106"/>
  <c r="J100"/>
  <c i="14" r="J116"/>
  <c r="BK100"/>
  <c i="13" r="J205"/>
  <c r="BK193"/>
  <c r="J177"/>
  <c r="BK164"/>
  <c r="J149"/>
  <c r="J127"/>
  <c r="J111"/>
  <c i="12" r="J642"/>
  <c r="BK591"/>
  <c r="J554"/>
  <c r="BK505"/>
  <c r="BK470"/>
  <c r="BK392"/>
  <c r="J336"/>
  <c r="J258"/>
  <c r="J199"/>
  <c r="J136"/>
  <c i="11" r="BK260"/>
  <c r="J230"/>
  <c r="J215"/>
  <c r="BK201"/>
  <c r="BK193"/>
  <c r="J187"/>
  <c r="BK179"/>
  <c r="J174"/>
  <c r="J156"/>
  <c r="J143"/>
  <c r="BK131"/>
  <c r="BK119"/>
  <c r="J109"/>
  <c r="BK99"/>
  <c i="10" r="BK99"/>
  <c i="8" r="J126"/>
  <c r="J102"/>
  <c i="6" r="BK114"/>
  <c r="J95"/>
  <c i="5" r="J187"/>
  <c r="BK155"/>
  <c r="BK132"/>
  <c r="BK113"/>
  <c i="4" r="J517"/>
  <c r="J386"/>
  <c r="BK332"/>
  <c r="J322"/>
  <c r="J283"/>
  <c r="J167"/>
  <c i="3" r="BK369"/>
  <c r="BK309"/>
  <c r="BK273"/>
  <c r="J232"/>
  <c r="J140"/>
  <c i="2" r="J97"/>
  <c i="15" r="BK156"/>
  <c r="J147"/>
  <c r="J139"/>
  <c r="J130"/>
  <c r="BK120"/>
  <c r="BK114"/>
  <c r="BK107"/>
  <c r="J98"/>
  <c i="14" r="BK111"/>
  <c r="BK99"/>
  <c i="13" r="J202"/>
  <c r="BK188"/>
  <c r="J164"/>
  <c r="J147"/>
  <c r="BK124"/>
  <c r="BK102"/>
  <c i="12" r="BK642"/>
  <c r="BK588"/>
  <c r="BK549"/>
  <c r="J520"/>
  <c r="J501"/>
  <c r="J478"/>
  <c r="BK455"/>
  <c r="J349"/>
  <c r="BK293"/>
  <c r="BK184"/>
  <c r="BK117"/>
  <c i="11" r="J242"/>
  <c r="J222"/>
  <c r="J203"/>
  <c r="BK163"/>
  <c r="J153"/>
  <c r="BK138"/>
  <c r="BK98"/>
  <c i="9" r="BK102"/>
  <c i="8" r="J116"/>
  <c r="J98"/>
  <c i="7" r="J111"/>
  <c i="15" r="BK164"/>
  <c r="J156"/>
  <c r="J146"/>
  <c r="BK139"/>
  <c r="J126"/>
  <c r="BK115"/>
  <c r="BK109"/>
  <c r="BK96"/>
  <c i="13" r="BK205"/>
  <c r="BK158"/>
  <c r="BK121"/>
  <c i="12" r="BK662"/>
  <c r="BK600"/>
  <c r="J575"/>
  <c r="BK517"/>
  <c r="J470"/>
  <c r="J388"/>
  <c r="BK323"/>
  <c r="J272"/>
  <c r="BK160"/>
  <c r="J106"/>
  <c i="11" r="J250"/>
  <c r="BK238"/>
  <c r="BK223"/>
  <c r="BK207"/>
  <c r="J193"/>
  <c r="BK166"/>
  <c r="J137"/>
  <c r="BK120"/>
  <c i="10" r="BK106"/>
  <c i="7" r="J123"/>
  <c r="BK114"/>
  <c r="BK103"/>
  <c r="BK94"/>
  <c i="6" r="J109"/>
  <c r="J93"/>
  <c i="5" r="BK181"/>
  <c r="BK154"/>
  <c i="4" r="BK394"/>
  <c r="BK353"/>
  <c r="J332"/>
  <c r="J307"/>
  <c r="J268"/>
  <c r="J243"/>
  <c r="BK145"/>
  <c r="J126"/>
  <c r="BK103"/>
  <c i="3" r="J369"/>
  <c r="J342"/>
  <c r="J289"/>
  <c r="J275"/>
  <c r="BK229"/>
  <c r="J200"/>
  <c r="BK157"/>
  <c r="BK108"/>
  <c i="13" r="BK169"/>
  <c r="J143"/>
  <c r="BK115"/>
  <c r="J95"/>
  <c i="12" r="BK535"/>
  <c r="BK512"/>
  <c r="BK497"/>
  <c r="J459"/>
  <c r="J421"/>
  <c r="BK369"/>
  <c r="BK345"/>
  <c r="BK291"/>
  <c r="BK217"/>
  <c r="J168"/>
  <c r="J112"/>
  <c i="11" r="J246"/>
  <c r="BK221"/>
  <c r="J213"/>
  <c r="BK204"/>
  <c r="J191"/>
  <c r="J180"/>
  <c r="BK173"/>
  <c r="J162"/>
  <c r="J152"/>
  <c r="BK146"/>
  <c r="BK136"/>
  <c r="BK130"/>
  <c r="J118"/>
  <c r="BK113"/>
  <c r="J107"/>
  <c r="BK100"/>
  <c i="10" r="J103"/>
  <c i="9" r="J100"/>
  <c i="8" r="J127"/>
  <c r="J104"/>
  <c i="7" r="BK92"/>
  <c i="6" r="BK118"/>
  <c r="J107"/>
  <c i="5" r="BK186"/>
  <c r="BK161"/>
  <c r="J144"/>
  <c r="J109"/>
  <c i="4" r="J548"/>
  <c r="BK461"/>
  <c r="J424"/>
  <c r="BK392"/>
  <c r="J368"/>
  <c r="J274"/>
  <c r="BK252"/>
  <c r="BK182"/>
  <c r="BK134"/>
  <c i="3" r="J340"/>
  <c r="J284"/>
  <c r="BK257"/>
  <c r="J219"/>
  <c r="J166"/>
  <c r="BK138"/>
  <c i="2" r="J98"/>
  <c i="14" r="BK107"/>
  <c i="13" r="J198"/>
  <c r="BK182"/>
  <c r="J169"/>
  <c r="BK156"/>
  <c r="BK143"/>
  <c r="J109"/>
  <c i="12" r="J591"/>
  <c r="J537"/>
  <c r="J512"/>
  <c r="J484"/>
  <c r="J449"/>
  <c r="J406"/>
  <c r="J292"/>
  <c r="BK237"/>
  <c r="BK193"/>
  <c r="J140"/>
  <c i="11" r="J262"/>
  <c r="BK243"/>
  <c r="BK227"/>
  <c r="BK222"/>
  <c r="BK208"/>
  <c r="J185"/>
  <c r="BK180"/>
  <c r="BK160"/>
  <c r="BK144"/>
  <c r="J134"/>
  <c r="J124"/>
  <c r="J117"/>
  <c r="J101"/>
  <c i="8" r="J132"/>
  <c r="BK118"/>
  <c r="J106"/>
  <c i="7" r="J113"/>
  <c r="J99"/>
  <c i="6" r="J122"/>
  <c r="BK112"/>
  <c i="5" r="BK187"/>
  <c r="J172"/>
  <c r="J152"/>
  <c r="J140"/>
  <c r="J120"/>
  <c i="4" r="J440"/>
  <c r="BK419"/>
  <c r="BK384"/>
  <c i="3" r="J370"/>
  <c r="J318"/>
  <c r="J277"/>
  <c r="BK243"/>
  <c r="J203"/>
  <c r="J184"/>
  <c r="J138"/>
  <c i="2" r="BK87"/>
  <c i="13" r="J185"/>
  <c r="J175"/>
  <c r="J99"/>
  <c i="12" r="J594"/>
  <c r="J552"/>
  <c r="BK495"/>
  <c r="J394"/>
  <c r="J311"/>
  <c r="J282"/>
  <c r="J160"/>
  <c r="BK126"/>
  <c i="11" r="J260"/>
  <c r="J236"/>
  <c r="BK213"/>
  <c r="J119"/>
  <c i="10" r="J108"/>
  <c i="9" r="BK96"/>
  <c i="8" r="J96"/>
  <c i="7" r="J114"/>
  <c r="J106"/>
  <c r="J90"/>
  <c i="5" r="J191"/>
  <c r="J175"/>
  <c r="J156"/>
  <c r="BK133"/>
  <c r="J100"/>
  <c i="4" r="BK438"/>
  <c r="J384"/>
  <c r="J359"/>
  <c r="J341"/>
  <c r="BK307"/>
  <c r="BK274"/>
  <c r="J247"/>
  <c r="BK167"/>
  <c r="J130"/>
  <c i="3" r="BK337"/>
  <c r="BK289"/>
  <c r="BK250"/>
  <c r="BK232"/>
  <c r="BK151"/>
  <c r="BK112"/>
  <c i="14" l="1" r="T106"/>
  <c i="2" r="P89"/>
  <c r="T96"/>
  <c i="3" r="T104"/>
  <c r="BK139"/>
  <c r="J139"/>
  <c r="J69"/>
  <c r="BK202"/>
  <c r="J202"/>
  <c r="J70"/>
  <c r="P256"/>
  <c r="BK308"/>
  <c r="J308"/>
  <c r="J78"/>
  <c r="P308"/>
  <c r="R308"/>
  <c r="T308"/>
  <c r="BK368"/>
  <c r="J368"/>
  <c r="J80"/>
  <c i="4" r="P102"/>
  <c r="R102"/>
  <c r="T102"/>
  <c r="BK248"/>
  <c r="J248"/>
  <c r="J67"/>
  <c r="BK327"/>
  <c r="J327"/>
  <c r="J68"/>
  <c r="R327"/>
  <c r="T352"/>
  <c r="P391"/>
  <c r="T391"/>
  <c r="P423"/>
  <c r="P467"/>
  <c r="R535"/>
  <c r="T547"/>
  <c i="5" r="BK95"/>
  <c r="BK94"/>
  <c r="T95"/>
  <c r="T94"/>
  <c r="P108"/>
  <c r="P135"/>
  <c i="6" r="BK92"/>
  <c r="T98"/>
  <c r="T111"/>
  <c i="8" r="P95"/>
  <c r="P94"/>
  <c r="P93"/>
  <c i="1" r="AU63"/>
  <c i="10" r="T95"/>
  <c r="T94"/>
  <c r="T93"/>
  <c i="11" r="BK112"/>
  <c r="J112"/>
  <c r="J66"/>
  <c r="BK169"/>
  <c r="J169"/>
  <c r="J67"/>
  <c r="R232"/>
  <c i="12" r="BK562"/>
  <c r="J562"/>
  <c r="J79"/>
  <c r="P599"/>
  <c r="BK624"/>
  <c r="J624"/>
  <c r="J81"/>
  <c i="13" r="P94"/>
  <c r="P93"/>
  <c r="T108"/>
  <c r="T130"/>
  <c i="2" r="T89"/>
  <c r="T85"/>
  <c r="T84"/>
  <c r="P96"/>
  <c i="3" r="P104"/>
  <c r="T116"/>
  <c r="T139"/>
  <c r="BK256"/>
  <c r="J256"/>
  <c r="J71"/>
  <c r="BK285"/>
  <c r="J285"/>
  <c r="J75"/>
  <c r="R295"/>
  <c r="BK320"/>
  <c r="J320"/>
  <c r="J79"/>
  <c r="R368"/>
  <c i="4" r="BK102"/>
  <c r="BK129"/>
  <c r="J129"/>
  <c r="J66"/>
  <c r="P248"/>
  <c r="R396"/>
  <c r="T423"/>
  <c r="BK460"/>
  <c r="J460"/>
  <c r="J75"/>
  <c r="P460"/>
  <c r="R460"/>
  <c r="T460"/>
  <c r="BK535"/>
  <c r="J535"/>
  <c r="J77"/>
  <c r="R547"/>
  <c i="6" r="P92"/>
  <c r="P98"/>
  <c r="R111"/>
  <c r="T120"/>
  <c i="7" r="R87"/>
  <c r="R86"/>
  <c i="9" r="BK95"/>
  <c r="BK94"/>
  <c r="BK93"/>
  <c r="J93"/>
  <c i="10" r="P95"/>
  <c r="P94"/>
  <c r="P93"/>
  <c i="1" r="AU65"/>
  <c i="11" r="P112"/>
  <c r="T169"/>
  <c r="T251"/>
  <c i="12" r="P105"/>
  <c r="P125"/>
  <c r="R148"/>
  <c r="R302"/>
  <c r="R387"/>
  <c r="P412"/>
  <c r="BK428"/>
  <c r="J428"/>
  <c r="J75"/>
  <c r="P477"/>
  <c r="P519"/>
  <c r="P556"/>
  <c r="T562"/>
  <c r="P624"/>
  <c i="13" r="BK108"/>
  <c r="J108"/>
  <c r="J67"/>
  <c r="BK130"/>
  <c r="J130"/>
  <c r="J68"/>
  <c r="P151"/>
  <c r="P204"/>
  <c i="14" r="BK92"/>
  <c r="P92"/>
  <c r="T98"/>
  <c r="T115"/>
  <c i="2" r="BK89"/>
  <c r="J89"/>
  <c r="J62"/>
  <c r="BK96"/>
  <c r="J96"/>
  <c r="J64"/>
  <c i="3" r="R104"/>
  <c r="P139"/>
  <c r="R202"/>
  <c r="R256"/>
  <c r="T285"/>
  <c r="BK295"/>
  <c r="J295"/>
  <c r="J77"/>
  <c r="R320"/>
  <c r="P368"/>
  <c i="4" r="R129"/>
  <c r="R248"/>
  <c r="P327"/>
  <c r="BK352"/>
  <c r="BK391"/>
  <c r="J391"/>
  <c r="J72"/>
  <c r="R391"/>
  <c r="BK423"/>
  <c r="J423"/>
  <c r="J74"/>
  <c r="R467"/>
  <c r="T535"/>
  <c i="5" r="BK108"/>
  <c r="BK135"/>
  <c r="J135"/>
  <c r="J68"/>
  <c r="BK158"/>
  <c r="J158"/>
  <c r="J69"/>
  <c r="P158"/>
  <c r="BK190"/>
  <c r="J190"/>
  <c r="J70"/>
  <c r="T190"/>
  <c r="T197"/>
  <c i="6" r="R92"/>
  <c r="R98"/>
  <c r="P120"/>
  <c i="7" r="P87"/>
  <c r="P86"/>
  <c i="1" r="AU61"/>
  <c i="8" r="R95"/>
  <c r="R94"/>
  <c r="R93"/>
  <c i="9" r="P95"/>
  <c r="P94"/>
  <c r="P93"/>
  <c i="1" r="AU64"/>
  <c i="11" r="R93"/>
  <c r="P169"/>
  <c r="T232"/>
  <c i="12" r="BK105"/>
  <c r="J105"/>
  <c r="J65"/>
  <c r="T105"/>
  <c r="BK125"/>
  <c r="J125"/>
  <c r="J67"/>
  <c r="R125"/>
  <c r="P148"/>
  <c r="P302"/>
  <c r="P387"/>
  <c r="R412"/>
  <c r="P428"/>
  <c r="T477"/>
  <c r="T519"/>
  <c r="R562"/>
  <c r="R624"/>
  <c i="15" r="BK155"/>
  <c r="J155"/>
  <c r="J69"/>
  <c i="2" r="R89"/>
  <c i="3" r="R116"/>
  <c r="R139"/>
  <c r="T202"/>
  <c r="P285"/>
  <c r="P295"/>
  <c r="P320"/>
  <c r="T368"/>
  <c i="4" r="P129"/>
  <c r="T248"/>
  <c r="T327"/>
  <c r="R352"/>
  <c r="P396"/>
  <c r="R423"/>
  <c r="BK467"/>
  <c r="J467"/>
  <c r="J76"/>
  <c r="P535"/>
  <c r="P547"/>
  <c i="5" r="R95"/>
  <c r="R94"/>
  <c r="R108"/>
  <c r="R135"/>
  <c r="R158"/>
  <c r="P190"/>
  <c r="BK197"/>
  <c r="J197"/>
  <c r="J71"/>
  <c r="R197"/>
  <c i="6" r="BK98"/>
  <c r="J98"/>
  <c r="J66"/>
  <c r="P111"/>
  <c r="BK120"/>
  <c r="J120"/>
  <c r="J68"/>
  <c i="7" r="BK87"/>
  <c r="BK86"/>
  <c r="J86"/>
  <c i="11" r="T93"/>
  <c r="R169"/>
  <c r="BK251"/>
  <c r="J251"/>
  <c r="J69"/>
  <c i="12" r="T148"/>
  <c r="T387"/>
  <c r="R428"/>
  <c r="R477"/>
  <c r="R519"/>
  <c r="P562"/>
  <c r="R599"/>
  <c r="T599"/>
  <c i="13" r="BK94"/>
  <c r="BK93"/>
  <c r="P108"/>
  <c r="R130"/>
  <c r="T151"/>
  <c r="R204"/>
  <c i="14" r="R92"/>
  <c r="BK106"/>
  <c r="J106"/>
  <c r="J67"/>
  <c r="R115"/>
  <c i="15" r="P93"/>
  <c r="P99"/>
  <c r="BK125"/>
  <c r="J125"/>
  <c r="J67"/>
  <c r="T125"/>
  <c r="T148"/>
  <c r="P155"/>
  <c i="7" r="T87"/>
  <c r="T86"/>
  <c i="8" r="T95"/>
  <c r="T94"/>
  <c r="T93"/>
  <c i="9" r="T95"/>
  <c r="T94"/>
  <c r="T93"/>
  <c i="10" r="R95"/>
  <c r="R94"/>
  <c r="R93"/>
  <c i="11" r="BK93"/>
  <c r="J93"/>
  <c r="J65"/>
  <c r="R112"/>
  <c r="BK232"/>
  <c r="J232"/>
  <c r="J68"/>
  <c r="R251"/>
  <c i="12" r="T125"/>
  <c r="BK302"/>
  <c r="J302"/>
  <c r="J69"/>
  <c r="BK387"/>
  <c r="J387"/>
  <c r="J70"/>
  <c r="BK412"/>
  <c r="T412"/>
  <c r="BK477"/>
  <c r="J477"/>
  <c r="J76"/>
  <c r="BK519"/>
  <c r="J519"/>
  <c r="J77"/>
  <c r="BK556"/>
  <c r="J556"/>
  <c r="J78"/>
  <c r="R556"/>
  <c r="T556"/>
  <c r="BK599"/>
  <c r="J599"/>
  <c r="J80"/>
  <c r="T624"/>
  <c i="13" r="T94"/>
  <c r="T93"/>
  <c r="P130"/>
  <c r="R151"/>
  <c r="T204"/>
  <c i="14" r="BK98"/>
  <c r="J98"/>
  <c r="J66"/>
  <c r="R98"/>
  <c r="R106"/>
  <c r="BK115"/>
  <c r="J115"/>
  <c r="J68"/>
  <c i="15" r="BK93"/>
  <c r="R93"/>
  <c r="T93"/>
  <c r="T99"/>
  <c r="P125"/>
  <c r="BK148"/>
  <c r="J148"/>
  <c r="J68"/>
  <c r="R148"/>
  <c r="T155"/>
  <c i="2" r="R96"/>
  <c i="3" r="BK104"/>
  <c r="J104"/>
  <c r="J65"/>
  <c r="BK116"/>
  <c r="J116"/>
  <c r="J67"/>
  <c r="P116"/>
  <c r="P202"/>
  <c r="T256"/>
  <c r="R285"/>
  <c r="R282"/>
  <c r="T295"/>
  <c r="T320"/>
  <c i="4" r="T129"/>
  <c r="P352"/>
  <c r="P351"/>
  <c r="BK396"/>
  <c r="J396"/>
  <c r="J73"/>
  <c r="T396"/>
  <c r="T467"/>
  <c r="BK547"/>
  <c r="J547"/>
  <c r="J78"/>
  <c i="5" r="P95"/>
  <c r="P94"/>
  <c r="T108"/>
  <c r="T135"/>
  <c r="T158"/>
  <c r="R190"/>
  <c r="P197"/>
  <c i="6" r="T92"/>
  <c r="T91"/>
  <c r="T90"/>
  <c r="BK111"/>
  <c r="J111"/>
  <c r="J67"/>
  <c r="R120"/>
  <c i="8" r="BK95"/>
  <c r="J95"/>
  <c r="J69"/>
  <c i="9" r="R95"/>
  <c r="R94"/>
  <c r="R93"/>
  <c i="10" r="BK95"/>
  <c r="J95"/>
  <c r="J69"/>
  <c i="11" r="P93"/>
  <c r="T112"/>
  <c r="P232"/>
  <c r="P251"/>
  <c i="12" r="R105"/>
  <c r="R104"/>
  <c r="BK148"/>
  <c r="J148"/>
  <c r="J68"/>
  <c r="T302"/>
  <c r="T428"/>
  <c i="13" r="R94"/>
  <c r="R93"/>
  <c r="R108"/>
  <c r="R107"/>
  <c r="BK151"/>
  <c r="J151"/>
  <c r="J69"/>
  <c r="BK204"/>
  <c r="J204"/>
  <c r="J70"/>
  <c i="14" r="T92"/>
  <c r="T91"/>
  <c r="T90"/>
  <c r="P98"/>
  <c r="P106"/>
  <c r="P115"/>
  <c i="15" r="BK99"/>
  <c r="J99"/>
  <c r="J66"/>
  <c r="R99"/>
  <c r="R125"/>
  <c r="P148"/>
  <c r="R155"/>
  <c i="2" r="E48"/>
  <c r="J78"/>
  <c r="BE92"/>
  <c r="BE97"/>
  <c i="3" r="J96"/>
  <c r="BE117"/>
  <c r="BE136"/>
  <c r="BE166"/>
  <c r="BE196"/>
  <c r="BE200"/>
  <c r="BE208"/>
  <c r="BE226"/>
  <c r="BE240"/>
  <c r="BE257"/>
  <c r="BE270"/>
  <c r="BE318"/>
  <c r="BE347"/>
  <c i="4" r="E50"/>
  <c r="BE111"/>
  <c r="BE114"/>
  <c r="BE117"/>
  <c r="BE141"/>
  <c r="BE245"/>
  <c r="BE260"/>
  <c r="BE283"/>
  <c r="BE322"/>
  <c r="BE328"/>
  <c r="BE330"/>
  <c r="BE332"/>
  <c r="BE334"/>
  <c r="BE341"/>
  <c r="BE349"/>
  <c r="BE359"/>
  <c r="BE366"/>
  <c r="BE378"/>
  <c r="BE380"/>
  <c r="BE386"/>
  <c r="BE421"/>
  <c r="BE424"/>
  <c r="BE440"/>
  <c r="BE453"/>
  <c i="5" r="F59"/>
  <c r="J87"/>
  <c r="BE105"/>
  <c r="BE113"/>
  <c r="BE120"/>
  <c r="BE131"/>
  <c r="BE136"/>
  <c r="BE144"/>
  <c r="BE146"/>
  <c r="BE155"/>
  <c r="BE181"/>
  <c r="BE184"/>
  <c r="BE188"/>
  <c r="BE195"/>
  <c i="7" r="E50"/>
  <c r="BE88"/>
  <c r="BE93"/>
  <c r="BE95"/>
  <c r="BE99"/>
  <c r="BE102"/>
  <c r="BE104"/>
  <c r="BE117"/>
  <c r="BE119"/>
  <c i="8" r="BE130"/>
  <c i="9" r="J87"/>
  <c r="BE100"/>
  <c i="10" r="J60"/>
  <c r="BE101"/>
  <c r="BE102"/>
  <c r="BE104"/>
  <c i="11" r="E79"/>
  <c r="BE94"/>
  <c r="BE95"/>
  <c r="BE98"/>
  <c r="BE105"/>
  <c r="BE121"/>
  <c r="BE203"/>
  <c r="BE219"/>
  <c r="BE246"/>
  <c r="BE252"/>
  <c r="BE257"/>
  <c r="BE259"/>
  <c r="BE263"/>
  <c i="12" r="BE140"/>
  <c r="BE203"/>
  <c r="BE213"/>
  <c r="BE230"/>
  <c r="BE276"/>
  <c r="BE284"/>
  <c r="BE315"/>
  <c r="BE327"/>
  <c r="BE365"/>
  <c r="BE421"/>
  <c r="BE440"/>
  <c r="BE493"/>
  <c r="BE501"/>
  <c r="BE512"/>
  <c r="BE516"/>
  <c r="BE517"/>
  <c r="BE537"/>
  <c r="BE539"/>
  <c r="BE563"/>
  <c r="BE600"/>
  <c r="BE614"/>
  <c r="BE625"/>
  <c r="BE635"/>
  <c i="13" r="J56"/>
  <c r="BE95"/>
  <c r="BE126"/>
  <c r="BE135"/>
  <c r="BE174"/>
  <c r="BE177"/>
  <c r="BE179"/>
  <c r="BE184"/>
  <c r="BE199"/>
  <c i="2" r="BE98"/>
  <c i="3" r="BE153"/>
  <c r="BE191"/>
  <c r="BE223"/>
  <c r="BE249"/>
  <c r="BE250"/>
  <c r="BE261"/>
  <c r="BE286"/>
  <c r="BE292"/>
  <c r="BE309"/>
  <c r="BE316"/>
  <c r="BE321"/>
  <c r="BK279"/>
  <c r="J279"/>
  <c r="J72"/>
  <c r="BK291"/>
  <c r="J291"/>
  <c r="J76"/>
  <c i="4" r="BE387"/>
  <c r="BE393"/>
  <c r="BE400"/>
  <c r="BE458"/>
  <c r="BE465"/>
  <c r="BE517"/>
  <c i="5" r="BE118"/>
  <c r="BE159"/>
  <c r="BE170"/>
  <c r="BE175"/>
  <c i="6" r="BE93"/>
  <c r="BE107"/>
  <c r="BE116"/>
  <c r="BE126"/>
  <c i="7" r="F59"/>
  <c r="J80"/>
  <c r="BE92"/>
  <c r="BE94"/>
  <c r="BE101"/>
  <c r="BE103"/>
  <c r="BE110"/>
  <c r="BE112"/>
  <c r="BE123"/>
  <c i="8" r="J60"/>
  <c r="E79"/>
  <c r="BE98"/>
  <c r="BE106"/>
  <c r="BE108"/>
  <c r="BE114"/>
  <c r="BE120"/>
  <c r="BE126"/>
  <c r="BE127"/>
  <c r="BE129"/>
  <c i="9" r="E52"/>
  <c r="F90"/>
  <c r="BE101"/>
  <c i="10" r="F90"/>
  <c r="BE96"/>
  <c r="BE99"/>
  <c r="BE107"/>
  <c r="BE108"/>
  <c i="11" r="J56"/>
  <c r="BE96"/>
  <c r="BE99"/>
  <c r="BE107"/>
  <c r="BE110"/>
  <c r="BE115"/>
  <c r="BE118"/>
  <c r="BE119"/>
  <c r="BE126"/>
  <c r="BE131"/>
  <c r="BE147"/>
  <c r="BE149"/>
  <c r="BE151"/>
  <c r="BE153"/>
  <c r="BE158"/>
  <c r="BE164"/>
  <c r="BE172"/>
  <c r="BE174"/>
  <c r="BE175"/>
  <c r="BE179"/>
  <c r="BE185"/>
  <c r="BE188"/>
  <c r="BE189"/>
  <c r="BE191"/>
  <c r="BE195"/>
  <c r="BE204"/>
  <c r="BE210"/>
  <c r="BE214"/>
  <c r="BE230"/>
  <c r="BE245"/>
  <c r="BE247"/>
  <c r="BE248"/>
  <c r="BE258"/>
  <c r="BE261"/>
  <c i="12" r="F59"/>
  <c r="BE115"/>
  <c r="BE136"/>
  <c r="BE160"/>
  <c r="BE172"/>
  <c r="BE184"/>
  <c r="BE186"/>
  <c r="BE272"/>
  <c r="BE280"/>
  <c r="BE282"/>
  <c r="BE287"/>
  <c r="BE293"/>
  <c r="BE301"/>
  <c r="BE323"/>
  <c r="BE353"/>
  <c r="BE363"/>
  <c r="BE380"/>
  <c r="BE448"/>
  <c r="BE455"/>
  <c r="BE465"/>
  <c r="BE475"/>
  <c r="BE497"/>
  <c r="BE509"/>
  <c r="BE514"/>
  <c r="BE532"/>
  <c r="BE557"/>
  <c r="BE574"/>
  <c r="BE583"/>
  <c r="BE588"/>
  <c r="BK120"/>
  <c r="J120"/>
  <c r="J66"/>
  <c i="13" r="E50"/>
  <c r="F59"/>
  <c r="BE111"/>
  <c r="BE115"/>
  <c r="BE124"/>
  <c r="BE128"/>
  <c r="BE139"/>
  <c r="BE147"/>
  <c r="BE149"/>
  <c r="BE164"/>
  <c r="BE167"/>
  <c r="BE170"/>
  <c r="BE188"/>
  <c r="BE191"/>
  <c r="BE194"/>
  <c r="BE196"/>
  <c i="14" r="E50"/>
  <c r="J56"/>
  <c r="BE93"/>
  <c r="BE94"/>
  <c r="BE99"/>
  <c r="BE111"/>
  <c r="BE118"/>
  <c i="15" r="F59"/>
  <c r="E79"/>
  <c r="BE94"/>
  <c r="BE98"/>
  <c r="BE108"/>
  <c r="BE131"/>
  <c i="2" r="F55"/>
  <c r="BK86"/>
  <c r="BK85"/>
  <c r="BK84"/>
  <c r="J84"/>
  <c r="BK93"/>
  <c r="J93"/>
  <c r="J63"/>
  <c i="3" r="E90"/>
  <c r="BE105"/>
  <c r="BE129"/>
  <c r="BE149"/>
  <c r="BE186"/>
  <c r="BE193"/>
  <c r="BE203"/>
  <c r="BE204"/>
  <c r="BE215"/>
  <c r="BE219"/>
  <c r="BE232"/>
  <c r="BE246"/>
  <c r="BE273"/>
  <c r="BE280"/>
  <c r="BE284"/>
  <c r="BE306"/>
  <c r="BE337"/>
  <c r="BE342"/>
  <c r="BK283"/>
  <c r="J283"/>
  <c r="J74"/>
  <c i="4" r="BE103"/>
  <c r="BE145"/>
  <c r="BE163"/>
  <c r="BE167"/>
  <c r="BE241"/>
  <c r="BE274"/>
  <c r="BE277"/>
  <c r="BE288"/>
  <c r="BE291"/>
  <c r="BE304"/>
  <c r="BE307"/>
  <c r="BE325"/>
  <c r="BE344"/>
  <c r="BE371"/>
  <c r="BE381"/>
  <c r="BE384"/>
  <c r="BE388"/>
  <c r="BE389"/>
  <c r="BE404"/>
  <c r="BE409"/>
  <c r="BE419"/>
  <c r="BE438"/>
  <c r="BE442"/>
  <c r="BE445"/>
  <c r="BE450"/>
  <c r="BE528"/>
  <c r="BE540"/>
  <c r="BE548"/>
  <c r="BE549"/>
  <c i="5" r="BE100"/>
  <c r="BE102"/>
  <c r="BE111"/>
  <c r="BE126"/>
  <c r="BE128"/>
  <c r="BE132"/>
  <c r="BE138"/>
  <c r="BE142"/>
  <c r="BE154"/>
  <c r="BE156"/>
  <c r="BE167"/>
  <c r="BE174"/>
  <c r="BE179"/>
  <c r="BE187"/>
  <c i="6" r="E78"/>
  <c r="F87"/>
  <c r="BE96"/>
  <c r="BE100"/>
  <c r="BE101"/>
  <c r="BE103"/>
  <c r="BE109"/>
  <c r="BE114"/>
  <c r="BE122"/>
  <c i="7" r="BE89"/>
  <c r="BE96"/>
  <c r="BE97"/>
  <c r="BE98"/>
  <c r="BE106"/>
  <c r="BE109"/>
  <c r="BE111"/>
  <c r="BE113"/>
  <c r="BE114"/>
  <c r="BE115"/>
  <c r="BE116"/>
  <c i="8" r="BE102"/>
  <c r="BE116"/>
  <c r="BE122"/>
  <c r="BE137"/>
  <c i="10" r="BE100"/>
  <c r="BE103"/>
  <c i="11" r="BE101"/>
  <c r="BE103"/>
  <c r="BE104"/>
  <c r="BE127"/>
  <c r="BE129"/>
  <c r="BE133"/>
  <c r="BE135"/>
  <c r="BE137"/>
  <c r="BE156"/>
  <c r="BE161"/>
  <c r="BE163"/>
  <c r="BE165"/>
  <c r="BE178"/>
  <c r="BE181"/>
  <c r="BE186"/>
  <c r="BE187"/>
  <c r="BE190"/>
  <c r="BE192"/>
  <c r="BE194"/>
  <c r="BE199"/>
  <c r="BE201"/>
  <c r="BE207"/>
  <c r="BE208"/>
  <c r="BE209"/>
  <c r="BE218"/>
  <c r="BE227"/>
  <c r="BE228"/>
  <c r="BE236"/>
  <c r="BE237"/>
  <c r="BE239"/>
  <c r="BE256"/>
  <c i="12" r="BE110"/>
  <c r="BE262"/>
  <c r="BE266"/>
  <c r="BE376"/>
  <c r="BE406"/>
  <c r="BE436"/>
  <c r="BE444"/>
  <c r="BE450"/>
  <c r="BE478"/>
  <c r="BE505"/>
  <c r="BE510"/>
  <c r="BE554"/>
  <c r="BE591"/>
  <c i="13" r="BE105"/>
  <c r="BE110"/>
  <c r="BE113"/>
  <c r="BE127"/>
  <c r="BE133"/>
  <c r="BE148"/>
  <c r="BE154"/>
  <c r="BE161"/>
  <c i="2" r="BE87"/>
  <c i="3" r="BE125"/>
  <c r="BE133"/>
  <c r="BE140"/>
  <c r="BE195"/>
  <c r="BE251"/>
  <c r="BE259"/>
  <c r="BE263"/>
  <c r="BE277"/>
  <c r="BE288"/>
  <c r="BE289"/>
  <c r="BE296"/>
  <c r="BE303"/>
  <c r="BE340"/>
  <c r="BE349"/>
  <c r="BK111"/>
  <c r="J111"/>
  <c r="J66"/>
  <c i="4" r="F59"/>
  <c r="BE108"/>
  <c r="BE126"/>
  <c r="BE134"/>
  <c r="BE165"/>
  <c r="BE188"/>
  <c r="BE232"/>
  <c r="BE243"/>
  <c r="BE247"/>
  <c r="BE252"/>
  <c r="BE255"/>
  <c r="BE271"/>
  <c r="BE297"/>
  <c r="BE321"/>
  <c r="BE346"/>
  <c r="BE368"/>
  <c r="BE397"/>
  <c r="BE461"/>
  <c r="BE468"/>
  <c r="BE515"/>
  <c r="BE533"/>
  <c r="BE536"/>
  <c r="BE545"/>
  <c i="5" r="E50"/>
  <c r="BE109"/>
  <c r="BE133"/>
  <c r="BE148"/>
  <c r="BE152"/>
  <c r="BE161"/>
  <c r="BE163"/>
  <c r="BE177"/>
  <c r="BE182"/>
  <c r="BE185"/>
  <c r="BE191"/>
  <c r="BE198"/>
  <c i="6" r="J84"/>
  <c r="BE94"/>
  <c r="BE95"/>
  <c r="BE99"/>
  <c r="BE105"/>
  <c r="BE112"/>
  <c r="BE118"/>
  <c r="BE124"/>
  <c i="7" r="BE90"/>
  <c r="BE91"/>
  <c r="BE100"/>
  <c r="BE107"/>
  <c r="BE122"/>
  <c i="8" r="F63"/>
  <c r="BE104"/>
  <c r="BE110"/>
  <c i="10" r="E79"/>
  <c r="BE105"/>
  <c i="11" r="BE97"/>
  <c r="BE123"/>
  <c r="BE124"/>
  <c r="BE142"/>
  <c r="BE144"/>
  <c r="BE145"/>
  <c r="BE146"/>
  <c r="BE152"/>
  <c r="BE154"/>
  <c r="BE173"/>
  <c r="BE182"/>
  <c r="BE193"/>
  <c r="BE202"/>
  <c r="BE205"/>
  <c r="BE206"/>
  <c r="BE212"/>
  <c r="BE213"/>
  <c r="BE224"/>
  <c r="BE234"/>
  <c r="BE244"/>
  <c r="BE249"/>
  <c r="BE253"/>
  <c r="BE255"/>
  <c r="BE260"/>
  <c r="BE264"/>
  <c i="12" r="J56"/>
  <c r="BE117"/>
  <c r="BE156"/>
  <c r="BE168"/>
  <c r="BE193"/>
  <c r="BE199"/>
  <c r="BE221"/>
  <c r="BE258"/>
  <c r="BE291"/>
  <c r="BE297"/>
  <c r="BE319"/>
  <c r="BE336"/>
  <c r="BE392"/>
  <c r="BE417"/>
  <c r="BE459"/>
  <c r="BE466"/>
  <c r="BE472"/>
  <c r="BE499"/>
  <c r="BE507"/>
  <c r="BE524"/>
  <c r="BE528"/>
  <c r="BE535"/>
  <c r="BE543"/>
  <c r="BE549"/>
  <c r="BE561"/>
  <c r="BE569"/>
  <c r="BE597"/>
  <c r="BE610"/>
  <c r="BE616"/>
  <c r="BE654"/>
  <c r="BE662"/>
  <c i="13" r="BE97"/>
  <c r="BE99"/>
  <c r="BE102"/>
  <c r="BE119"/>
  <c r="BE156"/>
  <c r="BE172"/>
  <c r="BE181"/>
  <c r="BE182"/>
  <c r="BE187"/>
  <c r="BE197"/>
  <c r="BE201"/>
  <c r="BE205"/>
  <c r="BE208"/>
  <c i="14" r="BE100"/>
  <c r="BE104"/>
  <c r="BE109"/>
  <c i="15" r="J85"/>
  <c r="BE97"/>
  <c r="BE101"/>
  <c r="BE102"/>
  <c r="BE106"/>
  <c r="BE109"/>
  <c r="BE110"/>
  <c r="BE114"/>
  <c r="BE120"/>
  <c r="BE121"/>
  <c r="BE122"/>
  <c r="BE124"/>
  <c r="BE129"/>
  <c r="BE133"/>
  <c r="BE136"/>
  <c r="BE142"/>
  <c r="BE144"/>
  <c r="BE146"/>
  <c r="BE152"/>
  <c r="BE154"/>
  <c r="BE161"/>
  <c i="7" r="BE105"/>
  <c r="BE108"/>
  <c r="BE118"/>
  <c r="BE120"/>
  <c r="BE124"/>
  <c i="8" r="BE118"/>
  <c r="BE124"/>
  <c r="BE132"/>
  <c r="BE134"/>
  <c r="BE136"/>
  <c i="9" r="BE96"/>
  <c r="BE98"/>
  <c i="10" r="BE98"/>
  <c i="11" r="F59"/>
  <c r="BE100"/>
  <c r="BE130"/>
  <c r="BE134"/>
  <c r="BE139"/>
  <c r="BE141"/>
  <c r="BE143"/>
  <c r="BE157"/>
  <c r="BE160"/>
  <c r="BE168"/>
  <c r="BE177"/>
  <c r="BE196"/>
  <c r="BE200"/>
  <c r="BE215"/>
  <c r="BE216"/>
  <c r="BE221"/>
  <c r="BE225"/>
  <c r="BE226"/>
  <c r="BE233"/>
  <c r="BE238"/>
  <c r="BE250"/>
  <c r="BE254"/>
  <c r="BE262"/>
  <c i="12" r="E91"/>
  <c r="BE106"/>
  <c r="BE121"/>
  <c r="BE149"/>
  <c r="BE164"/>
  <c r="BE180"/>
  <c r="BE217"/>
  <c r="BE249"/>
  <c r="BE292"/>
  <c r="BE307"/>
  <c r="BE345"/>
  <c r="BE369"/>
  <c r="BE394"/>
  <c r="BE401"/>
  <c r="BE404"/>
  <c r="BE409"/>
  <c r="BE429"/>
  <c r="BE461"/>
  <c r="BE470"/>
  <c r="BE484"/>
  <c r="BE503"/>
  <c r="BE545"/>
  <c r="BE575"/>
  <c r="BE580"/>
  <c r="BE594"/>
  <c r="BE652"/>
  <c r="BK408"/>
  <c r="J408"/>
  <c r="J71"/>
  <c r="BK423"/>
  <c r="J423"/>
  <c r="J74"/>
  <c i="13" r="BE109"/>
  <c r="BE121"/>
  <c r="BE132"/>
  <c r="BE141"/>
  <c r="BE143"/>
  <c r="BE145"/>
  <c r="BE152"/>
  <c r="BE158"/>
  <c r="BE163"/>
  <c r="BE169"/>
  <c r="BE175"/>
  <c r="BE178"/>
  <c r="BE193"/>
  <c r="BE198"/>
  <c i="14" r="F59"/>
  <c r="BE96"/>
  <c r="BE102"/>
  <c r="BE107"/>
  <c r="BE113"/>
  <c r="BE116"/>
  <c i="15" r="BE103"/>
  <c r="BE104"/>
  <c r="BE113"/>
  <c r="BE117"/>
  <c r="BE118"/>
  <c r="BE119"/>
  <c r="BE123"/>
  <c r="BE126"/>
  <c r="BE130"/>
  <c r="BE132"/>
  <c r="BE134"/>
  <c r="BE137"/>
  <c r="BE139"/>
  <c r="BE141"/>
  <c r="BE143"/>
  <c r="BE151"/>
  <c r="BE162"/>
  <c r="BE163"/>
  <c i="2" r="BE90"/>
  <c r="BE94"/>
  <c i="3" r="F59"/>
  <c r="BE108"/>
  <c r="BE112"/>
  <c r="BE122"/>
  <c r="BE138"/>
  <c r="BE151"/>
  <c r="BE157"/>
  <c r="BE184"/>
  <c r="BE212"/>
  <c r="BE229"/>
  <c r="BE235"/>
  <c r="BE243"/>
  <c r="BE254"/>
  <c r="BE275"/>
  <c r="BE313"/>
  <c r="BE366"/>
  <c r="BE369"/>
  <c r="BE370"/>
  <c r="BE371"/>
  <c r="BK137"/>
  <c r="J137"/>
  <c r="J68"/>
  <c i="4" r="J56"/>
  <c r="BE119"/>
  <c r="BE123"/>
  <c r="BE130"/>
  <c r="BE143"/>
  <c r="BE180"/>
  <c r="BE182"/>
  <c r="BE234"/>
  <c r="BE239"/>
  <c r="BE249"/>
  <c r="BE250"/>
  <c r="BE264"/>
  <c r="BE268"/>
  <c r="BE320"/>
  <c r="BE353"/>
  <c r="BE383"/>
  <c r="BE392"/>
  <c r="BE394"/>
  <c r="BE402"/>
  <c r="BE407"/>
  <c r="BE416"/>
  <c r="BE456"/>
  <c r="BE512"/>
  <c r="BE530"/>
  <c r="BE550"/>
  <c r="BK348"/>
  <c r="J348"/>
  <c r="J69"/>
  <c i="5" r="BE96"/>
  <c r="BE98"/>
  <c r="BE110"/>
  <c r="BE115"/>
  <c r="BE116"/>
  <c r="BE122"/>
  <c r="BE124"/>
  <c r="BE137"/>
  <c r="BE140"/>
  <c r="BE150"/>
  <c r="BE165"/>
  <c r="BE172"/>
  <c r="BE186"/>
  <c r="BE202"/>
  <c i="6" r="BE121"/>
  <c i="7" r="BE121"/>
  <c i="8" r="BE96"/>
  <c r="BE100"/>
  <c r="BE112"/>
  <c r="BE128"/>
  <c i="9" r="BE102"/>
  <c r="BE103"/>
  <c i="10" r="BE106"/>
  <c i="11" r="BE102"/>
  <c r="BE106"/>
  <c r="BE108"/>
  <c r="BE109"/>
  <c r="BE111"/>
  <c r="BE113"/>
  <c r="BE114"/>
  <c r="BE116"/>
  <c r="BE117"/>
  <c r="BE120"/>
  <c r="BE122"/>
  <c r="BE125"/>
  <c r="BE128"/>
  <c r="BE132"/>
  <c r="BE136"/>
  <c r="BE138"/>
  <c r="BE140"/>
  <c r="BE148"/>
  <c r="BE150"/>
  <c r="BE155"/>
  <c r="BE159"/>
  <c r="BE162"/>
  <c r="BE166"/>
  <c r="BE167"/>
  <c r="BE170"/>
  <c r="BE171"/>
  <c r="BE176"/>
  <c r="BE180"/>
  <c r="BE183"/>
  <c r="BE184"/>
  <c r="BE197"/>
  <c r="BE198"/>
  <c r="BE211"/>
  <c r="BE217"/>
  <c r="BE220"/>
  <c r="BE222"/>
  <c r="BE223"/>
  <c r="BE229"/>
  <c r="BE231"/>
  <c r="BE235"/>
  <c r="BE240"/>
  <c r="BE241"/>
  <c r="BE242"/>
  <c r="BE243"/>
  <c r="BE265"/>
  <c i="12" r="BE112"/>
  <c r="BE126"/>
  <c r="BE132"/>
  <c r="BE144"/>
  <c r="BE201"/>
  <c r="BE209"/>
  <c r="BE237"/>
  <c r="BE264"/>
  <c r="BE290"/>
  <c r="BE303"/>
  <c r="BE311"/>
  <c r="BE330"/>
  <c r="BE349"/>
  <c r="BE362"/>
  <c r="BE388"/>
  <c r="BE390"/>
  <c r="BE413"/>
  <c r="BE424"/>
  <c r="BE449"/>
  <c r="BE482"/>
  <c r="BE491"/>
  <c r="BE495"/>
  <c r="BE520"/>
  <c r="BE530"/>
  <c r="BE552"/>
  <c r="BE578"/>
  <c r="BE585"/>
  <c r="BE622"/>
  <c r="BE642"/>
  <c r="BE644"/>
  <c r="BE660"/>
  <c r="BE673"/>
  <c i="13" r="BE117"/>
  <c r="BE131"/>
  <c r="BE137"/>
  <c r="BE185"/>
  <c r="BE190"/>
  <c r="BE202"/>
  <c i="14" r="BE95"/>
  <c i="15" r="BE95"/>
  <c r="BE96"/>
  <c r="BE100"/>
  <c r="BE105"/>
  <c r="BE107"/>
  <c r="BE111"/>
  <c r="BE112"/>
  <c r="BE115"/>
  <c r="BE116"/>
  <c r="BE127"/>
  <c r="BE128"/>
  <c r="BE135"/>
  <c r="BE138"/>
  <c r="BE140"/>
  <c r="BE145"/>
  <c r="BE147"/>
  <c r="BE149"/>
  <c r="BE150"/>
  <c r="BE153"/>
  <c r="BE156"/>
  <c r="BE157"/>
  <c r="BE158"/>
  <c r="BE159"/>
  <c r="BE160"/>
  <c r="BE164"/>
  <c r="BE165"/>
  <c i="2" r="F35"/>
  <c i="1" r="BB55"/>
  <c i="5" r="F38"/>
  <c i="1" r="BC59"/>
  <c i="8" r="J38"/>
  <c i="1" r="AW63"/>
  <c i="7" r="J36"/>
  <c i="1" r="AW61"/>
  <c i="9" r="F38"/>
  <c i="1" r="BA64"/>
  <c i="8" r="F41"/>
  <c i="1" r="BD63"/>
  <c r="AS56"/>
  <c r="AS54"/>
  <c i="4" r="F38"/>
  <c i="1" r="BC58"/>
  <c i="7" r="F37"/>
  <c i="1" r="BB61"/>
  <c i="14" r="F36"/>
  <c i="1" r="BA70"/>
  <c i="7" r="F36"/>
  <c i="1" r="BA61"/>
  <c i="10" r="F40"/>
  <c i="1" r="BC65"/>
  <c i="5" r="J36"/>
  <c i="1" r="AW59"/>
  <c i="13" r="F37"/>
  <c i="1" r="BB69"/>
  <c i="3" r="F38"/>
  <c i="1" r="BC57"/>
  <c i="11" r="J36"/>
  <c i="1" r="AW66"/>
  <c i="15" r="F39"/>
  <c i="1" r="BD71"/>
  <c i="15" r="F37"/>
  <c i="1" r="BB71"/>
  <c i="13" r="F38"/>
  <c i="1" r="BC69"/>
  <c i="6" r="F37"/>
  <c i="1" r="BB60"/>
  <c i="12" r="F37"/>
  <c i="1" r="BB68"/>
  <c i="4" r="F39"/>
  <c i="1" r="BD58"/>
  <c i="10" r="J38"/>
  <c i="1" r="AW65"/>
  <c i="14" r="F39"/>
  <c i="1" r="BD70"/>
  <c i="7" r="J32"/>
  <c i="1" r="AG61"/>
  <c i="15" r="F36"/>
  <c i="1" r="BA71"/>
  <c i="13" r="J36"/>
  <c i="1" r="AW69"/>
  <c i="7" r="F39"/>
  <c i="1" r="BD61"/>
  <c i="9" r="F39"/>
  <c i="1" r="BB64"/>
  <c i="12" r="F38"/>
  <c i="1" r="BC68"/>
  <c i="9" r="J38"/>
  <c i="1" r="AW64"/>
  <c i="11" r="F38"/>
  <c i="1" r="BC66"/>
  <c i="12" r="F39"/>
  <c i="1" r="BD68"/>
  <c i="13" r="F36"/>
  <c i="1" r="BA69"/>
  <c i="7" r="F38"/>
  <c i="1" r="BC61"/>
  <c i="6" r="F38"/>
  <c i="1" r="BC60"/>
  <c i="9" r="F40"/>
  <c i="1" r="BC64"/>
  <c i="8" r="F40"/>
  <c i="1" r="BC63"/>
  <c i="4" r="F36"/>
  <c i="1" r="BA58"/>
  <c i="3" r="J36"/>
  <c i="1" r="AW57"/>
  <c i="6" r="F39"/>
  <c i="1" r="BD60"/>
  <c i="15" r="F38"/>
  <c i="1" r="BC71"/>
  <c i="2" r="F34"/>
  <c i="1" r="BA55"/>
  <c i="4" r="J36"/>
  <c i="1" r="AW58"/>
  <c i="12" r="J36"/>
  <c i="1" r="AW68"/>
  <c i="6" r="J36"/>
  <c i="1" r="AW60"/>
  <c i="2" r="J34"/>
  <c i="1" r="AW55"/>
  <c i="4" r="F37"/>
  <c i="1" r="BB58"/>
  <c i="8" r="F39"/>
  <c i="1" r="BB63"/>
  <c i="13" r="F39"/>
  <c i="1" r="BD69"/>
  <c i="2" r="F37"/>
  <c i="1" r="BD55"/>
  <c i="2" r="F36"/>
  <c i="1" r="BC55"/>
  <c i="9" r="F41"/>
  <c i="1" r="BD64"/>
  <c i="15" r="J36"/>
  <c i="1" r="AW71"/>
  <c i="3" r="F39"/>
  <c i="1" r="BD57"/>
  <c i="8" r="F38"/>
  <c i="1" r="BA63"/>
  <c i="6" r="F36"/>
  <c i="1" r="BA60"/>
  <c i="11" r="F37"/>
  <c i="1" r="BB66"/>
  <c i="14" r="F37"/>
  <c i="1" r="BB70"/>
  <c i="2" r="J30"/>
  <c i="1" r="AG55"/>
  <c i="5" r="F36"/>
  <c i="1" r="BA59"/>
  <c i="11" r="F39"/>
  <c i="1" r="BD66"/>
  <c i="9" r="J34"/>
  <c i="1" r="AG64"/>
  <c i="5" r="F37"/>
  <c i="1" r="BB59"/>
  <c i="10" r="F39"/>
  <c i="1" r="BB65"/>
  <c i="5" r="F39"/>
  <c i="1" r="BD59"/>
  <c i="12" r="F36"/>
  <c i="1" r="BA68"/>
  <c i="10" r="F38"/>
  <c i="1" r="BA65"/>
  <c i="3" r="F36"/>
  <c i="1" r="BA57"/>
  <c i="14" r="J36"/>
  <c i="1" r="AW70"/>
  <c i="11" r="F36"/>
  <c i="1" r="BA66"/>
  <c i="14" r="F38"/>
  <c i="1" r="BC70"/>
  <c i="3" r="F37"/>
  <c i="1" r="BB57"/>
  <c i="10" r="F41"/>
  <c i="1" r="BD65"/>
  <c i="4" l="1" r="R351"/>
  <c i="3" r="P282"/>
  <c i="2" r="P85"/>
  <c r="P84"/>
  <c i="1" r="AU55"/>
  <c i="2" r="R85"/>
  <c r="R84"/>
  <c i="3" r="T282"/>
  <c i="5" r="T107"/>
  <c i="15" r="T92"/>
  <c r="T91"/>
  <c r="BK92"/>
  <c r="BK91"/>
  <c r="J91"/>
  <c i="12" r="P411"/>
  <c r="P104"/>
  <c r="P103"/>
  <c i="1" r="AU68"/>
  <c i="6" r="P91"/>
  <c r="P90"/>
  <c i="1" r="AU60"/>
  <c i="12" r="T411"/>
  <c r="BK411"/>
  <c r="J411"/>
  <c r="J72"/>
  <c i="15" r="P92"/>
  <c r="P91"/>
  <c i="1" r="AU71"/>
  <c i="14" r="R91"/>
  <c r="R90"/>
  <c i="13" r="P107"/>
  <c i="11" r="T92"/>
  <c r="T91"/>
  <c i="6" r="R91"/>
  <c r="R90"/>
  <c i="4" r="BK101"/>
  <c r="J101"/>
  <c r="J64"/>
  <c i="6" r="BK91"/>
  <c r="BK90"/>
  <c r="J90"/>
  <c r="J63"/>
  <c i="5" r="T93"/>
  <c i="4" r="R101"/>
  <c r="R100"/>
  <c i="15" r="R92"/>
  <c r="R91"/>
  <c i="5" r="R107"/>
  <c r="R93"/>
  <c i="12" r="T104"/>
  <c r="T103"/>
  <c i="3" r="R103"/>
  <c r="R102"/>
  <c i="13" r="T107"/>
  <c i="5" r="P107"/>
  <c r="P93"/>
  <c i="1" r="AU59"/>
  <c i="4" r="T351"/>
  <c i="11" r="P92"/>
  <c r="P91"/>
  <c i="1" r="AU66"/>
  <c i="13" r="T92"/>
  <c i="12" r="R411"/>
  <c r="R103"/>
  <c i="5" r="BK107"/>
  <c r="J107"/>
  <c r="J66"/>
  <c i="3" r="T103"/>
  <c r="T102"/>
  <c i="13" r="R92"/>
  <c i="11" r="R92"/>
  <c r="R91"/>
  <c i="14" r="BK91"/>
  <c r="J91"/>
  <c r="J64"/>
  <c i="13" r="P92"/>
  <c i="1" r="AU69"/>
  <c i="4" r="T101"/>
  <c r="T100"/>
  <c r="P101"/>
  <c r="P100"/>
  <c i="1" r="AU58"/>
  <c i="4" r="BK351"/>
  <c r="J351"/>
  <c r="J70"/>
  <c i="14" r="P91"/>
  <c r="P90"/>
  <c i="1" r="AU70"/>
  <c i="3" r="P103"/>
  <c r="P102"/>
  <c i="1" r="AU57"/>
  <c i="2" r="J59"/>
  <c i="6" r="J92"/>
  <c r="J65"/>
  <c i="7" r="J63"/>
  <c r="J87"/>
  <c r="J64"/>
  <c i="9" r="J67"/>
  <c r="J95"/>
  <c r="J69"/>
  <c i="13" r="BK107"/>
  <c r="J107"/>
  <c r="J66"/>
  <c i="3" r="BK282"/>
  <c r="J282"/>
  <c r="J73"/>
  <c i="8" r="BK94"/>
  <c r="J94"/>
  <c r="J68"/>
  <c i="12" r="BK104"/>
  <c r="J104"/>
  <c r="J64"/>
  <c i="13" r="J93"/>
  <c r="J64"/>
  <c i="3" r="BK103"/>
  <c r="BK102"/>
  <c r="J102"/>
  <c i="4" r="J102"/>
  <c r="J65"/>
  <c r="J352"/>
  <c r="J71"/>
  <c i="5" r="J94"/>
  <c r="J64"/>
  <c r="J95"/>
  <c r="J65"/>
  <c r="J108"/>
  <c r="J67"/>
  <c i="11" r="BK92"/>
  <c r="J92"/>
  <c r="J64"/>
  <c i="2" r="J85"/>
  <c r="J60"/>
  <c r="J86"/>
  <c r="J61"/>
  <c i="10" r="BK94"/>
  <c r="BK93"/>
  <c r="J93"/>
  <c r="J67"/>
  <c i="12" r="J412"/>
  <c r="J73"/>
  <c i="13" r="J94"/>
  <c r="J65"/>
  <c i="14" r="J92"/>
  <c r="J65"/>
  <c i="9" r="J94"/>
  <c r="J68"/>
  <c i="15" r="J93"/>
  <c r="J65"/>
  <c i="12" r="J35"/>
  <c i="1" r="AV68"/>
  <c r="AT68"/>
  <c i="15" r="J35"/>
  <c i="1" r="AV71"/>
  <c r="AT71"/>
  <c r="BD62"/>
  <c r="BD67"/>
  <c i="11" r="J35"/>
  <c i="1" r="AV66"/>
  <c r="AT66"/>
  <c r="BC67"/>
  <c r="AY67"/>
  <c i="2" r="J33"/>
  <c i="1" r="AV55"/>
  <c r="AT55"/>
  <c i="5" r="J35"/>
  <c i="1" r="AV59"/>
  <c r="AT59"/>
  <c i="12" r="F35"/>
  <c i="1" r="AZ68"/>
  <c i="15" r="F35"/>
  <c i="1" r="AZ71"/>
  <c i="4" r="J35"/>
  <c i="1" r="AV58"/>
  <c r="AT58"/>
  <c i="8" r="F37"/>
  <c i="1" r="AZ63"/>
  <c i="7" r="J35"/>
  <c i="1" r="AV61"/>
  <c r="AT61"/>
  <c i="10" r="J37"/>
  <c i="1" r="AV65"/>
  <c r="AT65"/>
  <c i="13" r="F35"/>
  <c i="1" r="AZ69"/>
  <c i="6" r="F35"/>
  <c i="1" r="AZ60"/>
  <c r="AU62"/>
  <c i="6" r="J35"/>
  <c i="1" r="AV60"/>
  <c r="AT60"/>
  <c i="10" r="F37"/>
  <c i="1" r="AZ65"/>
  <c i="14" r="J35"/>
  <c i="1" r="AV70"/>
  <c r="AT70"/>
  <c r="BB62"/>
  <c r="AX62"/>
  <c i="9" r="J37"/>
  <c i="1" r="AV64"/>
  <c r="AT64"/>
  <c r="BC62"/>
  <c r="AY62"/>
  <c r="BA67"/>
  <c r="AW67"/>
  <c i="14" r="F35"/>
  <c i="1" r="AZ70"/>
  <c i="8" r="J37"/>
  <c i="1" r="AV63"/>
  <c r="AT63"/>
  <c i="5" r="F35"/>
  <c i="1" r="AZ59"/>
  <c i="2" r="F33"/>
  <c i="1" r="AZ55"/>
  <c i="13" r="J35"/>
  <c i="1" r="AV69"/>
  <c r="AT69"/>
  <c i="9" r="F37"/>
  <c i="1" r="AZ64"/>
  <c i="3" r="J32"/>
  <c i="1" r="AG57"/>
  <c i="4" r="F35"/>
  <c i="1" r="AZ58"/>
  <c i="15" r="J32"/>
  <c i="1" r="AG71"/>
  <c i="3" r="J35"/>
  <c i="1" r="AV57"/>
  <c r="AT57"/>
  <c r="BA62"/>
  <c r="AW62"/>
  <c r="BB67"/>
  <c r="AX67"/>
  <c i="3" r="F35"/>
  <c i="1" r="AZ57"/>
  <c i="11" r="F35"/>
  <c i="1" r="AZ66"/>
  <c i="7" r="F35"/>
  <c i="1" r="AZ61"/>
  <c i="3" l="1" r="J41"/>
  <c i="15" r="J41"/>
  <c i="13" r="BK92"/>
  <c r="J92"/>
  <c i="5" r="BK93"/>
  <c r="J93"/>
  <c i="3" r="J63"/>
  <c r="J103"/>
  <c r="J64"/>
  <c i="6" r="J91"/>
  <c r="J64"/>
  <c i="8" r="BK93"/>
  <c r="J93"/>
  <c r="J67"/>
  <c i="4" r="BK100"/>
  <c r="J100"/>
  <c i="10" r="J94"/>
  <c r="J68"/>
  <c i="11" r="BK91"/>
  <c r="J91"/>
  <c i="12" r="BK103"/>
  <c r="J103"/>
  <c r="J63"/>
  <c i="1" r="AN57"/>
  <c i="7" r="J41"/>
  <c i="14" r="BK90"/>
  <c r="J90"/>
  <c i="15" r="J63"/>
  <c r="J92"/>
  <c r="J64"/>
  <c i="2" r="J39"/>
  <c i="9" r="J43"/>
  <c i="1" r="AN64"/>
  <c r="AN61"/>
  <c r="AN55"/>
  <c r="AN71"/>
  <c r="BA56"/>
  <c r="AW56"/>
  <c r="BB56"/>
  <c r="AX56"/>
  <c r="AU67"/>
  <c r="AZ62"/>
  <c r="AV62"/>
  <c r="AT62"/>
  <c r="AU56"/>
  <c i="11" r="J32"/>
  <c i="1" r="AG66"/>
  <c r="AN66"/>
  <c r="BD56"/>
  <c r="AZ67"/>
  <c r="AV67"/>
  <c r="AT67"/>
  <c i="5" r="J32"/>
  <c i="1" r="AG59"/>
  <c r="AN59"/>
  <c i="10" r="J34"/>
  <c i="1" r="AG65"/>
  <c r="AN65"/>
  <c r="BC56"/>
  <c r="AY56"/>
  <c i="4" r="J32"/>
  <c i="1" r="AG58"/>
  <c r="AN58"/>
  <c i="6" r="J32"/>
  <c i="1" r="AG60"/>
  <c r="AN60"/>
  <c i="14" r="J32"/>
  <c i="1" r="AG70"/>
  <c r="AN70"/>
  <c i="13" r="J32"/>
  <c i="1" r="AG69"/>
  <c r="AN69"/>
  <c i="13" l="1" r="J41"/>
  <c r="J63"/>
  <c i="10" r="J43"/>
  <c i="4" r="J63"/>
  <c i="5" r="J41"/>
  <c i="11" r="J41"/>
  <c r="J63"/>
  <c i="5" r="J63"/>
  <c i="14" r="J41"/>
  <c r="J63"/>
  <c i="4" r="J41"/>
  <c i="6" r="J41"/>
  <c i="1" r="BA54"/>
  <c r="W30"/>
  <c r="BB54"/>
  <c r="W31"/>
  <c i="12" r="J32"/>
  <c i="1" r="AG68"/>
  <c r="AN68"/>
  <c i="8" r="J34"/>
  <c i="1" r="AG63"/>
  <c r="AN63"/>
  <c r="AZ56"/>
  <c r="AV56"/>
  <c r="AT56"/>
  <c r="BC54"/>
  <c r="AY54"/>
  <c r="AU54"/>
  <c r="BD54"/>
  <c r="W33"/>
  <c i="12" l="1" r="J41"/>
  <c i="8" r="J43"/>
  <c i="1" r="AW54"/>
  <c r="AK30"/>
  <c r="AZ54"/>
  <c r="AV54"/>
  <c r="AK29"/>
  <c r="AG62"/>
  <c r="AN62"/>
  <c r="AX54"/>
  <c r="AG67"/>
  <c r="AN67"/>
  <c r="W32"/>
  <c l="1" r="AG56"/>
  <c r="AN56"/>
  <c r="W29"/>
  <c r="AT54"/>
  <c l="1" r="AG54"/>
  <c r="AN54"/>
  <c l="1" r="AK26"/>
  <c r="AK35"/>
</calcChain>
</file>

<file path=xl/sharedStrings.xml><?xml version="1.0" encoding="utf-8"?>
<sst xmlns="http://schemas.openxmlformats.org/spreadsheetml/2006/main">
  <si>
    <t>Export Komplet</t>
  </si>
  <si>
    <t>VZ</t>
  </si>
  <si>
    <t>2.0</t>
  </si>
  <si>
    <t>ZAMOK</t>
  </si>
  <si>
    <t>False</t>
  </si>
  <si>
    <t>{1a4a7fd2-247f-4035-9105-cdfc0f0da604}</t>
  </si>
  <si>
    <t>0,01</t>
  </si>
  <si>
    <t>21</t>
  </si>
  <si>
    <t>12</t>
  </si>
  <si>
    <t>REKAPITULACE STAVBY</t>
  </si>
  <si>
    <t xml:space="preserve">v ---  níže se nacházejí doplnkové a pomocné údaje k sestavám  --- v</t>
  </si>
  <si>
    <t>Návod na vyplnění</t>
  </si>
  <si>
    <t>0,001</t>
  </si>
  <si>
    <t>Kód:</t>
  </si>
  <si>
    <t>00</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</si>
  <si>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</si>
  <si>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</si>
  <si>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Změna stavby před dokončením - snížení energetické náročnosti technologických zařízení v kuchyni ZŠ Nádražní HS</t>
  </si>
  <si>
    <t>KSO:</t>
  </si>
  <si>
    <t/>
  </si>
  <si>
    <t>CC-CZ:</t>
  </si>
  <si>
    <t>Místo:</t>
  </si>
  <si>
    <t>Horní Slavkov, Nádražní 683</t>
  </si>
  <si>
    <t>Datum:</t>
  </si>
  <si>
    <t>15. 7. 2024</t>
  </si>
  <si>
    <t>Zadavatel:</t>
  </si>
  <si>
    <t>IČ:</t>
  </si>
  <si>
    <t>Město Horní Slavkov</t>
  </si>
  <si>
    <t>DIČ:</t>
  </si>
  <si>
    <t>Účastník:</t>
  </si>
  <si>
    <t>Vyplň údaj</t>
  </si>
  <si>
    <t>Projektant:</t>
  </si>
  <si>
    <t>CENTRA STAV s.r.o.</t>
  </si>
  <si>
    <t>True</t>
  </si>
  <si>
    <t>Zpracovatel:</t>
  </si>
  <si>
    <t>Michal Kubelka</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</si>
  <si>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</si>
  <si>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</si>
  <si>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</si>
  <si>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</si>
  <si>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</si>
  <si>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</si>
  <si>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</si>
  <si>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</si>
  <si>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</si>
  <si>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</si>
  <si>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</si>
  <si>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</si>
  <si>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</si>
  <si>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</si>
  <si>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</si>
  <si>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</si>
  <si>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</si>
  <si>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</si>
  <si>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</si>
  <si>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</si>
  <si>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</si>
  <si>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</si>
  <si>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</si>
  <si>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</si>
  <si>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</si>
  <si>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</si>
  <si>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</si>
  <si>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</si>
  <si>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</si>
  <si>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</si>
  <si>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</si>
  <si>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</si>
  <si>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</si>
  <si>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</si>
  <si>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</si>
  <si>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</si>
  <si>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</si>
  <si>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</si>
  <si>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</si>
  <si>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</si>
  <si>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</si>
  <si>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VRN</t>
  </si>
  <si>
    <t>STA</t>
  </si>
  <si>
    <t>1</t>
  </si>
  <si>
    <t>{0bcb112b-e915-451a-becd-f9a82063657f}</t>
  </si>
  <si>
    <t>2</t>
  </si>
  <si>
    <t>SO 01</t>
  </si>
  <si>
    <t>Stavební úpravy kuchyně s jídelnou</t>
  </si>
  <si>
    <t>{1fe6f129-8957-4a47-b846-f5506e2921de}</t>
  </si>
  <si>
    <t>SO 01.1</t>
  </si>
  <si>
    <t>Stavební část 1.PP</t>
  </si>
  <si>
    <t>Soupis</t>
  </si>
  <si>
    <t>{789a11fe-dc24-4615-ad6e-f1071cd7abfe}</t>
  </si>
  <si>
    <t>SO 01.2</t>
  </si>
  <si>
    <t>Stavební část 1.NP</t>
  </si>
  <si>
    <t>{6a975aa4-a15e-420b-83dc-f18c81ba9ae5}</t>
  </si>
  <si>
    <t>SO 01.3</t>
  </si>
  <si>
    <t>Zdravotechnika</t>
  </si>
  <si>
    <t>{1013318d-905b-42bf-aec2-2da194ff19b8}</t>
  </si>
  <si>
    <t>SO 01.4</t>
  </si>
  <si>
    <t>Vytápění</t>
  </si>
  <si>
    <t>{317b40cb-bd6b-4103-a83f-e482ba5b5982}</t>
  </si>
  <si>
    <t>SO 01.5</t>
  </si>
  <si>
    <t>Nové gastrovybavení</t>
  </si>
  <si>
    <t>{7b738ca5-10d6-4888-93f9-f35244cef0f9}</t>
  </si>
  <si>
    <t>SO 01.6</t>
  </si>
  <si>
    <t>Vzduchotechnika</t>
  </si>
  <si>
    <t>{18c5ded8-c514-478e-b90a-d8641e4034ab}</t>
  </si>
  <si>
    <t>SO 01.6.1</t>
  </si>
  <si>
    <t>Vzduchotechnika - Kuchyň - varna</t>
  </si>
  <si>
    <t>3</t>
  </si>
  <si>
    <t>{8dd3ac02-01bd-4058-99a8-286c8e588748}</t>
  </si>
  <si>
    <t>SO 01.6.2</t>
  </si>
  <si>
    <t>Vzduchotechnika - Sklad, hrubá přípravna zeleniny</t>
  </si>
  <si>
    <t>{73a56723-6305-4693-9987-ee24df6bf28c}</t>
  </si>
  <si>
    <t>SO 01.6.3</t>
  </si>
  <si>
    <t>Vzduchotechnika - Příslušenství gylokolového okruhu VZT jednotky</t>
  </si>
  <si>
    <t>{f6158efc-d7b3-45d3-bd3c-94ac8ca55e0f}</t>
  </si>
  <si>
    <t>SO 01.7</t>
  </si>
  <si>
    <t>Elektroinstalace</t>
  </si>
  <si>
    <t>{b8847fcb-dd8b-47fe-9692-b9eba27c160c}</t>
  </si>
  <si>
    <t>SO 02</t>
  </si>
  <si>
    <t>Bezbariérové úpravy</t>
  </si>
  <si>
    <t>{b5d9ec2f-f232-46d8-b120-c4ed9dd11766}</t>
  </si>
  <si>
    <t>SO 02.1</t>
  </si>
  <si>
    <t>Stavební část</t>
  </si>
  <si>
    <t>{aa5994ae-525e-4540-aa5d-97f4fad980c2}</t>
  </si>
  <si>
    <t>SO 02.2</t>
  </si>
  <si>
    <t>{78a5dd80-9ac4-4080-8e66-d28113cbd1a5}</t>
  </si>
  <si>
    <t>SO 02.3</t>
  </si>
  <si>
    <t>{e8f62889-8cd6-4e32-abaa-5e4d4009399c}</t>
  </si>
  <si>
    <t>SO 02.4</t>
  </si>
  <si>
    <t>{fc1e49cb-41a1-49d4-92b4-315df606f926}</t>
  </si>
  <si>
    <t>KRYCÍ LIST SOUPISU PRACÍ</t>
  </si>
  <si>
    <t>Objekt:</t>
  </si>
  <si>
    <t>00 - VRN</t>
  </si>
  <si>
    <t>REKAPITULACE ČLENĚNÍ SOUPISU PRACÍ</t>
  </si>
  <si>
    <t>Kód dílu - Popis</t>
  </si>
  <si>
    <t>Cena celkem [CZK]</t>
  </si>
  <si>
    <t>-1</t>
  </si>
  <si>
    <t>VRN - Vedlejší rozpočtové náklady</t>
  </si>
  <si>
    <t xml:space="preserve">    VRN1 - Průzkumné, geodetické a projektové práce</t>
  </si>
  <si>
    <t xml:space="preserve">    VRN3 - Zařízení staveniště</t>
  </si>
  <si>
    <t xml:space="preserve">    VRN4 - Inženýrská činnost</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</si>
  <si>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</si>
  <si>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</si>
  <si>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</si>
  <si>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</si>
  <si>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</si>
  <si>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</si>
  <si>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</si>
  <si>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</si>
  <si>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</si>
  <si>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</si>
  <si>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</si>
  <si>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</si>
  <si>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</si>
  <si>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</si>
  <si>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Vedlejší rozpočtové náklady</t>
  </si>
  <si>
    <t>5</t>
  </si>
  <si>
    <t>ROZPOCET</t>
  </si>
  <si>
    <t>VRN1</t>
  </si>
  <si>
    <t>Průzkumné, geodetické a projektové práce</t>
  </si>
  <si>
    <t>K</t>
  </si>
  <si>
    <t>013254000</t>
  </si>
  <si>
    <t>Dokumentace skutečného provedení stavby</t>
  </si>
  <si>
    <t>…</t>
  </si>
  <si>
    <t>CS ÚRS 2023 01</t>
  </si>
  <si>
    <t>1024</t>
  </si>
  <si>
    <t>-961155943</t>
  </si>
  <si>
    <t>Online PSC</t>
  </si>
  <si>
    <t>https://podminky.urs.cz/item/CS_URS_2023_01/013254000</t>
  </si>
  <si>
    <t>VRN3</t>
  </si>
  <si>
    <t>Zařízení staveniště</t>
  </si>
  <si>
    <t>030001000</t>
  </si>
  <si>
    <t>-1473164326</t>
  </si>
  <si>
    <t>https://podminky.urs.cz/item/CS_URS_2023_01/030001000</t>
  </si>
  <si>
    <t>033002000/R</t>
  </si>
  <si>
    <t>Náklady na energie (voda, elektro, apod...)</t>
  </si>
  <si>
    <t>-1910243042</t>
  </si>
  <si>
    <t>VRN4</t>
  </si>
  <si>
    <t>Inženýrská činnost</t>
  </si>
  <si>
    <t>4</t>
  </si>
  <si>
    <t>043002000</t>
  </si>
  <si>
    <t>Zpracování veškerých dokladů potřebných k předání díla a kolaudaci (revize, posudky, čestná prohlášení, atesty, apod...)</t>
  </si>
  <si>
    <t>-885545947</t>
  </si>
  <si>
    <t>https://podminky.urs.cz/item/CS_URS_2023_01/043002000</t>
  </si>
  <si>
    <t>VRN9</t>
  </si>
  <si>
    <t>Ostatní náklady</t>
  </si>
  <si>
    <t>VRN9-x1</t>
  </si>
  <si>
    <t>Billboard (2100x2200 nebo 5100x2400) po zahájení fyzické realizace.</t>
  </si>
  <si>
    <t>kus</t>
  </si>
  <si>
    <t>132280698</t>
  </si>
  <si>
    <t>6</t>
  </si>
  <si>
    <t>VRN9-x2</t>
  </si>
  <si>
    <t>2) Trvalá pamětní deska (300x400) do 3 měsíců po ukončení realizace.</t>
  </si>
  <si>
    <t>-1458138620</t>
  </si>
  <si>
    <t>SO 01 - Stavební úpravy kuchyně s jídelnou</t>
  </si>
  <si>
    <t>Soupis:</t>
  </si>
  <si>
    <t>SO 01.1 - Stavební část 1.PP</t>
  </si>
  <si>
    <t>HSV - Práce a dodávky HSV</t>
  </si>
  <si>
    <t xml:space="preserve">    1 - Zemní práce</t>
  </si>
  <si>
    <t xml:space="preserve">    2 - Zakládání</t>
  </si>
  <si>
    <t xml:space="preserve">    3 - Svislé a kompletní konstrukce</t>
  </si>
  <si>
    <t xml:space="preserve">    5 - Komunikace pozemní</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</si>
  <si>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</si>
  <si>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</si>
  <si>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</si>
  <si>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</si>
  <si>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</si>
  <si>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751 - Vzduchotechnika</t>
  </si>
  <si>
    <t xml:space="preserve">    761 - Konstrukce prosvětlovací</t>
  </si>
  <si>
    <t xml:space="preserve">    764 - Konstrukce klempířské</t>
  </si>
  <si>
    <t xml:space="preserve">    766 - Konstrukce truhlářské</t>
  </si>
  <si>
    <t xml:space="preserve">    783 - Dokončovací práce - nátěry</t>
  </si>
  <si>
    <t xml:space="preserve">    784 - Dokončovací práce - malby a tapety</t>
  </si>
  <si>
    <t>OST - Ostatní</t>
  </si>
  <si>
    <t>HSV</t>
  </si>
  <si>
    <t>Práce a dodávky HSV</t>
  </si>
  <si>
    <t>Zemní práce</t>
  </si>
  <si>
    <t>113106123</t>
  </si>
  <si>
    <t>Rozebrání dlažeb komunikací pro pěší s přemístěním hmot na skládku na vzdálenost do 3 m nebo s naložením na dopravní prostředek s ložem z kameniva nebo živice a s jakoukoliv výplní spár ručně ze zámkové dlažby</t>
  </si>
  <si>
    <t>m2</t>
  </si>
  <si>
    <t>CS ÚRS 2024 02</t>
  </si>
  <si>
    <t>-2037320303</t>
  </si>
  <si>
    <t>https://podminky.urs.cz/item/CS_URS_2024_02/113106123</t>
  </si>
  <si>
    <t>VV</t>
  </si>
  <si>
    <t>1,6*1</t>
  </si>
  <si>
    <t>131213701</t>
  </si>
  <si>
    <t>Hloubení nezapažených jam ručně s urovnáním dna do předepsaného profilu a spádu v hornině třídy těžitelnosti I skupiny 3 soudržných</t>
  </si>
  <si>
    <t>m3</t>
  </si>
  <si>
    <t>116146666</t>
  </si>
  <si>
    <t>https://podminky.urs.cz/item/CS_URS_2024_02/131213701</t>
  </si>
  <si>
    <t>1,6*1*1,2</t>
  </si>
  <si>
    <t>Zakládání</t>
  </si>
  <si>
    <t>271562211</t>
  </si>
  <si>
    <t>Podsyp pod základové konstrukce se zhutněním a urovnáním povrchu z kameniva drobného, frakce 0 - 4 mm</t>
  </si>
  <si>
    <t>1592775133</t>
  </si>
  <si>
    <t>https://podminky.urs.cz/item/CS_URS_2024_02/271562211</t>
  </si>
  <si>
    <t>Pod betonový světlík</t>
  </si>
  <si>
    <t>1,5*1*0,1</t>
  </si>
  <si>
    <t>Svislé a kompletní konstrukce</t>
  </si>
  <si>
    <t>317944321</t>
  </si>
  <si>
    <t>Válcované nosníky dodatečně osazované do připravených otvorů bez zazdění hlav do č. 12</t>
  </si>
  <si>
    <t>t</t>
  </si>
  <si>
    <t>1235914291</t>
  </si>
  <si>
    <t>https://podminky.urs.cz/item/CS_URS_2024_02/317944321</t>
  </si>
  <si>
    <t>Otvor pro VZT</t>
  </si>
  <si>
    <t>IPN 120</t>
  </si>
  <si>
    <t>((1,3+1,4*6+1,3*3)*11,1)/1000</t>
  </si>
  <si>
    <t>346244381</t>
  </si>
  <si>
    <t>Plentování ocelových válcovaných nosníků jednostranné cihlami na maltu, výška stojiny do 200 mm</t>
  </si>
  <si>
    <t>-1789199571</t>
  </si>
  <si>
    <t>https://podminky.urs.cz/item/CS_URS_2024_02/346244381</t>
  </si>
  <si>
    <t>(1,3*2+1,4*6+1,3*2)*0,12</t>
  </si>
  <si>
    <t>310236261</t>
  </si>
  <si>
    <t>Zazdívka otvorů ve zdivu nadzákladovém cihlami pálenými plochy přes 0,0225 m2 do 0,09 m2, ve zdi tl. přes 450 do 600 mm</t>
  </si>
  <si>
    <t>1938597279</t>
  </si>
  <si>
    <t>https://podminky.urs.cz/item/CS_URS_2024_02/310236261</t>
  </si>
  <si>
    <t>Dozdívky původního okna u nového anglického dvorku</t>
  </si>
  <si>
    <t>7</t>
  </si>
  <si>
    <t>346272216</t>
  </si>
  <si>
    <t>Přizdívky z pórobetonových tvárnic objemová hmotnost do 500 kg/m3, na tenké maltové lože, tloušťka přizdívky 50 mm</t>
  </si>
  <si>
    <t>1783254187</t>
  </si>
  <si>
    <t>https://podminky.urs.cz/item/CS_URS_2024_02/346272216</t>
  </si>
  <si>
    <t>Okno m.č. 001</t>
  </si>
  <si>
    <t>0,915*0,51*2</t>
  </si>
  <si>
    <t>8</t>
  </si>
  <si>
    <t>342291121</t>
  </si>
  <si>
    <t>Ukotvení příček plochými kotvami, do konstrukce cihelné</t>
  </si>
  <si>
    <t>m</t>
  </si>
  <si>
    <t>-1842107160</t>
  </si>
  <si>
    <t>https://podminky.urs.cz/item/CS_URS_2024_02/342291121</t>
  </si>
  <si>
    <t>0,915*2+0,22*2+0,19*2</t>
  </si>
  <si>
    <t>9</t>
  </si>
  <si>
    <t>003-x1</t>
  </si>
  <si>
    <t>Zazdívka otvoru do komínu vč. opravy vložky - stávající napojení ohřívače do komína</t>
  </si>
  <si>
    <t>soubor</t>
  </si>
  <si>
    <t>808822809</t>
  </si>
  <si>
    <t>Komunikace pozemní</t>
  </si>
  <si>
    <t>10</t>
  </si>
  <si>
    <t>005-x1</t>
  </si>
  <si>
    <t>Zpětné dotažení chodníku k novému betonovému světlíku</t>
  </si>
  <si>
    <t>-201839948</t>
  </si>
  <si>
    <t>Úpravy povrchů, podlahy a osazování výplní</t>
  </si>
  <si>
    <t>11</t>
  </si>
  <si>
    <t>611131121</t>
  </si>
  <si>
    <t>Podkladní a spojovací vrstva vnitřních omítaných ploch penetrace disperzní nanášená ručně stropů</t>
  </si>
  <si>
    <t>-1061820921</t>
  </si>
  <si>
    <t>https://podminky.urs.cz/item/CS_URS_2024_02/611131121</t>
  </si>
  <si>
    <t>Pod perlinku s lepidlem</t>
  </si>
  <si>
    <t>14,62+13,69+16,59</t>
  </si>
  <si>
    <t>(5,34*2+5,35*2+5,36*2+5,38*2+5,39*2+5,4*2)*0,25</t>
  </si>
  <si>
    <t>Mezisoučet</t>
  </si>
  <si>
    <t>Pod štuk</t>
  </si>
  <si>
    <t>61,01</t>
  </si>
  <si>
    <t>Součet</t>
  </si>
  <si>
    <t>611142001</t>
  </si>
  <si>
    <t>Potažení vnitřních ploch pletivem v ploše nebo pruzích, na plném podkladu sklovláknitým vtlačením do tmelu stropů</t>
  </si>
  <si>
    <t>-1588786212</t>
  </si>
  <si>
    <t>https://podminky.urs.cz/item/CS_URS_2024_02/611142001</t>
  </si>
  <si>
    <t>13</t>
  </si>
  <si>
    <t>611321132</t>
  </si>
  <si>
    <t>Potažení vnitřních ploch vápenocementovým štukem tloušťky do 3 mm vodorovných konstrukcí stropů žebrových nebo osamělých trámů</t>
  </si>
  <si>
    <t>142767791</t>
  </si>
  <si>
    <t>https://podminky.urs.cz/item/CS_URS_2024_02/611321132</t>
  </si>
  <si>
    <t>14</t>
  </si>
  <si>
    <t>612325221</t>
  </si>
  <si>
    <t>Vápenocementová omítka jednotlivých malých ploch štuková dvouvrstvá na stěnách, plochy jednotlivě do 0,09 m2</t>
  </si>
  <si>
    <t>-1023532351</t>
  </si>
  <si>
    <t>https://podminky.urs.cz/item/CS_URS_2024_02/612325221</t>
  </si>
  <si>
    <t>zazdívky u nového anglického dvorku</t>
  </si>
  <si>
    <t>15</t>
  </si>
  <si>
    <t>612325301</t>
  </si>
  <si>
    <t>Vápenocementová omítka ostění nebo nadpraží hladká</t>
  </si>
  <si>
    <t>-524420534</t>
  </si>
  <si>
    <t>https://podminky.urs.cz/item/CS_URS_2024_02/612325301</t>
  </si>
  <si>
    <t>(1,35+1,35+0,9+0,9)*0,51</t>
  </si>
  <si>
    <t>Prostupy VZT</t>
  </si>
  <si>
    <t>(1+1+1,2+1,2+0,5*4+0,9*4)*0,17</t>
  </si>
  <si>
    <t>(1+1+0,6+0,6)*1,52</t>
  </si>
  <si>
    <t>(0,9+0,9+0,5+0,5)*0,51</t>
  </si>
  <si>
    <t>16</t>
  </si>
  <si>
    <t>612131121</t>
  </si>
  <si>
    <t>Podkladní a spojovací vrstva vnitřních omítaných ploch penetrace disperzní nanášená ručně stěn</t>
  </si>
  <si>
    <t>-2015983433</t>
  </si>
  <si>
    <t>https://podminky.urs.cz/item/CS_URS_2024_02/612131121</t>
  </si>
  <si>
    <t>(2,736+5,334+5,358+2,733)*1,37</t>
  </si>
  <si>
    <t>(2,563+5,358+5,378+2,538)*1,39</t>
  </si>
  <si>
    <t>(3,125+3,031+5,4+5,378)*1,4</t>
  </si>
  <si>
    <t>-(0,9*0,4)*2</t>
  </si>
  <si>
    <t>-(0,9*0,5)*2</t>
  </si>
  <si>
    <t>(0,984+0,47+0,47)*0,52</t>
  </si>
  <si>
    <t>(1,052+0,58+0,58)*0,52</t>
  </si>
  <si>
    <t>-1,482*0,9</t>
  </si>
  <si>
    <t>-1,499*0,92</t>
  </si>
  <si>
    <t>-1,492*0,915</t>
  </si>
  <si>
    <t>(1,492+0,915+0,915+1,499+0,92+0,92+1,482+0,9+0,9)*0,26</t>
  </si>
  <si>
    <t>66,899</t>
  </si>
  <si>
    <t>17</t>
  </si>
  <si>
    <t>612142001</t>
  </si>
  <si>
    <t>Potažení vnitřních ploch pletivem v ploše nebo pruzích, na plném podkladu sklovláknitým vtlačením do tmelu stěn</t>
  </si>
  <si>
    <t>-825614707</t>
  </si>
  <si>
    <t>https://podminky.urs.cz/item/CS_URS_2024_02/612142001</t>
  </si>
  <si>
    <t>18</t>
  </si>
  <si>
    <t>622143003</t>
  </si>
  <si>
    <t>Montáž omítkových profilů plastových, pozinkovaných nebo dřevěných upevněných vtlačením do podkladní vrstvy nebo přibitím rohových s tkaninou</t>
  </si>
  <si>
    <t>1382810801</t>
  </si>
  <si>
    <t>https://podminky.urs.cz/item/CS_URS_2024_02/622143003</t>
  </si>
  <si>
    <t>5,34*2+5,35*2+5,36*2+5,38*2+5,39*2+5,4*2</t>
  </si>
  <si>
    <t>1,052+0,58+0,58+0,984+0,47+0,47+1,492+0,915+0,915+1,499+0,92+0,92+1,482+0,9+0,9</t>
  </si>
  <si>
    <t>19</t>
  </si>
  <si>
    <t>M</t>
  </si>
  <si>
    <t>63127416</t>
  </si>
  <si>
    <t>profil rohový PVC s výztužnou tkaninou š 100/100mm</t>
  </si>
  <si>
    <t>733115106</t>
  </si>
  <si>
    <t>78,519*1,15 'Přepočtené koeficientem množství</t>
  </si>
  <si>
    <t>20</t>
  </si>
  <si>
    <t>612321131</t>
  </si>
  <si>
    <t>Potažení vnitřních ploch vápenocementovým štukem tloušťky do 3 mm svislých konstrukcí stěn</t>
  </si>
  <si>
    <t>1454188480</t>
  </si>
  <si>
    <t>https://podminky.urs.cz/item/CS_URS_2024_02/612321131</t>
  </si>
  <si>
    <t>006-x1</t>
  </si>
  <si>
    <t>D+M+PH Oprava a začištění fasády v místě nového anglického dvorku</t>
  </si>
  <si>
    <t>-1000755909</t>
  </si>
  <si>
    <t>22</t>
  </si>
  <si>
    <t>632451456</t>
  </si>
  <si>
    <t>Potěr pískocementový běžný tl. přes 40 do 50 mm tř. C 25</t>
  </si>
  <si>
    <t>-1042307559</t>
  </si>
  <si>
    <t>https://podminky.urs.cz/item/CS_URS_2024_02/632451456</t>
  </si>
  <si>
    <t>50% plochy</t>
  </si>
  <si>
    <t>(15,17+13,69+17,24)*0,5</t>
  </si>
  <si>
    <t>23</t>
  </si>
  <si>
    <t>632453414/R</t>
  </si>
  <si>
    <t>Potěr průmyslový samonivelační ze suchých směsí podkladní pro středně těžký provoz, tl. přes 15 do 20 mm vč. podkladní penetrace</t>
  </si>
  <si>
    <t>1511352220</t>
  </si>
  <si>
    <t>15,17+13,69+17,24</t>
  </si>
  <si>
    <t>Ostatní konstrukce a práce, bourání</t>
  </si>
  <si>
    <t>24</t>
  </si>
  <si>
    <t>009-x4</t>
  </si>
  <si>
    <t>Zhotovení nového otvoru do komína po přesunu ohřívače TUV vč. revize</t>
  </si>
  <si>
    <t>-1736528585</t>
  </si>
  <si>
    <t>25</t>
  </si>
  <si>
    <t>974031664</t>
  </si>
  <si>
    <t>Vysekání rýh ve zdivu cihelném na maltu vápennou nebo vápenocementovou pro vtahování nosníků do zdí, před vybouráním otvoru do hl. 150 mm, při v. nosníku do 150 mm</t>
  </si>
  <si>
    <t>2010806481</t>
  </si>
  <si>
    <t>https://podminky.urs.cz/item/CS_URS_2024_02/974031664</t>
  </si>
  <si>
    <t>otvor pro VZT</t>
  </si>
  <si>
    <t>1,2*2+1,4*10+1,3*4</t>
  </si>
  <si>
    <t>26</t>
  </si>
  <si>
    <t>977211113</t>
  </si>
  <si>
    <t>Řezání konstrukcí stěnovou pilou betonových nebo železobetonových průměru řezané výztuže do 16 mm hloubka řezu přes 350 do 420 mm</t>
  </si>
  <si>
    <t>1627600918</t>
  </si>
  <si>
    <t>https://podminky.urs.cz/item/CS_URS_2024_02/977211113</t>
  </si>
  <si>
    <t>Strop</t>
  </si>
  <si>
    <t>0,5+0,5+0,5+0,5+0,9+0,9+0,9+0,9</t>
  </si>
  <si>
    <t>27</t>
  </si>
  <si>
    <t>963051113</t>
  </si>
  <si>
    <t>Bourání železobetonových stropů deskových, tl. přes 80 mm</t>
  </si>
  <si>
    <t>-1807434440</t>
  </si>
  <si>
    <t>https://podminky.urs.cz/item/CS_URS_2024_02/963051113</t>
  </si>
  <si>
    <t>((0,5*0,9)*0,4)*2</t>
  </si>
  <si>
    <t>28</t>
  </si>
  <si>
    <t>965045113</t>
  </si>
  <si>
    <t>Bourání potěrů tl. do 50 mm cementových nebo pískocementových, plochy přes 4 m2</t>
  </si>
  <si>
    <t>2130131237</t>
  </si>
  <si>
    <t>https://podminky.urs.cz/item/CS_URS_2024_02/965045113</t>
  </si>
  <si>
    <t>29</t>
  </si>
  <si>
    <t>965046111</t>
  </si>
  <si>
    <t>Broušení stávajících betonových podlah úběr do 3 mm</t>
  </si>
  <si>
    <t>1312003210</t>
  </si>
  <si>
    <t>https://podminky.urs.cz/item/CS_URS_2024_02/965046111</t>
  </si>
  <si>
    <t>30</t>
  </si>
  <si>
    <t>965046119</t>
  </si>
  <si>
    <t>Broušení stávajících betonových podlah Příplatek k ceně za každý další 1 mm úběru</t>
  </si>
  <si>
    <t>-1012152659</t>
  </si>
  <si>
    <t>https://podminky.urs.cz/item/CS_URS_2024_02/965046119</t>
  </si>
  <si>
    <t>23,05*2</t>
  </si>
  <si>
    <t>31</t>
  </si>
  <si>
    <t>968062374</t>
  </si>
  <si>
    <t>Vybourání dřevěných rámů oken s křídly, dveřních zárubní, vrat, stěn, ostění nebo obkladů rámů oken s křídly zdvojených, plochy do 1 m2</t>
  </si>
  <si>
    <t>1730831028</t>
  </si>
  <si>
    <t>https://podminky.urs.cz/item/CS_URS_2024_02/968062374</t>
  </si>
  <si>
    <t>0,61*0,91</t>
  </si>
  <si>
    <t>32</t>
  </si>
  <si>
    <t>968082016</t>
  </si>
  <si>
    <t>Vybourání plastových rámů oken s křídly, dveřních zárubní, vrat rámu oken s křídly, plochy přes 1 do 2 m2</t>
  </si>
  <si>
    <t>-1882146712</t>
  </si>
  <si>
    <t>https://podminky.urs.cz/item/CS_URS_2024_02/968082016</t>
  </si>
  <si>
    <t>1,499*0,92</t>
  </si>
  <si>
    <t>33</t>
  </si>
  <si>
    <t>971033541</t>
  </si>
  <si>
    <t>Vybourání otvorů ve zdivu základovém nebo nadzákladovém z cihel, tvárnic, příčkovek z cihel pálených na maltu vápennou nebo vápenocementovou plochy do 1 m2, tl. do 300 mm</t>
  </si>
  <si>
    <t>1760405777</t>
  </si>
  <si>
    <t>https://podminky.urs.cz/item/CS_URS_2024_02/971033541</t>
  </si>
  <si>
    <t>((0,5*0,9)*0,17)*2</t>
  </si>
  <si>
    <t>34</t>
  </si>
  <si>
    <t>971033561</t>
  </si>
  <si>
    <t>Vybourání otvorů ve zdivu základovém nebo nadzákladovém z cihel, tvárnic, příčkovek z cihel pálených na maltu vápennou nebo vápenocementovou plochy do 1 m2, tl. do 600 mm</t>
  </si>
  <si>
    <t>-1175727201</t>
  </si>
  <si>
    <t>https://podminky.urs.cz/item/CS_URS_2024_02/971033561</t>
  </si>
  <si>
    <t>0,9*0,5*0,51</t>
  </si>
  <si>
    <t>-0,61*0,5*0,37</t>
  </si>
  <si>
    <t>35</t>
  </si>
  <si>
    <t>971033591</t>
  </si>
  <si>
    <t>Vybourání otvorů ve zdivu základovém nebo nadzákladovém z cihel, tvárnic, příčkovek z cihel pálených na maltu vápennou nebo vápenocementovou plochy do 1 m2, tl. přes 900 mm</t>
  </si>
  <si>
    <t>1577404198</t>
  </si>
  <si>
    <t>https://podminky.urs.cz/item/CS_URS_2024_02/971033591</t>
  </si>
  <si>
    <t>1*0,6*1,52</t>
  </si>
  <si>
    <t>36</t>
  </si>
  <si>
    <t>971033641</t>
  </si>
  <si>
    <t>Vybourání otvorů ve zdivu základovém nebo nadzákladovém z cihel, tvárnic, příčkovek z cihel pálených na maltu vápennou nebo vápenocementovou plochy do 4 m2, tl. do 300 mm</t>
  </si>
  <si>
    <t>-1210957973</t>
  </si>
  <si>
    <t>https://podminky.urs.cz/item/CS_URS_2024_02/971033641</t>
  </si>
  <si>
    <t>(1*1,2)*0,17</t>
  </si>
  <si>
    <t>37</t>
  </si>
  <si>
    <t>977151125</t>
  </si>
  <si>
    <t>Jádrové vrty diamantovými korunkami do stavebních materiálů (železobetonu, betonu, cihel, obkladů, dlažeb, kamene) průměru přes 180 do 200 mm</t>
  </si>
  <si>
    <t>-1688248141</t>
  </si>
  <si>
    <t>https://podminky.urs.cz/item/CS_URS_2024_02/977151125</t>
  </si>
  <si>
    <t>0,48</t>
  </si>
  <si>
    <t>38</t>
  </si>
  <si>
    <t>009-x2</t>
  </si>
  <si>
    <t>Stavební přípomoc pro VZT vč. jádrových vrtů</t>
  </si>
  <si>
    <t xml:space="preserve">soubor </t>
  </si>
  <si>
    <t>1092081364</t>
  </si>
  <si>
    <t>39</t>
  </si>
  <si>
    <t>009-x3</t>
  </si>
  <si>
    <t>Stavební začištění po provedení elektroinstalace</t>
  </si>
  <si>
    <t>-473556879</t>
  </si>
  <si>
    <t>40</t>
  </si>
  <si>
    <t>949101111</t>
  </si>
  <si>
    <t>Lešení pomocné pracovní pro objekty pozemních staveb pro zatížení do 150 kg/m2, o výšce lešeňové podlahy do 1,9 m</t>
  </si>
  <si>
    <t>206013047</t>
  </si>
  <si>
    <t>https://podminky.urs.cz/item/CS_URS_2024_02/949101111</t>
  </si>
  <si>
    <t>41</t>
  </si>
  <si>
    <t>952901111</t>
  </si>
  <si>
    <t>Vyčištění budov nebo objektů před předáním do užívání budov bytové nebo občanské výstavby, světlé výšky podlaží do 4 m</t>
  </si>
  <si>
    <t>137267689</t>
  </si>
  <si>
    <t>https://podminky.urs.cz/item/CS_URS_2024_02/952901111</t>
  </si>
  <si>
    <t>997</t>
  </si>
  <si>
    <t>Přesun sutě</t>
  </si>
  <si>
    <t>42</t>
  </si>
  <si>
    <t>997002611</t>
  </si>
  <si>
    <t>Nakládání suti a vybouraných hmot na dopravní prostředek pro vodorovné přemístění</t>
  </si>
  <si>
    <t>366653312</t>
  </si>
  <si>
    <t>https://podminky.urs.cz/item/CS_URS_2024_02/997002611</t>
  </si>
  <si>
    <t>43</t>
  </si>
  <si>
    <t>997013211</t>
  </si>
  <si>
    <t>Vnitrostaveništní doprava suti a vybouraných hmot vodorovně do 50 m svisle ručně pro budovy a haly výšky do 6 m</t>
  </si>
  <si>
    <t>1087054480</t>
  </si>
  <si>
    <t>https://podminky.urs.cz/item/CS_URS_2024_02/997013211</t>
  </si>
  <si>
    <t>44</t>
  </si>
  <si>
    <t>997013501</t>
  </si>
  <si>
    <t>Odvoz suti a vybouraných hmot na skládku nebo meziskládku se složením, na vzdálenost do 1 km</t>
  </si>
  <si>
    <t>-693252554</t>
  </si>
  <si>
    <t>https://podminky.urs.cz/item/CS_URS_2024_02/997013501</t>
  </si>
  <si>
    <t>45</t>
  </si>
  <si>
    <t>997013509</t>
  </si>
  <si>
    <t>Odvoz suti a vybouraných hmot na skládku nebo meziskládku se složením, na vzdálenost Příplatek k ceně za každý další i započatý 1 km přes 1 km</t>
  </si>
  <si>
    <t>502429428</t>
  </si>
  <si>
    <t>https://podminky.urs.cz/item/CS_URS_2024_02/997013509</t>
  </si>
  <si>
    <t>Na recyklační skládku</t>
  </si>
  <si>
    <t>(2,491+0,864+3,475)*28</t>
  </si>
  <si>
    <t>Na skládku směsného odpadu</t>
  </si>
  <si>
    <t>0,258*24</t>
  </si>
  <si>
    <t>46</t>
  </si>
  <si>
    <t>997013631</t>
  </si>
  <si>
    <t>Poplatek za uložení stavebního odpadu na skládce (skládkovné) směsného stavebního a demoličního zatříděného do Katalogu odpadů pod kódem 17 09 04</t>
  </si>
  <si>
    <t>1905897127</t>
  </si>
  <si>
    <t>https://podminky.urs.cz/item/CS_URS_2024_02/997013631</t>
  </si>
  <si>
    <t>7,088-2,491-0,864-3,475</t>
  </si>
  <si>
    <t>47</t>
  </si>
  <si>
    <t>997013861</t>
  </si>
  <si>
    <t>Poplatek za uložení stavebního odpadu na recyklační skládce (skládkovné) z prostého betonu zatříděného do Katalogu odpadů pod kódem 17 01 01</t>
  </si>
  <si>
    <t>1271851764</t>
  </si>
  <si>
    <t>https://podminky.urs.cz/item/CS_URS_2024_02/997013861</t>
  </si>
  <si>
    <t>48</t>
  </si>
  <si>
    <t>997013862</t>
  </si>
  <si>
    <t>Poplatek za uložení stavebního odpadu na recyklační skládce (skládkovné) z armovaného betonu zatříděného do Katalogu odpadů pod kódem 17 01 01</t>
  </si>
  <si>
    <t>-825190227</t>
  </si>
  <si>
    <t>https://podminky.urs.cz/item/CS_URS_2024_02/997013862</t>
  </si>
  <si>
    <t>49</t>
  </si>
  <si>
    <t>997013863</t>
  </si>
  <si>
    <t>Poplatek za uložení stavebního odpadu na recyklační skládce (skládkovné) cihelného zatříděného do Katalogu odpadů pod kódem 17 01 02</t>
  </si>
  <si>
    <t>1687979369</t>
  </si>
  <si>
    <t>https://podminky.urs.cz/item/CS_URS_2024_02/997013863</t>
  </si>
  <si>
    <t>998</t>
  </si>
  <si>
    <t>Přesun hmot</t>
  </si>
  <si>
    <t>50</t>
  </si>
  <si>
    <t>998018001</t>
  </si>
  <si>
    <t>Přesun hmot pro budovy občanské výstavby, bydlení, výrobu a služby ruční - bez užití mechanizace vodorovná dopravní vzdálenost do 100 m pro budovy s jakoukoliv nosnou konstrukcí výšky do 6 m</t>
  </si>
  <si>
    <t>1330410116</t>
  </si>
  <si>
    <t>https://podminky.urs.cz/item/CS_URS_2024_02/998018001</t>
  </si>
  <si>
    <t>PSV</t>
  </si>
  <si>
    <t>Práce a dodávky PSV</t>
  </si>
  <si>
    <t>751</t>
  </si>
  <si>
    <t>51</t>
  </si>
  <si>
    <t>751-x1</t>
  </si>
  <si>
    <t>D+M+PH Odvětrání místnosti s plynovým ohřívačem vč. bouracích prací, likvidace odpadu, zednického začištění, apod. - spec. dle PD</t>
  </si>
  <si>
    <t>-497925209</t>
  </si>
  <si>
    <t>761</t>
  </si>
  <si>
    <t>Konstrukce prosvětlovací</t>
  </si>
  <si>
    <t>52</t>
  </si>
  <si>
    <t>761661011</t>
  </si>
  <si>
    <t>Osazení sklepních světlíků (anglických dvorků) včetně osazení roštu, osazení odvodňovacího prvku a osazení pojistky (proti vloupání ) hloubky do 0,60 m, šířky přes 1,0 m</t>
  </si>
  <si>
    <t>1477746534</t>
  </si>
  <si>
    <t>https://podminky.urs.cz/item/CS_URS_2024_02/761661011</t>
  </si>
  <si>
    <t>53</t>
  </si>
  <si>
    <t>761-x1</t>
  </si>
  <si>
    <t>betonový světlík 1500x1000x600mm s krytem z plechu tl. 5mm s průchodem pro VZT</t>
  </si>
  <si>
    <t>-1266927956</t>
  </si>
  <si>
    <t>54</t>
  </si>
  <si>
    <t>998761311</t>
  </si>
  <si>
    <t>Přesun hmot pro konstrukce prosvětlovací stanovený procentní sazbou (%) z ceny vodorovná dopravní vzdálenost do 50 m ruční (bez užití mechanizace) v objektech výšky do 6 m</t>
  </si>
  <si>
    <t>%</t>
  </si>
  <si>
    <t>-1247268386</t>
  </si>
  <si>
    <t>https://podminky.urs.cz/item/CS_URS_2024_02/998761311</t>
  </si>
  <si>
    <t>764</t>
  </si>
  <si>
    <t>Konstrukce klempířské</t>
  </si>
  <si>
    <t>55</t>
  </si>
  <si>
    <t>764002851</t>
  </si>
  <si>
    <t>Demontáž klempířských konstrukcí oplechování parapetů do suti</t>
  </si>
  <si>
    <t>1725535071</t>
  </si>
  <si>
    <t>https://podminky.urs.cz/item/CS_URS_2024_02/764002851</t>
  </si>
  <si>
    <t>1,492</t>
  </si>
  <si>
    <t>766</t>
  </si>
  <si>
    <t>Konstrukce truhlářské</t>
  </si>
  <si>
    <t>56</t>
  </si>
  <si>
    <t>766691914</t>
  </si>
  <si>
    <t>Ostatní práce vyvěšení nebo zavěšení křídel dřevěných dveřních, plochy do 2 m2</t>
  </si>
  <si>
    <t>836620392</t>
  </si>
  <si>
    <t>https://podminky.urs.cz/item/CS_URS_2024_02/766691914</t>
  </si>
  <si>
    <t>vyvěšení</t>
  </si>
  <si>
    <t>Zavěšení</t>
  </si>
  <si>
    <t>57</t>
  </si>
  <si>
    <t>766691811</t>
  </si>
  <si>
    <t>Demontáž parapetních desek šířky do 300 mm</t>
  </si>
  <si>
    <t>-1177310017</t>
  </si>
  <si>
    <t>https://podminky.urs.cz/item/CS_URS_2024_02/766691811</t>
  </si>
  <si>
    <t>1,492+0,61</t>
  </si>
  <si>
    <t>58</t>
  </si>
  <si>
    <t>998766201</t>
  </si>
  <si>
    <t>Přesun hmot pro konstrukce truhlářské stanovený procentní sazbou (%) z ceny vodorovná dopravní vzdálenost do 50 m v objektech výšky do 6 m</t>
  </si>
  <si>
    <t>1618677562</t>
  </si>
  <si>
    <t>https://podminky.urs.cz/item/CS_URS_2024_02/998766201</t>
  </si>
  <si>
    <t>783</t>
  </si>
  <si>
    <t>Dokončovací práce - nátěry</t>
  </si>
  <si>
    <t>59</t>
  </si>
  <si>
    <t>783314203</t>
  </si>
  <si>
    <t>Základní antikorozní nátěr zámečnických konstrukcí jednonásobný syntetický samozákladující</t>
  </si>
  <si>
    <t>1898596023</t>
  </si>
  <si>
    <t>https://podminky.urs.cz/item/CS_URS_2024_02/783314203</t>
  </si>
  <si>
    <t>((1,3+1,4*6+1,3*3)*(0,12*2+0,058*4))*2</t>
  </si>
  <si>
    <t>60</t>
  </si>
  <si>
    <t>783943151</t>
  </si>
  <si>
    <t>Penetrační nátěr betonových podlah hladkých (z pohledového nebo gletovaného betonu, stěrky apod.) polyuretanový</t>
  </si>
  <si>
    <t>-456418720</t>
  </si>
  <si>
    <t>https://podminky.urs.cz/item/CS_URS_2024_02/783943151</t>
  </si>
  <si>
    <t>61</t>
  </si>
  <si>
    <t>783947161</t>
  </si>
  <si>
    <t>Krycí (uzavírací) nátěr betonových podlah dvojnásobný polyuretanový vodou ředitelný</t>
  </si>
  <si>
    <t>1008546411</t>
  </si>
  <si>
    <t>https://podminky.urs.cz/item/CS_URS_2024_02/783947161</t>
  </si>
  <si>
    <t>62</t>
  </si>
  <si>
    <t>783-x1</t>
  </si>
  <si>
    <t>D+M+PH Dvojnásobný olejový nátěr stěn</t>
  </si>
  <si>
    <t>36537866</t>
  </si>
  <si>
    <t>(2,736+2,733+5,358+5,334-0,9+0,52+0,52+2,538+2,563+5,378+5,358-0,9+3,031+3,125+5,4+5,378-0,9-0,9+0,52+0,52)*1,5</t>
  </si>
  <si>
    <t>784</t>
  </si>
  <si>
    <t>Dokončovací práce - malby a tapety</t>
  </si>
  <si>
    <t>63</t>
  </si>
  <si>
    <t>784121001</t>
  </si>
  <si>
    <t>Oškrabání malby v místnostech výšky do 3,80 m</t>
  </si>
  <si>
    <t>1799114113</t>
  </si>
  <si>
    <t>https://podminky.urs.cz/item/CS_URS_2024_02/784121001</t>
  </si>
  <si>
    <t>64</t>
  </si>
  <si>
    <t>784171001</t>
  </si>
  <si>
    <t>Olepování vnitřních ploch (materiál ve specifikaci) včetně pozdějšího odlepení páskou nebo fólií v místnostech výšky do 3,80 m</t>
  </si>
  <si>
    <t>-722605479</t>
  </si>
  <si>
    <t>https://podminky.urs.cz/item/CS_URS_2024_02/784171001</t>
  </si>
  <si>
    <t>1,499*2+1,482*2+0,92*2+0,9*2</t>
  </si>
  <si>
    <t>65</t>
  </si>
  <si>
    <t>58124840</t>
  </si>
  <si>
    <t>páska malířská z PVC a UV odolná (7 dnů) do š 50mm</t>
  </si>
  <si>
    <t>191311425</t>
  </si>
  <si>
    <t>9,602*1,2 'Přepočtené koeficientem množství</t>
  </si>
  <si>
    <t>66</t>
  </si>
  <si>
    <t>784171111</t>
  </si>
  <si>
    <t>Zakrytí nemalovaných ploch (materiál ve specifikaci) včetně pozdějšího odkrytí svislých ploch např. stěn, oken, dveří v místnostech výšky do 3,80</t>
  </si>
  <si>
    <t>-704854012</t>
  </si>
  <si>
    <t>https://podminky.urs.cz/item/CS_URS_2024_02/784171111</t>
  </si>
  <si>
    <t>1,482*0,9</t>
  </si>
  <si>
    <t>67</t>
  </si>
  <si>
    <t>58124844</t>
  </si>
  <si>
    <t>fólie pro malířské potřeby zakrývací tl 25µ 4x5m</t>
  </si>
  <si>
    <t>309177312</t>
  </si>
  <si>
    <t>2,713*1,2 'Přepočtené koeficientem množství</t>
  </si>
  <si>
    <t>68</t>
  </si>
  <si>
    <t>784181121</t>
  </si>
  <si>
    <t>Penetrace podkladu jednonásobná hloubková akrylátová bezbarvá v místnostech výšky do 3,80 m</t>
  </si>
  <si>
    <t>-1823659786</t>
  </si>
  <si>
    <t>https://podminky.urs.cz/item/CS_URS_2024_02/784181121</t>
  </si>
  <si>
    <t>"Rezerva" 30</t>
  </si>
  <si>
    <t>69</t>
  </si>
  <si>
    <t>784211101</t>
  </si>
  <si>
    <t>Malby z malířských směsí oděruvzdorných za mokra dvojnásobné, bílé za mokra oděruvzdorné výborně v místnostech výšky do 3,80 m</t>
  </si>
  <si>
    <t>-1095768638</t>
  </si>
  <si>
    <t>https://podminky.urs.cz/item/CS_URS_2024_02/784211101</t>
  </si>
  <si>
    <t>OST</t>
  </si>
  <si>
    <t>Ostatní</t>
  </si>
  <si>
    <t>70</t>
  </si>
  <si>
    <t>OST-x1</t>
  </si>
  <si>
    <t>Odpojení, demontáž a vystěhování vybavení na místo určené investorem</t>
  </si>
  <si>
    <t>-32105031</t>
  </si>
  <si>
    <t>71</t>
  </si>
  <si>
    <t>OST-x2</t>
  </si>
  <si>
    <t>Odvoz a likvidace nepotřebného vybavení</t>
  </si>
  <si>
    <t>1989700049</t>
  </si>
  <si>
    <t>72</t>
  </si>
  <si>
    <t>OST-x3</t>
  </si>
  <si>
    <t>Zpětná montáž/zapojení vybavení, které bude znovu použito vč. případné revize/zkoušek apod.</t>
  </si>
  <si>
    <t>-150258026</t>
  </si>
  <si>
    <t>SO 01.2 - Stavební část 1.NP</t>
  </si>
  <si>
    <t xml:space="preserve">    767 - Konstrukce zámečnické</t>
  </si>
  <si>
    <t xml:space="preserve">    771 - Podlahy z dlaždic</t>
  </si>
  <si>
    <t xml:space="preserve">    781 - Dokončovací práce - obklady</t>
  </si>
  <si>
    <t xml:space="preserve">    786 - Dokončovací práce - čalounické úpravy</t>
  </si>
  <si>
    <t>342272225</t>
  </si>
  <si>
    <t>Příčky z pórobetonových tvárnic hladkých na tenké maltové lože objemová hmotnost do 500 kg/m3, tloušťka příčky 100 mm</t>
  </si>
  <si>
    <t>-298968277</t>
  </si>
  <si>
    <t>https://podminky.urs.cz/item/CS_URS_2024_02/342272225</t>
  </si>
  <si>
    <t>4,35*2,67</t>
  </si>
  <si>
    <t>-1,9*2,05</t>
  </si>
  <si>
    <t>342272245</t>
  </si>
  <si>
    <t>Příčky z pórobetonových tvárnic hladkých na tenké maltové lože objemová hmotnost do 500 kg/m3, tloušťka příčky 150 mm</t>
  </si>
  <si>
    <t>-995626366</t>
  </si>
  <si>
    <t>https://podminky.urs.cz/item/CS_URS_2024_02/342272245</t>
  </si>
  <si>
    <t>(2,325+0,15+4,92)*2,78</t>
  </si>
  <si>
    <t>340271041</t>
  </si>
  <si>
    <t>Zazdívka otvorů v příčkách nebo stěnách pórobetonovými tvárnicemi plochy přes 0,025 m2 do 1 m2, objemová hmotnost 500 kg/m3, tloušťka příčky 150 mm</t>
  </si>
  <si>
    <t>-1232390609</t>
  </si>
  <si>
    <t>https://podminky.urs.cz/item/CS_URS_2024_02/340271041</t>
  </si>
  <si>
    <t>0,582*1,09</t>
  </si>
  <si>
    <t>1459280680</t>
  </si>
  <si>
    <t>1,09+2,67+2,67+2,78+2,78</t>
  </si>
  <si>
    <t>317142428</t>
  </si>
  <si>
    <t>Překlady nenosné z pórobetonu osazené do tenkého maltového lože, výšky do 250 mm, šířky překladu 100 mm, délky překladu přes 2000 do 2500 mm</t>
  </si>
  <si>
    <t>-193582495</t>
  </si>
  <si>
    <t>https://podminky.urs.cz/item/CS_URS_2024_02/317142428</t>
  </si>
  <si>
    <t>-1647096056</t>
  </si>
  <si>
    <t>((3+3+1,6+1,6)*11,1)/1000</t>
  </si>
  <si>
    <t>317234410</t>
  </si>
  <si>
    <t>Vyzdívka mezi nosníky cihlami pálenými na maltu cementovou</t>
  </si>
  <si>
    <t>-1962404718</t>
  </si>
  <si>
    <t>https://podminky.urs.cz/item/CS_URS_2024_02/317234410</t>
  </si>
  <si>
    <t>(3+1,6)*(0,12*0,112)</t>
  </si>
  <si>
    <t>-1619577948</t>
  </si>
  <si>
    <t>(3+3+1,6+1,6)*0,12</t>
  </si>
  <si>
    <t>619991001</t>
  </si>
  <si>
    <t>Zakrytí vnitřních ploch před znečištěním fólií včetně pozdějšího odkrytí podlah</t>
  </si>
  <si>
    <t>610288276</t>
  </si>
  <si>
    <t>https://podminky.urs.cz/item/CS_URS_2024_02/619991001</t>
  </si>
  <si>
    <t>m.č. 107</t>
  </si>
  <si>
    <t>72,63</t>
  </si>
  <si>
    <t>-127495878</t>
  </si>
  <si>
    <t>67,62+71,34+10,84+32,62</t>
  </si>
  <si>
    <t>182,42</t>
  </si>
  <si>
    <t>-1623853509</t>
  </si>
  <si>
    <t>611321131</t>
  </si>
  <si>
    <t>Potažení vnitřních ploch vápenocementovým štukem tloušťky do 3 mm vodorovných konstrukcí stropů rovných</t>
  </si>
  <si>
    <t>-1006130447</t>
  </si>
  <si>
    <t>https://podminky.urs.cz/item/CS_URS_2024_02/611321131</t>
  </si>
  <si>
    <t>612131101</t>
  </si>
  <si>
    <t>Podkladní a spojovací vrstva vnitřních omítaných ploch cementový postřik nanášený ručně celoplošně stěn</t>
  </si>
  <si>
    <t>1861187071</t>
  </si>
  <si>
    <t>https://podminky.urs.cz/item/CS_URS_2024_02/612131101</t>
  </si>
  <si>
    <t>Po otlučení obkladů</t>
  </si>
  <si>
    <t>(2,919+2,93+0,26+0,261+0,175+0,18+1,033+1,296+2,608+0,889+0,64+0,909+5,351+6,439+5,343+0,899+0,64+0,428+0,666+0,641+0,12+0,831+0,305)*1,6</t>
  </si>
  <si>
    <t>(1,063+0,991+0,276+0,259+1,934)*1,6</t>
  </si>
  <si>
    <t>(2,856+3,191+3,191+1,297+0,422)*2</t>
  </si>
  <si>
    <t>-1,58*1,15</t>
  </si>
  <si>
    <t>-1,61*0,77</t>
  </si>
  <si>
    <t>-1,623*0,75</t>
  </si>
  <si>
    <t>-0,94*0,64</t>
  </si>
  <si>
    <t>-1*0,585</t>
  </si>
  <si>
    <t>Zazdívka a začištění bouraného otvoru</t>
  </si>
  <si>
    <t>(0,582*1,09)*2</t>
  </si>
  <si>
    <t>(1,68+1+1+1,2+1,09+1,09)*0,18</t>
  </si>
  <si>
    <t>612321121</t>
  </si>
  <si>
    <t>Omítka vápenocementová vnitřních ploch nanášená ručně jednovrstvá, tloušťky do 10 mm hladká svislých konstrukcí stěn</t>
  </si>
  <si>
    <t>499605579</t>
  </si>
  <si>
    <t>https://podminky.urs.cz/item/CS_URS_2024_02/612321121</t>
  </si>
  <si>
    <t>612321191</t>
  </si>
  <si>
    <t>Omítka vápenocementová vnitřních ploch nanášená ručně Příplatek k cenám za každých dalších i započatých 5 mm tloušťky omítky přes 10 mm stěn</t>
  </si>
  <si>
    <t>347302839</t>
  </si>
  <si>
    <t>https://podminky.urs.cz/item/CS_URS_2024_02/612321191</t>
  </si>
  <si>
    <t>612135001</t>
  </si>
  <si>
    <t>Vyrovnání nerovností podkladu vnitřních omítaných ploch maltou, tloušťky do 10 mm vápenocementovou stěn</t>
  </si>
  <si>
    <t>607865006</t>
  </si>
  <si>
    <t>https://podminky.urs.cz/item/CS_URS_2024_02/612135001</t>
  </si>
  <si>
    <t>Pod nové obklady</t>
  </si>
  <si>
    <t>(1,978+1,2+1,297+0,18+1,296+2,608+0,889+0,64+0,909+5,351+6,439+5,343+0,899+0,64+0,428+2,702+0,12+0,831+0,305+1,063+0,991+0,276)*2</t>
  </si>
  <si>
    <t>(0,259+1,934+2,919+2,93+0,26+0,261+0,175+0,18+1,033+0,18+0,422+3,1391+2,856)*2</t>
  </si>
  <si>
    <t>-(1,623*1,15)*2</t>
  </si>
  <si>
    <t>-1,61*1,17</t>
  </si>
  <si>
    <t>-1,5*1,95</t>
  </si>
  <si>
    <t>-0,8*2</t>
  </si>
  <si>
    <t>-1,68*1</t>
  </si>
  <si>
    <t>-1,2*1</t>
  </si>
  <si>
    <t>612135091</t>
  </si>
  <si>
    <t>Vyrovnání nerovností podkladu vnitřních omítaných ploch Příplatek k ceně za každých dalších 5 mm tloušťky podkladní vrstvy přes 10 mm maltou vápenocementovou stěn</t>
  </si>
  <si>
    <t>-843126049</t>
  </si>
  <si>
    <t>https://podminky.urs.cz/item/CS_URS_2024_02/612135091</t>
  </si>
  <si>
    <t>612325111</t>
  </si>
  <si>
    <t>Vápenocementová omítka rýh hladká, ve stěnách, šířky rýhy do 150 mm</t>
  </si>
  <si>
    <t>-1982988504</t>
  </si>
  <si>
    <t>https://podminky.urs.cz/item/CS_URS_2024_02/612325111</t>
  </si>
  <si>
    <t>Po vybourání příček</t>
  </si>
  <si>
    <t>(2,67+2,67+2,78+2,78)*0,1</t>
  </si>
  <si>
    <t>(2,67+2,67+2,78+2,78)*0,15</t>
  </si>
  <si>
    <t>-53624487</t>
  </si>
  <si>
    <t>Pod perlinku s lepidlem - všechny stěny krom míst pod keramickými obklady v m.č. 1.04, 1.05 a 1.06</t>
  </si>
  <si>
    <t>(3,191+1,297+0,18+1,296+2,608+0,889+0,909+5,351+6,439+5,343+0,899+0,428+2,702+0,12+0,831+0,305+1,063+0,991+0,276+0,259+1,934+2,919)*1,76</t>
  </si>
  <si>
    <t>(2,93+0,26+0,261+0,175+0,18+1,033+0,18+0,422+3,191+2,856)*1,76</t>
  </si>
  <si>
    <t>(4,645+0,64+0,64)*0,64</t>
  </si>
  <si>
    <t>-1,58*0,72</t>
  </si>
  <si>
    <t>-1,62*0,705</t>
  </si>
  <si>
    <t>(1,58+1,87+1,87+1,61+1,875+1,875)*0,22</t>
  </si>
  <si>
    <t>(0,85+0,85+0,83+0,83)*0,17</t>
  </si>
  <si>
    <t>-(1,623*0,715)*2</t>
  </si>
  <si>
    <t>(1,623+1,865+1,865+1,623+1,865+1,865)*0,25</t>
  </si>
  <si>
    <t>(0,85+0,85)*0,16</t>
  </si>
  <si>
    <t>(1,68+1+1+1,2+1,09+1,09)*0,05</t>
  </si>
  <si>
    <t>(11,97+5,95+11,98+5,97)*2,76</t>
  </si>
  <si>
    <t>-(1,6*1,86)*4</t>
  </si>
  <si>
    <t>((1,64+1,86+1,86)*0,05)*4</t>
  </si>
  <si>
    <t>((1,64+2,71+2,71)*0,17)*4</t>
  </si>
  <si>
    <t>-1,2*1,09</t>
  </si>
  <si>
    <t>-4,132*2,67</t>
  </si>
  <si>
    <t>(4,913+4,92+2,23+2,33)*2,795</t>
  </si>
  <si>
    <t>(4,132+2,67+2,67)*0,64</t>
  </si>
  <si>
    <t>(7,25+4,73+2,93+4,84+1,52+3,07+1,82)*2,78</t>
  </si>
  <si>
    <t>-0,9*2</t>
  </si>
  <si>
    <t>(1,04+2,2+2,2)*0,39</t>
  </si>
  <si>
    <t>-1,62*1,875</t>
  </si>
  <si>
    <t>(1,62+1,875+1,87)*0,07</t>
  </si>
  <si>
    <t>(1,62+2,71+2,71)*0,15</t>
  </si>
  <si>
    <t>-1,602*1,875</t>
  </si>
  <si>
    <t>(1,602+1,875+1,875)*0,23</t>
  </si>
  <si>
    <t>(4,265+2,67+2,67)*0,54</t>
  </si>
  <si>
    <t>(4,274+2,67+2,67)*0,64</t>
  </si>
  <si>
    <t>280,664</t>
  </si>
  <si>
    <t>"Odpočet obkladů v m.č. 109"-2,93*1,6</t>
  </si>
  <si>
    <t>-1833682996</t>
  </si>
  <si>
    <t>-731477272</t>
  </si>
  <si>
    <t>4,645+4,645+0,64*4+0,77*10+1,58+1,87+1,87+1,61+1,875+1,875+1,623+1,865+1,865+1,623+1,865+1,865+4,274+4,132+2,67*4+4,265+2,67+2,78*3+1,04+2,2+2,2+1,602</t>
  </si>
  <si>
    <t>1,875+1,875+1,62+1,875+1,875+0,85+0,85+1,64*4+2,71*8+1,68+1+1+1,2+1,09+1,09</t>
  </si>
  <si>
    <t>1683365083</t>
  </si>
  <si>
    <t>128,459*1,15 'Přepočtené koeficientem množství</t>
  </si>
  <si>
    <t>696114391</t>
  </si>
  <si>
    <t>632451105/R</t>
  </si>
  <si>
    <t>Potěr cementový samonivelační ze suchých směsí tloušťky přes 10 do 15 mm vč. podkladní penetrace</t>
  </si>
  <si>
    <t>-1150913977</t>
  </si>
  <si>
    <t>71,77+13,59+34,79</t>
  </si>
  <si>
    <t>642942111</t>
  </si>
  <si>
    <t>Osazování zárubní nebo rámů kovových dveřních lisovaných nebo z úhelníků bez dveřních křídel na cementovou maltu, plochy otvoru do 2,5 m2</t>
  </si>
  <si>
    <t>-795318305</t>
  </si>
  <si>
    <t>https://podminky.urs.cz/item/CS_URS_2024_02/642942111</t>
  </si>
  <si>
    <t>55331491</t>
  </si>
  <si>
    <t>zárubeň jednokřídlá ocelová pro zdění tl stěny 160-200mm rozměru 700/1970, 2100mm</t>
  </si>
  <si>
    <t>-2011008766</t>
  </si>
  <si>
    <t>009-x1</t>
  </si>
  <si>
    <t>Demontáž VZT vč. likvidace odpadu</t>
  </si>
  <si>
    <t>-910876661</t>
  </si>
  <si>
    <t>-672577562</t>
  </si>
  <si>
    <t>965081213</t>
  </si>
  <si>
    <t>Bourání podlah z dlaždic bez podkladního lože nebo mazaniny, s jakoukoliv výplní spár keramických nebo xylolitových tl. do 10 mm, plochy přes 1 m2</t>
  </si>
  <si>
    <t>-255419237</t>
  </si>
  <si>
    <t>https://podminky.urs.cz/item/CS_URS_2024_02/965081213</t>
  </si>
  <si>
    <t>71,74+48,1</t>
  </si>
  <si>
    <t>965081611</t>
  </si>
  <si>
    <t>Odsekání soklíků včetně otlučení podkladní omítky až na zdivo rovných</t>
  </si>
  <si>
    <t>1706788591</t>
  </si>
  <si>
    <t>https://podminky.urs.cz/item/CS_URS_2024_02/965081611</t>
  </si>
  <si>
    <t>1,61+1,58+0,13+0,14+7,84-1,65-1,65+0,54+0,54+0,47+0,13+0,14+2,65+4,81+0,13+0,04+1,33+2,55+1,71-0,8+0,5+5,59-0,9+0,39+0,15+0,15</t>
  </si>
  <si>
    <t>2,97+1,35+1,38+2,93-0,8+1,61+1,58</t>
  </si>
  <si>
    <t>968062244</t>
  </si>
  <si>
    <t>Vybourání dřevěných rámů oken s křídly, dveřních zárubní, vrat, stěn, ostění nebo obkladů rámů oken s křídly jednoduchých, plochy do 1 m2</t>
  </si>
  <si>
    <t>1898287673</t>
  </si>
  <si>
    <t>https://podminky.urs.cz/item/CS_URS_2024_02/968062244</t>
  </si>
  <si>
    <t>Výdejní okno</t>
  </si>
  <si>
    <t>0,94*1</t>
  </si>
  <si>
    <t>968062245</t>
  </si>
  <si>
    <t>Vybourání dřevěných rámů oken s křídly, dveřních zárubní, vrat, stěn, ostění nebo obkladů rámů oken s křídly jednoduchých, plochy do 2 m2</t>
  </si>
  <si>
    <t>1677224733</t>
  </si>
  <si>
    <t>https://podminky.urs.cz/item/CS_URS_2024_02/968062245</t>
  </si>
  <si>
    <t>0,999*1,09</t>
  </si>
  <si>
    <t>968062456</t>
  </si>
  <si>
    <t>Vybourání dřevěných rámů oken s křídly, dveřních zárubní, vrat, stěn, ostění nebo obkladů dveřních zárubní, plochy přes 2 m2</t>
  </si>
  <si>
    <t>-835043102</t>
  </si>
  <si>
    <t>https://podminky.urs.cz/item/CS_URS_2024_02/968062456</t>
  </si>
  <si>
    <t>1,42*1,97</t>
  </si>
  <si>
    <t>968072455</t>
  </si>
  <si>
    <t>Vybourání kovových rámů oken s křídly, dveřních zárubní, vrat, stěn, ostění nebo obkladů dveřních zárubní, plochy do 2 m2</t>
  </si>
  <si>
    <t>-267852674</t>
  </si>
  <si>
    <t>https://podminky.urs.cz/item/CS_URS_2024_02/968072455</t>
  </si>
  <si>
    <t>0,65*1,95</t>
  </si>
  <si>
    <t>968072456</t>
  </si>
  <si>
    <t>Vybourání kovových rámů oken s křídly, dveřních zárubní, vrat, stěn, ostění nebo obkladů dveřních zárubní, plochy přes 2 m2</t>
  </si>
  <si>
    <t>-905139662</t>
  </si>
  <si>
    <t>https://podminky.urs.cz/item/CS_URS_2024_02/968072456</t>
  </si>
  <si>
    <t>(1,55*1,97)*2</t>
  </si>
  <si>
    <t>962031132</t>
  </si>
  <si>
    <t>Bourání příček nebo přizdívek z cihel pálených plných nebo dutých, tl. do 100 mm</t>
  </si>
  <si>
    <t>-431237630</t>
  </si>
  <si>
    <t>https://podminky.urs.cz/item/CS_URS_2024_02/962031132</t>
  </si>
  <si>
    <t>-(1,65*2)*2</t>
  </si>
  <si>
    <t>(0,13+0,14)*1,785</t>
  </si>
  <si>
    <t>962031133</t>
  </si>
  <si>
    <t>Bourání příček nebo přizdívek z cihel pálených plných nebo dutých, tl. přes 100 do 150 mm</t>
  </si>
  <si>
    <t>2040381293</t>
  </si>
  <si>
    <t>https://podminky.urs.cz/item/CS_URS_2024_02/962031133</t>
  </si>
  <si>
    <t>(3,12+1,53-0,15)*2,78</t>
  </si>
  <si>
    <t>962081131</t>
  </si>
  <si>
    <t>Bourání příček nebo přizdívek ze skleněných tvárnic, tl. do 100 mm</t>
  </si>
  <si>
    <t>39876383</t>
  </si>
  <si>
    <t>https://podminky.urs.cz/item/CS_URS_2024_02/962081131</t>
  </si>
  <si>
    <t>(1,822+1,821)*1,5</t>
  </si>
  <si>
    <t>962032231</t>
  </si>
  <si>
    <t>Bourání zdiva nadzákladového z cihel pálených plných nebo lícových nebo vápenopískových, na maltu vápennou nebo vápenocementovou, objemu přes 1 m3</t>
  </si>
  <si>
    <t>-157669538</t>
  </si>
  <si>
    <t>https://podminky.urs.cz/item/CS_URS_2024_02/962032231</t>
  </si>
  <si>
    <t>(4,132*2,67)*0,18</t>
  </si>
  <si>
    <t>-(1,822*1,5)*0,18</t>
  </si>
  <si>
    <t>-(1,821*0,18)*0,18</t>
  </si>
  <si>
    <t>Vybourání otvorů ve zdivu základovém nebo nadzákladovém z cihel, tvárnic, příčkovek z cihel pálených na maltu vápennou nebo vápenocementovou plochy do 1 m2, tl. do 300 mm</t>
  </si>
  <si>
    <t>-1818993454</t>
  </si>
  <si>
    <t>(0,68*1)*0,18</t>
  </si>
  <si>
    <t>(0,78*1,09)*0,18</t>
  </si>
  <si>
    <t>(1,687*0,16)*0,18</t>
  </si>
  <si>
    <t>(1,2*0,215)*0,18</t>
  </si>
  <si>
    <t>-345596701</t>
  </si>
  <si>
    <t>3+3+1,6+1,6</t>
  </si>
  <si>
    <t>978059541</t>
  </si>
  <si>
    <t>Odsekání obkladů stěn včetně otlučení podkladní omítky až na zdivo z obkládaček vnitřních, z jakýchkoliv materiálů, plochy přes 1 m2</t>
  </si>
  <si>
    <t>52057048</t>
  </si>
  <si>
    <t>https://podminky.urs.cz/item/CS_URS_2024_02/978059541</t>
  </si>
  <si>
    <t>2,45*1,3</t>
  </si>
  <si>
    <t>636203319</t>
  </si>
  <si>
    <t>-1744449626</t>
  </si>
  <si>
    <t>-1606449125</t>
  </si>
  <si>
    <t>71,77+72,63+13,59+34,79</t>
  </si>
  <si>
    <t>1712327126</t>
  </si>
  <si>
    <t>331224069</t>
  </si>
  <si>
    <t>1821923172</t>
  </si>
  <si>
    <t>-225620189</t>
  </si>
  <si>
    <t>-366222677</t>
  </si>
  <si>
    <t>(10,786+11,16)*28</t>
  </si>
  <si>
    <t>8,745*24</t>
  </si>
  <si>
    <t>-2048548031</t>
  </si>
  <si>
    <t>30,691-10,786-11,16</t>
  </si>
  <si>
    <t>-1313792792</t>
  </si>
  <si>
    <t>-1649636516</t>
  </si>
  <si>
    <t>130591308</t>
  </si>
  <si>
    <t>766111820</t>
  </si>
  <si>
    <t>Demontáž dřevěných stěn plných</t>
  </si>
  <si>
    <t>-1350277505</t>
  </si>
  <si>
    <t>https://podminky.urs.cz/item/CS_URS_2024_02/766111820</t>
  </si>
  <si>
    <t>Stěna vstupu do m.č. 108</t>
  </si>
  <si>
    <t>2,536*2,785</t>
  </si>
  <si>
    <t>-1,52*2</t>
  </si>
  <si>
    <t>766411821</t>
  </si>
  <si>
    <t>Demontáž obložení stěn palubkami</t>
  </si>
  <si>
    <t>1344154704</t>
  </si>
  <si>
    <t>https://podminky.urs.cz/item/CS_URS_2024_02/766411821</t>
  </si>
  <si>
    <t>(5,95+5,97+11,97+11,98-1,64-1,64-1,64-1,64-0,75-0,8-1,65-1,65)*1,5</t>
  </si>
  <si>
    <t>-1,83*0,33</t>
  </si>
  <si>
    <t>-1*0,48</t>
  </si>
  <si>
    <t>-0,93*0,54</t>
  </si>
  <si>
    <t>766411822</t>
  </si>
  <si>
    <t>Demontáž obložení stěn podkladových roštů</t>
  </si>
  <si>
    <t>2053638134</t>
  </si>
  <si>
    <t>https://podminky.urs.cz/item/CS_URS_2024_02/766411822</t>
  </si>
  <si>
    <t>1480651631</t>
  </si>
  <si>
    <t>0,94+1</t>
  </si>
  <si>
    <t>-1525600177</t>
  </si>
  <si>
    <t>766660001</t>
  </si>
  <si>
    <t>Montáž dveřních křídel dřevěných nebo plastových otevíravých do ocelové zárubně povrchově upravených jednokřídlových, šířky do 800 mm</t>
  </si>
  <si>
    <t>2041169282</t>
  </si>
  <si>
    <t>https://podminky.urs.cz/item/CS_URS_2024_02/766660001</t>
  </si>
  <si>
    <t>61162085</t>
  </si>
  <si>
    <t>dveře jednokřídlé dřevotřískové povrch laminátový plné 700x1970-2100mm - výběr dle investora</t>
  </si>
  <si>
    <t>872854264</t>
  </si>
  <si>
    <t>766660728</t>
  </si>
  <si>
    <t>Montáž dveřních doplňků dveřního kování interiérového zámku</t>
  </si>
  <si>
    <t>-844958269</t>
  </si>
  <si>
    <t>https://podminky.urs.cz/item/CS_URS_2024_02/766660728</t>
  </si>
  <si>
    <t>54964102/R</t>
  </si>
  <si>
    <t>vložka cylindrická + 4ks klíčů</t>
  </si>
  <si>
    <t>-253589387</t>
  </si>
  <si>
    <t>766660729</t>
  </si>
  <si>
    <t>Montáž dveřních doplňků dveřního kování interiérového štítku s klikou</t>
  </si>
  <si>
    <t>-863892746</t>
  </si>
  <si>
    <t>https://podminky.urs.cz/item/CS_URS_2024_02/766660729</t>
  </si>
  <si>
    <t>54914123</t>
  </si>
  <si>
    <t>kování rozetové klika/klika - výběr dle investora</t>
  </si>
  <si>
    <t>1575855105</t>
  </si>
  <si>
    <t>766-x1</t>
  </si>
  <si>
    <t>Výroba, dodávka a montáž vnitřních plastových dveří vel. 1800x2050mm vč. kování a zámku</t>
  </si>
  <si>
    <t>-114125872</t>
  </si>
  <si>
    <t>766-x2</t>
  </si>
  <si>
    <t>Výroba, dodávka a montáž prosklená stěna vel. 2545x2785mm s automatickými prosklenými dveřmi 1200x2100mm EIC2 30 DP3/DP1 s nouzovým záložním zdrojem UPS na 10 min a současně nouzovým odblokováním dveří vč. kontrastního označení, apod.</t>
  </si>
  <si>
    <t>1922840212</t>
  </si>
  <si>
    <t>-214043871</t>
  </si>
  <si>
    <t>767</t>
  </si>
  <si>
    <t>Konstrukce zámečnické</t>
  </si>
  <si>
    <t>767-x1</t>
  </si>
  <si>
    <t>D+M+PH Nerezová odkládací deska výdejního okna vel. 1200x350mm</t>
  </si>
  <si>
    <t>-378560526</t>
  </si>
  <si>
    <t>767-x2</t>
  </si>
  <si>
    <t>D+M+PH Nerezová odkládací deska výdejního okna vel. 1680x350mm</t>
  </si>
  <si>
    <t>1819206514</t>
  </si>
  <si>
    <t>998767201</t>
  </si>
  <si>
    <t>Přesun hmot pro zámečnické konstrukce stanovený procentní sazbou (%) z ceny vodorovná dopravní vzdálenost do 50 m v objektech výšky do 6 m</t>
  </si>
  <si>
    <t>35885765</t>
  </si>
  <si>
    <t>https://podminky.urs.cz/item/CS_URS_2024_02/998767201</t>
  </si>
  <si>
    <t>771</t>
  </si>
  <si>
    <t>Podlahy z dlaždic</t>
  </si>
  <si>
    <t>73</t>
  </si>
  <si>
    <t>771121011</t>
  </si>
  <si>
    <t>Příprava podkladu před provedením dlažby nátěr penetrační na podlahu</t>
  </si>
  <si>
    <t>-621504119</t>
  </si>
  <si>
    <t>https://podminky.urs.cz/item/CS_URS_2024_02/771121011</t>
  </si>
  <si>
    <t>74</t>
  </si>
  <si>
    <t>771574436</t>
  </si>
  <si>
    <t>Montáž podlah z dlaždic keramických lepených cementovým flexibilním lepidlem reliéfních nebo z dekorů, tloušťky do 10 mm přes 9 do 12 ks/m2</t>
  </si>
  <si>
    <t>-1336199750</t>
  </si>
  <si>
    <t>https://podminky.urs.cz/item/CS_URS_2024_02/771574436</t>
  </si>
  <si>
    <t>75</t>
  </si>
  <si>
    <t>59761174/R</t>
  </si>
  <si>
    <t>dlaždice 300x300 mm slinutá - povrch SR3 reliéf, protiskluznost R11/B pevnost v ohybu min. 35 N/mm2, obrusnost max. 135 mm3 - výběr dle investora</t>
  </si>
  <si>
    <t>597126943</t>
  </si>
  <si>
    <t>120,15*1,1 'Přepočtené koeficientem množství</t>
  </si>
  <si>
    <t>76</t>
  </si>
  <si>
    <t>771474112</t>
  </si>
  <si>
    <t>Montáž soklů z dlaždic keramických lepených cementovým flexibilním lepidlem rovných, výšky přes 65 do 90 mm</t>
  </si>
  <si>
    <t>-885327035</t>
  </si>
  <si>
    <t>https://podminky.urs.cz/item/CS_URS_2024_02/771474112</t>
  </si>
  <si>
    <t>0,64+0,78+2,23+4,91+2,5+0,14+0,35+0,47+0,54+4,27-1,9+2,93+0,3+1,52+3,07+1,5+6,91-0,9+0,15+0,15+0,39+0,39+0,25+0,18</t>
  </si>
  <si>
    <t>77</t>
  </si>
  <si>
    <t>59761184/R</t>
  </si>
  <si>
    <t>sokl keramický mrazuvzdorný povrch hladký/matný tl do 10mm výšky přes 65 do 90mm - výběr dle investora</t>
  </si>
  <si>
    <t>2118044335</t>
  </si>
  <si>
    <t>31,77*1,1 'Přepočtené koeficientem množství</t>
  </si>
  <si>
    <t>78</t>
  </si>
  <si>
    <t>771591115</t>
  </si>
  <si>
    <t>Podlahy - dokončovací práce spárování silikonem</t>
  </si>
  <si>
    <t>1784885594</t>
  </si>
  <si>
    <t>https://podminky.urs.cz/item/CS_URS_2024_02/771591115</t>
  </si>
  <si>
    <t>Styk dlažba/obklad nebo sokl/dlažba</t>
  </si>
  <si>
    <t>1,978+1,2+1,297+0,18+1,296+2,608-0,8+0,889+0,64+0,909+5,351+6,439+0,16+0,16+5,343+0,899+0,64+0,428+2,702-1,4</t>
  </si>
  <si>
    <t>0,12+0,831+0,305+1,063+0,991+0,276+0,259+1,934+2,919+2,93+0,26+0,261+0,175+0,18+1,033+0,18+0,422+3,191+2,856+0,16*4</t>
  </si>
  <si>
    <t>0,64+0,78+2,23+4,91+2,5+0,14+0,35+0,47+0,54+4,27-1,9+2,93+0,3+1,52+3,07+1,5+6,91-0,9+0,15+0,15+0,39+0,39+0,25+0,18+2,93</t>
  </si>
  <si>
    <t>79</t>
  </si>
  <si>
    <t>771161021</t>
  </si>
  <si>
    <t>Příprava podkladu před provedením dlažby montáž profilu ukončujícího profilu pro plynulý přechod (dlažba-koberec apod.)</t>
  </si>
  <si>
    <t>1401466187</t>
  </si>
  <si>
    <t>https://podminky.urs.cz/item/CS_URS_2024_02/771161021</t>
  </si>
  <si>
    <t>0,7+1,4+1,8+2,55</t>
  </si>
  <si>
    <t>80</t>
  </si>
  <si>
    <t>55343120/R</t>
  </si>
  <si>
    <t>profil přechodový Al vrtaný - výběr dle investora</t>
  </si>
  <si>
    <t>-78252816</t>
  </si>
  <si>
    <t>0,368070652173913*1,1 'Přepočtené koeficientem množství</t>
  </si>
  <si>
    <t>81</t>
  </si>
  <si>
    <t>998771201</t>
  </si>
  <si>
    <t>Přesun hmot pro podlahy z dlaždic stanovený procentní sazbou (%) z ceny vodorovná dopravní vzdálenost do 50 m v objektech výšky do 6 m</t>
  </si>
  <si>
    <t>1765935684</t>
  </si>
  <si>
    <t>https://podminky.urs.cz/item/CS_URS_2024_02/998771201</t>
  </si>
  <si>
    <t>781</t>
  </si>
  <si>
    <t>Dokončovací práce - obklady</t>
  </si>
  <si>
    <t>82</t>
  </si>
  <si>
    <t>781121011</t>
  </si>
  <si>
    <t>Příprava podkladu před provedením obkladu nátěr penetrační na stěnu</t>
  </si>
  <si>
    <t>1135590605</t>
  </si>
  <si>
    <t>https://podminky.urs.cz/item/CS_URS_2024_02/781121011</t>
  </si>
  <si>
    <t>2,93*1,6</t>
  </si>
  <si>
    <t>83</t>
  </si>
  <si>
    <t>781472218</t>
  </si>
  <si>
    <t>Montáž keramických obkladů stěn lepených cementovým flexibilním lepidlem hladkých přes 19 do 22 ks/m2</t>
  </si>
  <si>
    <t>-519864937</t>
  </si>
  <si>
    <t>https://podminky.urs.cz/item/CS_URS_2024_02/781472218</t>
  </si>
  <si>
    <t>84</t>
  </si>
  <si>
    <t>59761702/R</t>
  </si>
  <si>
    <t>obkladačka 200x250mm - bílá a barevná - výběr dle investora</t>
  </si>
  <si>
    <t>-765845147</t>
  </si>
  <si>
    <t>95,715*1,1 'Přepočtené koeficientem množství</t>
  </si>
  <si>
    <t>85</t>
  </si>
  <si>
    <t>781492211</t>
  </si>
  <si>
    <t>Obklad - dokončující práce montáž profilu lepeného flexibilním cementovým lepidlem rohového</t>
  </si>
  <si>
    <t>572221694</t>
  </si>
  <si>
    <t>https://podminky.urs.cz/item/CS_URS_2024_02/781492211</t>
  </si>
  <si>
    <t>2*14</t>
  </si>
  <si>
    <t>86</t>
  </si>
  <si>
    <t>781492251</t>
  </si>
  <si>
    <t>Obklad - dokončující práce montáž profilu lepeného flexibilním cementovým lepidlem ukončovacího</t>
  </si>
  <si>
    <t>925718194</t>
  </si>
  <si>
    <t>https://podminky.urs.cz/item/CS_URS_2024_02/781492251</t>
  </si>
  <si>
    <t>1,978+1,2+1,297+0,18+1,296+2,608+0,889+0,64+0,909+5,351+6,439+5,343+0,899+0,64+0,428+2,702+0,12+0,831+0,305+1,063+0,991+0,276</t>
  </si>
  <si>
    <t>0,259+1,934+2,919+2,93+0,26+0,261+0,175+0,18+1,033+0,18+0,422+3,1391+2,856-1,58+2+2-1,61+2+2-1,63+2+2-1,63+2+2+2+2+1+1+1+1+2,93+1,6</t>
  </si>
  <si>
    <t>87</t>
  </si>
  <si>
    <t>28342003/R</t>
  </si>
  <si>
    <t xml:space="preserve">lišta ukončovací z PVC </t>
  </si>
  <si>
    <t>1587164859</t>
  </si>
  <si>
    <t>28+75,013</t>
  </si>
  <si>
    <t>103,013*1,05 'Přepočtené koeficientem množství</t>
  </si>
  <si>
    <t>88</t>
  </si>
  <si>
    <t>781495115</t>
  </si>
  <si>
    <t>Obklad - dokončující práce ostatní práce spárování silikonem</t>
  </si>
  <si>
    <t>-2085780723</t>
  </si>
  <si>
    <t>https://podminky.urs.cz/item/CS_URS_2024_02/781495115</t>
  </si>
  <si>
    <t>2*18</t>
  </si>
  <si>
    <t>89</t>
  </si>
  <si>
    <t>781495117</t>
  </si>
  <si>
    <t>Obklad - dokončující práce ostatní práce spárování akrylem</t>
  </si>
  <si>
    <t>-14358470</t>
  </si>
  <si>
    <t>https://podminky.urs.cz/item/CS_URS_2024_02/781495117</t>
  </si>
  <si>
    <t>90</t>
  </si>
  <si>
    <t>998781201</t>
  </si>
  <si>
    <t>Přesun hmot pro obklady keramické stanovený procentní sazbou (%) z ceny vodorovná dopravní vzdálenost do 50 m v objektech výšky do 6 m</t>
  </si>
  <si>
    <t>2125210578</t>
  </si>
  <si>
    <t>https://podminky.urs.cz/item/CS_URS_2024_02/998781201</t>
  </si>
  <si>
    <t>91</t>
  </si>
  <si>
    <t>783315103</t>
  </si>
  <si>
    <t>Mezinátěr zámečnických konstrukcí jednonásobný syntetický samozákladující</t>
  </si>
  <si>
    <t>986866147</t>
  </si>
  <si>
    <t>https://podminky.urs.cz/item/CS_URS_2024_02/783315103</t>
  </si>
  <si>
    <t>Nová zárubeň</t>
  </si>
  <si>
    <t>(0,7+2+2)*0,3</t>
  </si>
  <si>
    <t>92</t>
  </si>
  <si>
    <t>783317101</t>
  </si>
  <si>
    <t>Krycí nátěr (email) zámečnických konstrukcí jednonásobný syntetický standardní</t>
  </si>
  <si>
    <t>56817456</t>
  </si>
  <si>
    <t>https://podminky.urs.cz/item/CS_URS_2024_02/783317101</t>
  </si>
  <si>
    <t>93</t>
  </si>
  <si>
    <t>757082957</t>
  </si>
  <si>
    <t>67,62+35,26+4,06+4,05+71,34</t>
  </si>
  <si>
    <t>(2,919+2,93+0,26+0,261+0,175+0,18+1,033+1,296+2,608+0,889+0,909+5,351+6,439+5,343+0,899+0,428+1,395+0,666+0,641+0,12+0,831+0,305)*1,16</t>
  </si>
  <si>
    <t>(1,063+0,991+0,276+0,259+1,934)*1,16</t>
  </si>
  <si>
    <t>(2,856+3,191+3,191+1,297+0,422)*1,77</t>
  </si>
  <si>
    <t>-1*0,105</t>
  </si>
  <si>
    <t>-1,61*1,105</t>
  </si>
  <si>
    <t>-0,75*0,4</t>
  </si>
  <si>
    <t>-0,94*0,46</t>
  </si>
  <si>
    <t>-1,4*0,6</t>
  </si>
  <si>
    <t>(4,645+1,04+1,04)*0,64</t>
  </si>
  <si>
    <t>-(1,6236*1,115)*2</t>
  </si>
  <si>
    <t>(11,98+5,96+11,97+5,95)*2,76</t>
  </si>
  <si>
    <t>-4,35*2,67</t>
  </si>
  <si>
    <t>-1,687*1,16</t>
  </si>
  <si>
    <t>-0,7*2</t>
  </si>
  <si>
    <t>-1,2*1,305</t>
  </si>
  <si>
    <t>-0,583*1,09</t>
  </si>
  <si>
    <t>(9,79+2,33+4,81+0,13+2,54+5,59+2,93+1,37)*2,78</t>
  </si>
  <si>
    <t>(4,35+2,67+2,67)*0,54</t>
  </si>
  <si>
    <t>(4,132+2,67+2,67)*0,47</t>
  </si>
  <si>
    <t>-2,536*2,785</t>
  </si>
  <si>
    <t>-1,616*1,875</t>
  </si>
  <si>
    <t>(1,616+1,875+1,875)*0,07</t>
  </si>
  <si>
    <t>(1,616+2,725+2,725)*0,16</t>
  </si>
  <si>
    <t>(2,536+2,785+2,785)*1,59</t>
  </si>
  <si>
    <t>94</t>
  </si>
  <si>
    <t>-1738324875</t>
  </si>
  <si>
    <t>1,58*2+1,87*2+1,61*2+1,875*2+1,623*4+1,865*4+1,64*8+1,87*4+1,61*2+1,875*2+1,875*2+1,62*2+0,9*2+0,9*2+2,545*4+2,785*4+1,8*4+2,08*4</t>
  </si>
  <si>
    <t>95</t>
  </si>
  <si>
    <t>394575192</t>
  </si>
  <si>
    <t>102,822*1,2 'Přepočtené koeficientem množství</t>
  </si>
  <si>
    <t>96</t>
  </si>
  <si>
    <t>1003887299</t>
  </si>
  <si>
    <t>1,58*1,87</t>
  </si>
  <si>
    <t>1,61*1,875</t>
  </si>
  <si>
    <t>(1,623*1,865)*2</t>
  </si>
  <si>
    <t>(1,64*1,875)*4</t>
  </si>
  <si>
    <t>(1,8*2,05)*2</t>
  </si>
  <si>
    <t>1,616*1,875</t>
  </si>
  <si>
    <t>1,602*1,875</t>
  </si>
  <si>
    <t>(2,545*2,785)*2</t>
  </si>
  <si>
    <t>97</t>
  </si>
  <si>
    <t>982987768</t>
  </si>
  <si>
    <t>51,918*1,2 'Přepočtené koeficientem množství</t>
  </si>
  <si>
    <t>98</t>
  </si>
  <si>
    <t>-1283894075</t>
  </si>
  <si>
    <t>182,42+275,976</t>
  </si>
  <si>
    <t>99</t>
  </si>
  <si>
    <t>-56948355</t>
  </si>
  <si>
    <t>786</t>
  </si>
  <si>
    <t>Dokončovací práce - čalounické úpravy</t>
  </si>
  <si>
    <t>100</t>
  </si>
  <si>
    <t>786614001</t>
  </si>
  <si>
    <t>Montáž venkovních rolet upevněných na rám okenního nebo dveřního otvoru nebo na ostění, ovládaných motorem, včetně horního boxu a vodících profilů, plochy do 4 m2</t>
  </si>
  <si>
    <t>1328853448</t>
  </si>
  <si>
    <t>https://podminky.urs.cz/item/CS_URS_2023_01/786614001</t>
  </si>
  <si>
    <t>Výdejní okénka</t>
  </si>
  <si>
    <t>101</t>
  </si>
  <si>
    <t>63128013/R</t>
  </si>
  <si>
    <t>roleta hliníková s boxem ovládaná základním motorem včetně příslušenství plochy do 2,0m2</t>
  </si>
  <si>
    <t>417572951</t>
  </si>
  <si>
    <t>1,2*1,31</t>
  </si>
  <si>
    <t>1,687*1,2</t>
  </si>
  <si>
    <t>3,596*2 'Přepočtené koeficientem množství</t>
  </si>
  <si>
    <t>102</t>
  </si>
  <si>
    <t>998786201</t>
  </si>
  <si>
    <t>Přesun hmot pro stínění a čalounické úpravy stanovený procentní sazbou (%) z ceny vodorovná dopravní vzdálenost do 50 m v objektech výšky do 6 m</t>
  </si>
  <si>
    <t>1009088215</t>
  </si>
  <si>
    <t>https://podminky.urs.cz/item/CS_URS_2024_02/998786201</t>
  </si>
  <si>
    <t>103</t>
  </si>
  <si>
    <t>645214247</t>
  </si>
  <si>
    <t>104</t>
  </si>
  <si>
    <t>216932051</t>
  </si>
  <si>
    <t>105</t>
  </si>
  <si>
    <t>-854366561</t>
  </si>
  <si>
    <t>SO 01.3 - Zdravotechnika</t>
  </si>
  <si>
    <t xml:space="preserve">    721 - Zdravotechnika - vnitřní kanalizace</t>
  </si>
  <si>
    <t xml:space="preserve">    722 - Zdravotechnika - vnitřní vodovod</t>
  </si>
  <si>
    <t xml:space="preserve">    725 - Zdravotechnika - zařizovací předměty</t>
  </si>
  <si>
    <t xml:space="preserve">    763 - Konstrukce suché výstavby</t>
  </si>
  <si>
    <t>-728500554</t>
  </si>
  <si>
    <t>-1646303604</t>
  </si>
  <si>
    <t>-1384417755</t>
  </si>
  <si>
    <t>-2123837206</t>
  </si>
  <si>
    <t>0,064*24</t>
  </si>
  <si>
    <t>-1389237071</t>
  </si>
  <si>
    <t>721</t>
  </si>
  <si>
    <t>Zdravotechnika - vnitřní kanalizace</t>
  </si>
  <si>
    <t>721-x1</t>
  </si>
  <si>
    <t>Demontáž nepotřebných rozvodů kanalizace a koncových prvků (např. vpusť) vč. likvidace, zaslepení nepotřebných větví - spec. dle PD</t>
  </si>
  <si>
    <t>-58539630</t>
  </si>
  <si>
    <t>721-x2</t>
  </si>
  <si>
    <t>Napojení na stávající rozvody kanalizace</t>
  </si>
  <si>
    <t>1462498231</t>
  </si>
  <si>
    <t>721174024</t>
  </si>
  <si>
    <t>Potrubí z trub polypropylenových odpadní (svislé) DN 75</t>
  </si>
  <si>
    <t>-1463775161</t>
  </si>
  <si>
    <t>https://podminky.urs.cz/item/CS_URS_2024_02/721174024</t>
  </si>
  <si>
    <t>721174004</t>
  </si>
  <si>
    <t>Potrubí z trub polypropylenových svodné (ležaté) DN 75</t>
  </si>
  <si>
    <t>-1494274691</t>
  </si>
  <si>
    <t>https://podminky.urs.cz/item/CS_URS_2024_02/721174004</t>
  </si>
  <si>
    <t>721174004/R</t>
  </si>
  <si>
    <t>Potrubí z trub polypropylenových svodné (ležaté) DN 50</t>
  </si>
  <si>
    <t>-507726273</t>
  </si>
  <si>
    <t>721174005</t>
  </si>
  <si>
    <t>Potrubí z trub polypropylenových svodné (ležaté) DN 110</t>
  </si>
  <si>
    <t>1401691732</t>
  </si>
  <si>
    <t>https://podminky.urs.cz/item/CS_URS_2024_02/721174005</t>
  </si>
  <si>
    <t>721174043</t>
  </si>
  <si>
    <t>Potrubí z trub polypropylenových připojovací DN 50</t>
  </si>
  <si>
    <t>943744703</t>
  </si>
  <si>
    <t>https://podminky.urs.cz/item/CS_URS_2024_02/721174043</t>
  </si>
  <si>
    <t>721174044</t>
  </si>
  <si>
    <t>Potrubí z trub polypropylenových připojovací DN 75</t>
  </si>
  <si>
    <t>1512920167</t>
  </si>
  <si>
    <t>https://podminky.urs.cz/item/CS_URS_2024_02/721174044</t>
  </si>
  <si>
    <t>721174045</t>
  </si>
  <si>
    <t>Potrubí z trub polypropylenových připojovací DN 110</t>
  </si>
  <si>
    <t>-1631583860</t>
  </si>
  <si>
    <t>https://podminky.urs.cz/item/CS_URS_2024_02/721174045</t>
  </si>
  <si>
    <t>721194105</t>
  </si>
  <si>
    <t>Vyměření přípojek na potrubí vyvedení a upevnění odpadních výpustek DN 50</t>
  </si>
  <si>
    <t>-1294016844</t>
  </si>
  <si>
    <t>https://podminky.urs.cz/item/CS_URS_2024_02/721194105</t>
  </si>
  <si>
    <t>721194109</t>
  </si>
  <si>
    <t>Vyměření přípojek na potrubí vyvedení a upevnění odpadních výpustek DN 110</t>
  </si>
  <si>
    <t>464424546</t>
  </si>
  <si>
    <t>https://podminky.urs.cz/item/CS_URS_2024_02/721194109</t>
  </si>
  <si>
    <t>721290111</t>
  </si>
  <si>
    <t>Zkouška těsnosti kanalizace v objektech vodou do DN 125</t>
  </si>
  <si>
    <t>-587833033</t>
  </si>
  <si>
    <t>https://podminky.urs.cz/item/CS_URS_2024_02/721290111</t>
  </si>
  <si>
    <t>6,5+7+17+19+20+4+2</t>
  </si>
  <si>
    <t>721-x3</t>
  </si>
  <si>
    <t>Ostatní nespecifikované materiály a práce</t>
  </si>
  <si>
    <t>-1540689324</t>
  </si>
  <si>
    <t>721-x4</t>
  </si>
  <si>
    <t>Stavební přípomoc</t>
  </si>
  <si>
    <t>484477822</t>
  </si>
  <si>
    <t>998721201</t>
  </si>
  <si>
    <t>Přesun hmot pro vnitřní kanalizace stanovený procentní sazbou (%) z ceny vodorovná dopravní vzdálenost do 50 m v objektech výšky do 6 m</t>
  </si>
  <si>
    <t>1828556372</t>
  </si>
  <si>
    <t>https://podminky.urs.cz/item/CS_URS_2024_02/998721201</t>
  </si>
  <si>
    <t>722</t>
  </si>
  <si>
    <t>Zdravotechnika - vnitřní vodovod</t>
  </si>
  <si>
    <t>722-x1</t>
  </si>
  <si>
    <t>Demontáž nepotřebných rozvodů vodovodu a armatur vč. likvidace, zaslepení nepotřebných větví - spec. dle PD</t>
  </si>
  <si>
    <t>2104304564</t>
  </si>
  <si>
    <t>722-x4</t>
  </si>
  <si>
    <t>Napojení na stávající rozvody vodovodu</t>
  </si>
  <si>
    <t>1213938042</t>
  </si>
  <si>
    <t>722174023</t>
  </si>
  <si>
    <t>Potrubí z plastových trubek z polypropylenu PPR svařovaných polyfúzně PN 20 (SDR 6) D 25 x 4,2</t>
  </si>
  <si>
    <t>1158958620</t>
  </si>
  <si>
    <t>https://podminky.urs.cz/item/CS_URS_2024_02/722174023</t>
  </si>
  <si>
    <t>722174024</t>
  </si>
  <si>
    <t>Potrubí z plastových trubek z polypropylenu PPR svařovaných polyfúzně PN 20 (SDR 6) D 32 x 5,4</t>
  </si>
  <si>
    <t>497968353</t>
  </si>
  <si>
    <t>https://podminky.urs.cz/item/CS_URS_2024_02/722174024</t>
  </si>
  <si>
    <t>722181241</t>
  </si>
  <si>
    <t>Ochrana potrubí termoizolačními trubicemi z pěnového polyetylenu PE přilepenými v příčných a podélných spojích, tloušťky izolace přes 13 do 20 mm, vnitřního průměru izolace DN do 22 mm</t>
  </si>
  <si>
    <t>-2015336860</t>
  </si>
  <si>
    <t>https://podminky.urs.cz/item/CS_URS_2024_02/722181241</t>
  </si>
  <si>
    <t>722181242</t>
  </si>
  <si>
    <t>Ochrana potrubí termoizolačními trubicemi z pěnového polyetylenu PE přilepenými v příčných a podélných spojích, tloušťky izolace přes 13 do 20 mm, vnitřního průměru izolace DN přes 22 do 45 mm</t>
  </si>
  <si>
    <t>-824715821</t>
  </si>
  <si>
    <t>https://podminky.urs.cz/item/CS_URS_2024_02/722181242</t>
  </si>
  <si>
    <t>722220152</t>
  </si>
  <si>
    <t>Armatury s jedním závitem plastové (PPR) PN 20 (SDR 6) DN 20 x G 1/2"</t>
  </si>
  <si>
    <t>933387338</t>
  </si>
  <si>
    <t>https://podminky.urs.cz/item/CS_URS_2024_02/722220152</t>
  </si>
  <si>
    <t>722220161</t>
  </si>
  <si>
    <t>Armatury s jedním závitem plastové (PPR) PN 20 (SDR 6) DN 20 x G 1/2" (nástěnný komplet)</t>
  </si>
  <si>
    <t>-1217937986</t>
  </si>
  <si>
    <t>https://podminky.urs.cz/item/CS_URS_2024_02/722220161</t>
  </si>
  <si>
    <t>722290226</t>
  </si>
  <si>
    <t>Zkoušky, proplach a desinfekce vodovodního potrubí zkoušky těsnosti vodovodního potrubí závitového do DN 50</t>
  </si>
  <si>
    <t>1098581344</t>
  </si>
  <si>
    <t>https://podminky.urs.cz/item/CS_URS_2024_02/722290226</t>
  </si>
  <si>
    <t>722290234</t>
  </si>
  <si>
    <t>Zkoušky, proplach a desinfekce vodovodního potrubí proplach a desinfekce vodovodního potrubí do DN 80</t>
  </si>
  <si>
    <t>1965918090</t>
  </si>
  <si>
    <t>https://podminky.urs.cz/item/CS_URS_2024_02/722290234</t>
  </si>
  <si>
    <t>722-x2</t>
  </si>
  <si>
    <t>-957215888</t>
  </si>
  <si>
    <t>722-x3</t>
  </si>
  <si>
    <t>-1389577908</t>
  </si>
  <si>
    <t>998722201</t>
  </si>
  <si>
    <t>Přesun hmot pro vnitřní vodovod stanovený procentní sazbou (%) z ceny vodorovná dopravní vzdálenost do 50 m v objektech výšky do 6 m</t>
  </si>
  <si>
    <t>702096644</t>
  </si>
  <si>
    <t>https://podminky.urs.cz/item/CS_URS_2024_02/998722201</t>
  </si>
  <si>
    <t>725</t>
  </si>
  <si>
    <t>Zdravotechnika - zařizovací předměty</t>
  </si>
  <si>
    <t>725210821</t>
  </si>
  <si>
    <t>Demontáž umyvadel bez výtokových armatur umyvadel</t>
  </si>
  <si>
    <t>333103033</t>
  </si>
  <si>
    <t>https://podminky.urs.cz/item/CS_URS_2024_02/725210821</t>
  </si>
  <si>
    <t>725820802</t>
  </si>
  <si>
    <t>Demontáž baterií stojánkových do 1 otvoru</t>
  </si>
  <si>
    <t>-1955428372</t>
  </si>
  <si>
    <t>https://podminky.urs.cz/item/CS_URS_2024_02/725820802</t>
  </si>
  <si>
    <t>725860811</t>
  </si>
  <si>
    <t>Demontáž zápachových uzávěrek pro zařizovací předměty jednoduchých</t>
  </si>
  <si>
    <t>-1530037511</t>
  </si>
  <si>
    <t>https://podminky.urs.cz/item/CS_URS_2024_02/725860811</t>
  </si>
  <si>
    <t>725211617/R</t>
  </si>
  <si>
    <t>Umyvadla keramická bílá bez výtokových armatur připevněná na stěnu šrouby s krytem na sifon (polosloupem), šířka umyvadla 585 mm</t>
  </si>
  <si>
    <t>214723447</t>
  </si>
  <si>
    <t>P</t>
  </si>
  <si>
    <t xml:space="preserve">Poznámka k položce:_x000d_
Umyvadlo - s otvorem pro baterii uprostřed o šířce 58,5 cm, hloubce 42,5 cm a výšce 17 cm. _x000d_
                  -vybaveno vtokem umyvadlovým chrom 5/4´´, sifonem umyvadlovým 5/4´´, a _x000d_
                    polosloupem keramickým,_x000d_
                - umyvadlo osazeno na sadu uchycení M10x120 mm, H12 </t>
  </si>
  <si>
    <t>725822611</t>
  </si>
  <si>
    <t>Baterie umyvadlové stojánkové pákové bez výpusti</t>
  </si>
  <si>
    <t>828693221</t>
  </si>
  <si>
    <t>https://podminky.urs.cz/item/CS_URS_2024_02/725822611</t>
  </si>
  <si>
    <t>Poznámka k položce:_x000d_
maximální průtok 6 l/min</t>
  </si>
  <si>
    <t>725861102</t>
  </si>
  <si>
    <t>Zápachové uzávěrky zařizovacích předmětů pro umyvadla DN 40</t>
  </si>
  <si>
    <t>-698683304</t>
  </si>
  <si>
    <t>https://podminky.urs.cz/item/CS_URS_2024_02/725861102</t>
  </si>
  <si>
    <t>725813111</t>
  </si>
  <si>
    <t>Ventily rohové bez připojovací trubičky nebo flexi hadičky G 1/2"</t>
  </si>
  <si>
    <t>176175339</t>
  </si>
  <si>
    <t>https://podminky.urs.cz/item/CS_URS_2024_02/725813111</t>
  </si>
  <si>
    <t>725813112/R</t>
  </si>
  <si>
    <t>Ventily rohové bez připojovací trubičky nebo flexi hadičky pračkové se zpětnou klapkou G 3/4"</t>
  </si>
  <si>
    <t>985962564</t>
  </si>
  <si>
    <t>725-x1</t>
  </si>
  <si>
    <t>D+M Doplnění stávajícího nebo nového dřezu baterií a sifonem - spec. dle investora</t>
  </si>
  <si>
    <t>1517673098</t>
  </si>
  <si>
    <t>725-x2</t>
  </si>
  <si>
    <t>D+M Doplnění stávajícího nebo nového umyvadla baterií a sifonem - spec. dle investora</t>
  </si>
  <si>
    <t>-1170013637</t>
  </si>
  <si>
    <t>725291652</t>
  </si>
  <si>
    <t>Montáž doplňků zařízení koupelen a záchodů dávkovače tekutého mýdla</t>
  </si>
  <si>
    <t>1909240510</t>
  </si>
  <si>
    <t>https://podminky.urs.cz/item/CS_URS_2024_02/725291652</t>
  </si>
  <si>
    <t>55431098</t>
  </si>
  <si>
    <t>dávkovač tekutého mýdla bílý 0,8L</t>
  </si>
  <si>
    <t>-994716725</t>
  </si>
  <si>
    <t>725291654</t>
  </si>
  <si>
    <t>Montáž doplňků zařízení koupelen a záchodů zásobníku papírových ručníků</t>
  </si>
  <si>
    <t>217192744</t>
  </si>
  <si>
    <t>https://podminky.urs.cz/item/CS_URS_2024_02/725291654</t>
  </si>
  <si>
    <t>55431084</t>
  </si>
  <si>
    <t>zásobník papírových ručníků skládaných nerezové provedení</t>
  </si>
  <si>
    <t>-1676386732</t>
  </si>
  <si>
    <t>725-x3</t>
  </si>
  <si>
    <t>D+M Koš nerezový o objemu 20l</t>
  </si>
  <si>
    <t>-261789172</t>
  </si>
  <si>
    <t>725-x4</t>
  </si>
  <si>
    <t>Odpojení, přesun plynového ohřívače TV, zapojení, dotažení nové přípojky plynovodu z měděného potrubí 22x1 se zakončením kulovým kohoutem KK15, revize</t>
  </si>
  <si>
    <t>-658903826</t>
  </si>
  <si>
    <t>725-x5</t>
  </si>
  <si>
    <t>D+M Nové napojení ohřívače na komín vč. revize</t>
  </si>
  <si>
    <t>sobuor</t>
  </si>
  <si>
    <t>-2038666586</t>
  </si>
  <si>
    <t>998725201</t>
  </si>
  <si>
    <t>Přesun hmot pro zařizovací předměty stanovený procentní sazbou (%) z ceny vodorovná dopravní vzdálenost do 50 m v objektech výšky do 6 m</t>
  </si>
  <si>
    <t>1494812494</t>
  </si>
  <si>
    <t>https://podminky.urs.cz/item/CS_URS_2024_02/998725201</t>
  </si>
  <si>
    <t>763</t>
  </si>
  <si>
    <t>Konstrukce suché výstavby</t>
  </si>
  <si>
    <t>763164621</t>
  </si>
  <si>
    <t>Obklad konstrukcí sádrokartonovými deskami včetně ochranných úhelníků ve tvaru U rozvinuté šíře do 0,6 m, opláštěný deskou impregnovanou H2, tl. 12,5 mm</t>
  </si>
  <si>
    <t>-668504816</t>
  </si>
  <si>
    <t>https://podminky.urs.cz/item/CS_URS_2024_02/763164621</t>
  </si>
  <si>
    <t>m.č. 108 rozvody ZTI</t>
  </si>
  <si>
    <t>1,9+0,64+1,05</t>
  </si>
  <si>
    <t>998763401</t>
  </si>
  <si>
    <t>Přesun hmot pro konstrukce montované z desek sádrokartonových, sádrovláknitých, cementovláknitých nebo cementových stanovený procentní sazbou (%) z ceny vodorovná dopravní vzdálenost do 50 m základní v objektech výšky do 6 m</t>
  </si>
  <si>
    <t>-249995815</t>
  </si>
  <si>
    <t>https://podminky.urs.cz/item/CS_URS_2024_02/998763401</t>
  </si>
  <si>
    <t>262439188</t>
  </si>
  <si>
    <t>SDK kastlík m.č. 108 rozvody ZTI</t>
  </si>
  <si>
    <t>(1,9+0,64+1,05)*0,6</t>
  </si>
  <si>
    <t>652252005</t>
  </si>
  <si>
    <t>SO 01.4 - Vytápění</t>
  </si>
  <si>
    <t xml:space="preserve">    731 - Ústřední vytápění - kotelny</t>
  </si>
  <si>
    <t xml:space="preserve">    733 - Ústřední vytápění - rozvodné potrubí</t>
  </si>
  <si>
    <t xml:space="preserve">    734 - Ústřední vytápění - armatury</t>
  </si>
  <si>
    <t xml:space="preserve">    735 - Ústřední vytápění - otopná tělesa</t>
  </si>
  <si>
    <t>731</t>
  </si>
  <si>
    <t>Ústřední vytápění - kotelny</t>
  </si>
  <si>
    <t>731-x1</t>
  </si>
  <si>
    <t>Vypuštění systému, demontáž nepotřebných rozvodů vytápění a koncových prvků (např. radiátory, armatury apod.) vč. likvidace, zaslepení nepotřebných větví - spec. dle PD</t>
  </si>
  <si>
    <t>-1720427964</t>
  </si>
  <si>
    <t>731-x2</t>
  </si>
  <si>
    <t>Napuštění systému, odvzdušnění, tlaková zkouška, topná zkouška</t>
  </si>
  <si>
    <t>-253796429</t>
  </si>
  <si>
    <t>731-x3</t>
  </si>
  <si>
    <t>Stavební přípomoc - komplet pro vytápění</t>
  </si>
  <si>
    <t>1912161181</t>
  </si>
  <si>
    <t>998731201</t>
  </si>
  <si>
    <t>Přesun hmot pro kotelny stanovený procentní sazbou (%) z ceny vodorovná dopravní vzdálenost do 50 m v objektech výšky do 6 m</t>
  </si>
  <si>
    <t>-2076690734</t>
  </si>
  <si>
    <t>https://podminky.urs.cz/item/CS_URS_2024_02/998731201</t>
  </si>
  <si>
    <t>733</t>
  </si>
  <si>
    <t>Ústřední vytápění - rozvodné potrubí</t>
  </si>
  <si>
    <t>733-x1</t>
  </si>
  <si>
    <t>D+M Napojení potrubí na zdroj tepla</t>
  </si>
  <si>
    <t>1127152887</t>
  </si>
  <si>
    <t>733-x2</t>
  </si>
  <si>
    <t>D+M Napojení nového potrubí na stávající</t>
  </si>
  <si>
    <t>479937610</t>
  </si>
  <si>
    <t>733223202</t>
  </si>
  <si>
    <t>Potrubí z trubek měděných tvrdých spojovaných tvrdým pájením Ø 15/1</t>
  </si>
  <si>
    <t>907445934</t>
  </si>
  <si>
    <t>https://podminky.urs.cz/item/CS_URS_2023_01/733223202</t>
  </si>
  <si>
    <t>733223205</t>
  </si>
  <si>
    <t>Potrubí z trubek měděných tvrdých spojovaných tvrdým pájením Ø 28/1,5</t>
  </si>
  <si>
    <t>-134395093</t>
  </si>
  <si>
    <t>https://podminky.urs.cz/item/CS_URS_2024_02/733223205</t>
  </si>
  <si>
    <t>733811241</t>
  </si>
  <si>
    <t>Ochrana potrubí termoizolačními trubicemi z pěnového polyetylenu PE přilepenými v příčných a podélných spojích, tloušťky izolace přes 13 do 20 mm, vnitřního průměru izolace DN do 22 mm</t>
  </si>
  <si>
    <t>1179315654</t>
  </si>
  <si>
    <t>https://podminky.urs.cz/item/CS_URS_2024_02/733811241</t>
  </si>
  <si>
    <t>733811242</t>
  </si>
  <si>
    <t>Ochrana potrubí termoizolačními trubicemi z pěnového polyetylenu PE přilepenými v příčných a podélných spojích, tloušťky izolace přes 13 do 20 mm, vnitřního průměru izolace DN přes 22 do 45 mm</t>
  </si>
  <si>
    <t>906507048</t>
  </si>
  <si>
    <t>https://podminky.urs.cz/item/CS_URS_2024_02/733811242</t>
  </si>
  <si>
    <t>998733201</t>
  </si>
  <si>
    <t>Přesun hmot pro rozvody potrubí stanovený procentní sazbou z ceny vodorovná dopravní vzdálenost do 50 m v objektech výšky do 6 m</t>
  </si>
  <si>
    <t>1299138476</t>
  </si>
  <si>
    <t>https://podminky.urs.cz/item/CS_URS_2024_02/998733201</t>
  </si>
  <si>
    <t>734</t>
  </si>
  <si>
    <t>Ústřední vytápění - armatury</t>
  </si>
  <si>
    <t>734221545</t>
  </si>
  <si>
    <t>Ventily regulační závitové termostatické, bez hlavice ovládání PN 16 do 110°C přímé jednoregulační G 1/2</t>
  </si>
  <si>
    <t>479618063</t>
  </si>
  <si>
    <t>https://podminky.urs.cz/item/CS_URS_2024_02/734221545</t>
  </si>
  <si>
    <t>734221682</t>
  </si>
  <si>
    <t>Ventily regulační závitové hlavice termostatické, pro ovládání ventilů PN 10 do 110°C kapalinové otopných těles VK</t>
  </si>
  <si>
    <t>-779800439</t>
  </si>
  <si>
    <t>https://podminky.urs.cz/item/CS_URS_2024_02/734221682</t>
  </si>
  <si>
    <t>734261406</t>
  </si>
  <si>
    <t>Šroubení připojovací armatury radiátorů VK PN 10 do 110°C, regulační uzavíratelné přímé G 1/2 x 18</t>
  </si>
  <si>
    <t>-1060454027</t>
  </si>
  <si>
    <t>https://podminky.urs.cz/item/CS_URS_2024_02/734261406</t>
  </si>
  <si>
    <t>998734201</t>
  </si>
  <si>
    <t>Přesun hmot pro armatury stanovený procentní sazbou (%) z ceny vodorovná dopravní vzdálenost do 50 m v objektech výšky do 6 m</t>
  </si>
  <si>
    <t>1915199287</t>
  </si>
  <si>
    <t>https://podminky.urs.cz/item/CS_URS_2024_02/998734201</t>
  </si>
  <si>
    <t>735</t>
  </si>
  <si>
    <t>Ústřední vytápění - otopná tělesa</t>
  </si>
  <si>
    <t>735-x1</t>
  </si>
  <si>
    <t>Demontáž litinového otopné tělesa vč. armatur s likvidací a vč. zaslepení připojovacího potrubí</t>
  </si>
  <si>
    <t>12062409</t>
  </si>
  <si>
    <t>735151557</t>
  </si>
  <si>
    <t>Otopná tělesa panelová dvoudesková PN 1,0 MPa, T do 110°C se dvěma přídavnými přestupními plochami výšky tělesa 500 mm stavební délky / výkonu 1000 mm / 1452 W</t>
  </si>
  <si>
    <t>-226971750</t>
  </si>
  <si>
    <t>https://podminky.urs.cz/item/CS_URS_2024_02/735151557</t>
  </si>
  <si>
    <t>735151560</t>
  </si>
  <si>
    <t>Otopná tělesa panelová dvoudesková PN 1,0 MPa, T do 110°C se dvěma přídavnými přestupními plochami výšky tělesa 500 mm stavební délky / výkonu 1400 mm / 2033 W</t>
  </si>
  <si>
    <t>-1708638561</t>
  </si>
  <si>
    <t>https://podminky.urs.cz/item/CS_URS_2024_02/735151560</t>
  </si>
  <si>
    <t>998735201</t>
  </si>
  <si>
    <t>Přesun hmot pro otopná tělesa stanovený procentní sazbou (%) z ceny vodorovná dopravní vzdálenost do 50 m v objektech výšky do 6 m</t>
  </si>
  <si>
    <t>335752148</t>
  </si>
  <si>
    <t>https://podminky.urs.cz/item/CS_URS_2024_02/998735201</t>
  </si>
  <si>
    <t>SO 01.5 - Nové gastrovybavení</t>
  </si>
  <si>
    <t>1.14</t>
  </si>
  <si>
    <t>Škrabka brambor a zeleniny - nerezové provedení, včetně lapače slupek, náplň 12kg, výkon 200kg/hod</t>
  </si>
  <si>
    <t>244094708</t>
  </si>
  <si>
    <t>2.5</t>
  </si>
  <si>
    <t>Regál dural - 4 police - vel. 1600x475x1800</t>
  </si>
  <si>
    <t>-91725252</t>
  </si>
  <si>
    <t>3.10</t>
  </si>
  <si>
    <t>Podstolová chladnička - nerezové opláštění, čistý objem 119l, energetická třída A, elektronický termostat, uzamykatelná, tři roštové police - vel. 600x600x820mm</t>
  </si>
  <si>
    <t>1132639937</t>
  </si>
  <si>
    <t>4.1</t>
  </si>
  <si>
    <t>Mrazák - celonerezové provedení, klimatická třída 5, energetická třída B, čistý objem min. 560l, dotykový displej, možnost vzdálené online správy a nastavení včetně přehledu o spotřebě elektrické energie, 3 rošty GN 2/1, chladící výkon 660W - vel. 700x850x2080</t>
  </si>
  <si>
    <t>849007138</t>
  </si>
  <si>
    <t>5.1</t>
  </si>
  <si>
    <t>Vstupní stůl do myčky s dřezem + gastrosprcha - zvýšený zadní lem 150mm, stolní gastrosprcha s napouštěcím ramínkem - maximální průtok 6 l/min - vel. 1060x750x850</t>
  </si>
  <si>
    <t>1532732003</t>
  </si>
  <si>
    <t>6.1</t>
  </si>
  <si>
    <t>Myčka nádobí průchozí s rekuperací - "Celonerezová dvoupplášťová konstrukce, nerez mycí a oplachová ramena
LCD multifunkční displej s programovatelností, barevnou indikací stavu, hlášením provozních událostí
13 programů včetně speciálních programů dle druhu nádobí a samočistícího programu
pro koše 500 x 500mm, zásuvná výška 465mm
Oplachové čerpadlo pro zajištění konstantního tlaku, odpadové čerpadlo
Spotřeba vody mycího cyklu [l/koš] max. 2,2
Dávkovače mycího a oplachového prostředku s peristaltickým čerpadlem
Odpadový filtr - dvojitá filtrace s elektronicky řízeným částečným vypouštěním před fází oplachu zajišťuje 0% ztráty čisté vody do odpadu
rekuperace s úsporou až 40% energie potřebné k ohřevu vody v bojleru
USB rozhraní" - vel. 836x721x2265</t>
  </si>
  <si>
    <t>-1732936343</t>
  </si>
  <si>
    <t>Úprava stolu pro novou myčku nádobí</t>
  </si>
  <si>
    <t>930912782</t>
  </si>
  <si>
    <t>Automatická úpravna vody - včetně 25kg vhodné soli, elektronické programovatelné ovládání s displejem</t>
  </si>
  <si>
    <t>-1518276626</t>
  </si>
  <si>
    <t>Příjmový stůl s přesahem přes parapet - vel. 1000x650x850</t>
  </si>
  <si>
    <t>-660744524</t>
  </si>
  <si>
    <t>Vodní lázeň pojízdná, dělená pro 3 GN 1/1 - spodní police, el. zásuvka pro připojení zásobníku na talíře - vel. 1200x700x850</t>
  </si>
  <si>
    <t>-707844377</t>
  </si>
  <si>
    <t>Pojízdný zásobník na talíře - 2 tubusy</t>
  </si>
  <si>
    <t>-1073050721</t>
  </si>
  <si>
    <t>Lednice - celonerezové provedení, klimatická třída 5, energetická třída A, čistý objem min. 560l, dotykový displej, možnost vzdálené online správy a nastavení včetně přehledu o spotřebě elektrické energie, 3 rošty GN 2/1, chladící výkon 290W - vel. 700x850x2080</t>
  </si>
  <si>
    <t>-1389128850</t>
  </si>
  <si>
    <t>Parapetní deska - s dechovou clonou s policí, včetně konzol - vel. 1660x300</t>
  </si>
  <si>
    <t>821189690</t>
  </si>
  <si>
    <t>Pojezdová dráha jeklová - s dechovou clonou s policí, včetně konzol - vel. 1660</t>
  </si>
  <si>
    <t>2017338933</t>
  </si>
  <si>
    <t>Univerzální kuchyňský robot s příslušenstvím 60l - autmatický zdvih, kotlík,metla, hák, míchač</t>
  </si>
  <si>
    <t>-2010016664</t>
  </si>
  <si>
    <t xml:space="preserve">Konvektomat 10xGN 1/1 - umístěn v sestavě - Elektrický konvektomat pro min. 11x GN 1/1, bojlerové vyvíjení páry se záložním injekčním vyvíjením, šestibodová teplotní sonda, dotykový kapacitní displej 8", vaření přes noc, nízkoteplotní vaření,  automatické mytí, automatická kontrola sytosti páry, USB rozhraní pro stahování dat provozu a možnost nahrávání programů, HACCP záznamy, trojité sklo, 7 rychlostí ventilátoru se zpětným chodem_x000d_
Teplotní rozsah - horký vzduch	30 - 300°C_x000d_
Teplotní rozsah - pára	99 - 130°C_x000d_
Teplotní rozsah - kombinovaný režim	30 - 300°C_x000d_
včetně podstavce a spojovacího dílu</t>
  </si>
  <si>
    <t>1799791170</t>
  </si>
  <si>
    <t xml:space="preserve">Konvektomat 6x GN 1/1 - umístěn v sestavě - Elektrický konvektomat pro min. 7x GN 1/1, bojlerové vyvíjení páry se záložním injekčním vyvíjením, šestibodová teplotní sonda, dotykový kapacitní displej 8", vaření přes noc, nízkoteplotní vaření,  automatické mytí, automatická kontrola sytosti páry, USB rozhraní pro stahování dat provozu a možnost nahrávání programů, HACCP záznamy, trojité sklo, 7 rychlostí ventilátoru se zpětným chodem_x000d_
Teplotní rozsah - horký vzduch	30 - 300°C_x000d_
Teplotní rozsah - pára	99 - 130°C_x000d_
Teplotní rozsah - kombinovaný režim	30 - 300°C</t>
  </si>
  <si>
    <t>-2015494590</t>
  </si>
  <si>
    <t>Automatická úpravna vody - pro konvektomaty, včetně 25kg vhodné soli, elektronické programovatelné ovládání s displejem</t>
  </si>
  <si>
    <t>2077595177</t>
  </si>
  <si>
    <t>Pánev elektrická - celonerezová konstrukce, objem 80l_x000d_
nerezové dno tloušťky 10mm_x000d_
ovládání prostřednictvím dotykového displeje_x000d_
časovač se zvukovým signálem_x000d_
možnost připojení kompatibilní teplotní sondy_x000d_
vrchní nerez deska tl. 2mm_x000d_
krytí IPX5_x000d_
dvouplášťové vyvážené víko_x000d_
shodný výrobce jako ostatní spotřebiče v centrálním varném bloku_x000d_
vel. 800x900x900</t>
  </si>
  <si>
    <t>-1258670121</t>
  </si>
  <si>
    <t>Sporák sklokeramický - sklokeramický sporák, 4 zóny, na otevřené podestavbě_x000d_
zóna 27x27cm, příkon každé zóny 4kW_x000d_
regulace teploty v rozmezí 70 - 450°C_x000d_
ovládání prostřednictvím dotykového displeje_x000d_
časovač se zvukovým signálem_x000d_
vrchní nerez deska tl. 2mm_x000d_
krytí IPX5"_x000d_
shodný výrobce jako ostatní spotřebiče v centrálním varném bloku_x000d_
vel. 800x900x900</t>
  </si>
  <si>
    <t>1016401495</t>
  </si>
  <si>
    <t>Varný kotel elektrický - 150l - nepřímý ohřev, čistý objem 150litrů_x000d_
dno nádoby z AISI 316, vrchní nerez deska tl. 2mm_x000d_
ovládání prostřednictvím dotykového displeje_x000d_
časovač se zvukovým signálem_x000d_
krytí IPX5_x000d_
shodný výrobce jako ostatní spotřebiče v centrálním varném bloku_x000d_
vel. 800x900x900</t>
  </si>
  <si>
    <t>1962462758</t>
  </si>
  <si>
    <t>Pracovní stůl nerez - se spodní policí - vel. 1800x700x850</t>
  </si>
  <si>
    <t>248436422</t>
  </si>
  <si>
    <t>Napouštěcí rameno</t>
  </si>
  <si>
    <t>-2093759719</t>
  </si>
  <si>
    <t>Pracovní stůl nerez s dřezem - se spodní policí, pravý lem, vpravo lisovaný dřez 300x400x250, včetně stojánkové baterie - maximální průtok 6 l/min, zadní opláštění - 1600x650x850</t>
  </si>
  <si>
    <t>229330901</t>
  </si>
  <si>
    <t>Pracovní stůl nerez - se spodní policí, levý lem, zadní opláštění - 1200x650x850</t>
  </si>
  <si>
    <t>-171467224</t>
  </si>
  <si>
    <t>Pracovní stůl nerez s dřezem - se spodní policí, zadní lem, vpravo lisovaný dřez 300x400x250, včetně stojánkové baterie - maximální průtok 6 l/min - 1400x700x850</t>
  </si>
  <si>
    <t>690785045</t>
  </si>
  <si>
    <t>Pracovní stůl nerez s dřezem - se spodní policí, zadní lem, vpravo lisovaný dřez 300x400x250, včetně stojánkové baterie - maximální průtok 6 l/min, buková pracovní deska - 2300x700x850</t>
  </si>
  <si>
    <t>3576069</t>
  </si>
  <si>
    <t>Podlahový žlab nerez s roštem a gulou</t>
  </si>
  <si>
    <t>1421100210</t>
  </si>
  <si>
    <t>Servírovací vozík - 2x police, svařovaný</t>
  </si>
  <si>
    <t>-2056420954</t>
  </si>
  <si>
    <t>Myčka černého nádobí s rekuperací - celonerezové dvouplášťové provedení_x000d_
zásuvná výška 650mm_x000d_
LCD multifunkční displej_x000d_
11 programů včetně samočistícího programu s automatickým vypouštěním_x000d_
Rozměr koše 560 x 630mm_x000d_
Spotřeba vody mycího cyklu [l/koš]: 3_x000d_
dvoucestné mycí čerpadlo _x000d_
dvojitá filtrace s elektronicky řízeným částečným vypouštěním před fází oplachu_x000d_
tlumený doraz dveří_x000d_
vel 870x890x2200</t>
  </si>
  <si>
    <t>-1084302841</t>
  </si>
  <si>
    <t>Regál nerez - 4x police, nosnost 80kg/police - vel. 1150x400x1800</t>
  </si>
  <si>
    <t>-1315812308</t>
  </si>
  <si>
    <t>Zásobník na tácy a příbory - pojízdný, se spodní policí, včetně GN 4x1/4-150</t>
  </si>
  <si>
    <t>-1842587860</t>
  </si>
  <si>
    <t>Chladící stůl na saláty - 3x dveře, 3x police, vrchní chlazený prostor pro 3x GN 1/1, elektronický termostat - vel. 1360x700x900</t>
  </si>
  <si>
    <t>-465198978</t>
  </si>
  <si>
    <t>Vozík na koše - se zátěžovým posuvem košů, pro velikost košů 500x500 - vel. 610x710x900mm</t>
  </si>
  <si>
    <t>2015031283</t>
  </si>
  <si>
    <t>Stůl na nápoje s odkapním žlabem - zadní a pravý lem, odkapní vanička 800x200mm, posuvná dvířka, boční opláštění - vel. 1500x700x800</t>
  </si>
  <si>
    <t>-889813482</t>
  </si>
  <si>
    <t>Vyhřívaný zásobník na čaj - kapacita 19l, s výpustním kohoutem</t>
  </si>
  <si>
    <t>133063365</t>
  </si>
  <si>
    <t>Doprava a montáž</t>
  </si>
  <si>
    <t>kpl</t>
  </si>
  <si>
    <t>-933089590</t>
  </si>
  <si>
    <t>SO 01.6 - Vzduchotechnika</t>
  </si>
  <si>
    <t>Úroveň 3:</t>
  </si>
  <si>
    <t>SO 01.6.1 - Vzduchotechnika - Kuchyň - varna</t>
  </si>
  <si>
    <t>1.1</t>
  </si>
  <si>
    <t xml:space="preserve">Přívodní a odtahová VZT jednotka </t>
  </si>
  <si>
    <t>745032447</t>
  </si>
  <si>
    <t xml:space="preserve">Poznámka k položce:_x000d_
Přívodní a odtahová VZT jednotka _x000d_
Typ: přívod - X 11/07, odtah X 11/09_x000d_
Provedení - vnitřní, horizontální - všechna hrdla s vývodem do boku,_x000d_
samostatná přívodní a samostatná odtahová část jednotky nad sebou._x000d_
Jednotka musí splňovat podmínky "Nařízení komise EU č. 1253/2014",_x000d_
kterou se provádí směrnice Evropského parlamentu a Rady 2009/125/ES _x000d_
Ekodesign VZT jednotky 2018_x000d_
Energetická třída VZT jednotky "A"_x000d_
Množství přívodního vzduchu: Q = 5.800 m³/hod._x000d_
Při externí tlakové ztrátě: p = 400 Pa_x000d_
Množství odváděného vzduchu: Q =  6.425 m³/hod._x000d_
Při externí tlakové ztrátě: p = 400 Pa_x000d_
Motory - provedení EC (regulace 0-10V); U=3x 400 V_x000d_
Elektrický příkon - přípojná hodnota motorů: PE = 2x 2,5 = 5,0 KW _x000d_
Pracovní hodnoty příkonu motorů v pracovním bodu: PE = 1,739 + 1,733 KW_x000d_
SFP: přívod 991 W.s/m3; odtah 859 W.s/m3; AHU 1757 W.s/m3; _x000d_
Rekuperace: Oddělené výměníky - glykolový okruh - suchá účinnost min. 73,3 %_x000d_
Teplovodní ohřev - tepelný výkon: PT = 18,5 KW (po odečtení zpět. získ. tepla)_x000d_
Filtrace přiváděného vzduchu: F7_x000d_
Filtrace odtahovaného vzduchu: tukový filtr G3 + M5</t>
  </si>
  <si>
    <t>1.1A</t>
  </si>
  <si>
    <t xml:space="preserve">Kompletní zařízení Měření a regulace </t>
  </si>
  <si>
    <t>527551470</t>
  </si>
  <si>
    <t>Poznámka k položce:_x000d_
Provedení - rozvaděč osazen přímo na jednotce_x000d_
Zařízení obsahuje: Rozvaděč MaR, řídící jednotku, veškerá čidla a servopohony,_x000d_
regulační a směšovací uzel ÚT, veškerá kabeláž pro připojení všech komponentů _x000d_
MaR včetně čerpadla s trojcestného ventilu regulačního uzlu.</t>
  </si>
  <si>
    <t>1.1B</t>
  </si>
  <si>
    <t>Rozložení na místě stavby a po transportu opětovné složení komory výměníku ZZT</t>
  </si>
  <si>
    <t>867900418</t>
  </si>
  <si>
    <t>Poznámka k položce:_x000d_
Rozložení na místě stavby a po transportu opětovné složení komory výměníku ZZT _x000d_
Může provádět pouze autorizovaná firma výrobcem VZT jednky._x000d_
Případná účast technika výrobce VZT jednotky.</t>
  </si>
  <si>
    <t>1.2</t>
  </si>
  <si>
    <t>Požární detektor kouře zn. Elektrodesign (bude napojen a zařízení MaR)</t>
  </si>
  <si>
    <t>1746998374</t>
  </si>
  <si>
    <t>Poznámka k položce:_x000d_
Požární detektor kouře zn. Elektrodesign (bude napojen a zařízení MaR)_x000d_
typ: VDK - 10 (pro detekci kouře ve VZT potrubí)_x000d_
Napájecí napětí 12 V; citlivost y=0,7 (EN 54-7:2000)</t>
  </si>
  <si>
    <t>1.3</t>
  </si>
  <si>
    <t>Tlumič hluku jádrový</t>
  </si>
  <si>
    <t>-1266639804</t>
  </si>
  <si>
    <t xml:space="preserve">Poznámka k položce:_x000d_
Tlumič hluku jádrový _x000d_
typ: JTH  400 x 300 x 2000 (ŠxVxD), m = 20,3 kg</t>
  </si>
  <si>
    <t>1.4</t>
  </si>
  <si>
    <t>458373558</t>
  </si>
  <si>
    <t xml:space="preserve">Poznámka k položce:_x000d_
Tlumič hluku jádrový_x000d_
typ: JTH  300 x 500 x 2000 (ŠxVxD), m = 25,0 kg</t>
  </si>
  <si>
    <t>1.5</t>
  </si>
  <si>
    <t>Protidešťová žaluzie s útlumem hluku</t>
  </si>
  <si>
    <t>1529144409</t>
  </si>
  <si>
    <t>Poznámka k položce:_x000d_
Protidešťová žaluzie s útlumem hluku _x000d_
typ: PHZE - 1250 x 800 / 400 / 0 / ZN</t>
  </si>
  <si>
    <t>1.6</t>
  </si>
  <si>
    <t>Výfuková hlavice - přímá</t>
  </si>
  <si>
    <t>492590580</t>
  </si>
  <si>
    <t>Poznámka k položce:_x000d_
Výfuková hlavice - přímá _x000d_
typ: VH 630</t>
  </si>
  <si>
    <t>1.7</t>
  </si>
  <si>
    <t>Tkaninové potrubí</t>
  </si>
  <si>
    <t>-355657999</t>
  </si>
  <si>
    <t>Poznámka k položce:_x000d_
Tkaninové potrubí_x000d_
Tkanina PMS - 100 % polyester, nekonečné vlákno (multifilament),_x000d_
hmotnost 200 g/m², tloušťka 0,30 mm, prodyšnost 55 m³/h/m² při 120 Pa_x000d_
Dodávka včetně montážního materálu pro kompletní montáž a instalaci výústí._x000d_
Tvar výústě - půlkruhový segment _x000d_
Zavěšení: 2 hliníkové profily kotvené do stropu_x000d_
Množství přiváděného vzduchu - 5.800 m³/hod. _x000d_
Rozměr profilu 1.000 x 400, L = 5.000 mm, mikroperforace</t>
  </si>
  <si>
    <t>1.8</t>
  </si>
  <si>
    <t>Digestoř č. 1 - nerezová kuchyňská akumulační - nad varné centrum</t>
  </si>
  <si>
    <t>-687587532</t>
  </si>
  <si>
    <t>Poznámka k položce:_x000d_
Digestoř č. 1 - nerezová kuchyňská akumulační - nad varné centrum_x000d_
Provedení: Středová s lapači tuku, kohoutem a vlastním osvětlením s vypínačem_x000d_
Počet tukových filtrů 400x400: 8 ks._x000d_
Množství odtahovaného vzduchu - 2.800 m³/hod. _x000d_
rozměr - 2.600 x 2.300 x 400 mm, připojovací rozměr - 2x Ć 315 mm</t>
  </si>
  <si>
    <t>1.9</t>
  </si>
  <si>
    <t>Digestoř č. 2 - nerezová kuchyňská akumulační - nad konvektomaty</t>
  </si>
  <si>
    <t>1096774012</t>
  </si>
  <si>
    <t>Poznámka k položce:_x000d_
Digestoř č. 2 - nerezová kuchyňská akumulační - nad konvektomaty_x000d_
Provedení: Nástěnná s lapači tuku, kohoutem a vlastním osvětlením s vypínačem_x000d_
Počet tukových filtrů 400x400: 1 ks._x000d_
Množství odtahovaného vzduchu - 600 m³/hod. _x000d_
rozměr - 1.500 x 1.350 x 400 mm, připojovací rozměr - Ć 200 mm</t>
  </si>
  <si>
    <t>1.10</t>
  </si>
  <si>
    <t>Digestoř č. 3 - nerezová kuchyňská akumulační - nad myčku kuchyňského nádobí</t>
  </si>
  <si>
    <t>1602423264</t>
  </si>
  <si>
    <t>Poznámka k položce:_x000d_
Digestoř č. 3 - nerezová kuchyňská akumulační - nad myčku kuchyňského nádobí_x000d_
Provedení: nástěnná bez lapačů tuku a s vlastním osvětlením s vypínačem_x000d_
Množství odtahovaného vzduchu - 1.000 m³/hod. _x000d_
rozměr - 1.500 x 1.150 x 400 mm, připojovací rozměr - Ć 280 mm</t>
  </si>
  <si>
    <t>1.11</t>
  </si>
  <si>
    <t>Digestoř č. 4 - nerezová kuchyňská akumulační - nad myčku stolního nádobí</t>
  </si>
  <si>
    <t>328318266</t>
  </si>
  <si>
    <t>Poznámka k položce:_x000d_
Digestoř č. 4 - nerezová kuchyňská akumulační - nad myčku stolního nádobí_x000d_
Provedení: nástěnná bez lapačů tuku a s vlastním osvětlením s vypínačem_x000d_
Množství odtahovaného vzduchu - 1.000 m³/hod. _x000d_
rozměr - 1.300 x 1.200 x 400 mm, připojovací rozměr - Ć 280 mm</t>
  </si>
  <si>
    <t>1.12</t>
  </si>
  <si>
    <t>Výústka obdélníková hliníková komfortní jednořadá s regulací průtoku vzduchu</t>
  </si>
  <si>
    <t>-1500854722</t>
  </si>
  <si>
    <t>Poznámka k položce:_x000d_
Výústka obdélníková hliníková komfortní jednořadá s regulací průtoku vzduchu_x000d_
typ: VK 1 - R1, rozměr 325 x 225 (odtahová)</t>
  </si>
  <si>
    <t>1.13</t>
  </si>
  <si>
    <t>Čtyřhranné potrubí</t>
  </si>
  <si>
    <t>1657306380</t>
  </si>
  <si>
    <t>Poznámka k položce:_x000d_
Čtyřhranné potrubí:_x000d_
Čtyřhranné potrubí skupiny I. zhotovené z ocelového pozinkovaného plechu,_x000d_
Spojovaného přírubami zhotovenými přírubovými lištami, rohovníky a C lištami._x000d_
Souhrnem: 233m2</t>
  </si>
  <si>
    <t>1.14.1</t>
  </si>
  <si>
    <t>Kruhové potrubí Spiro zhotovené z ocelového pozinkovaného plechu - rovné potrubí průměru 280</t>
  </si>
  <si>
    <t>-1727361628</t>
  </si>
  <si>
    <t>1.14.2</t>
  </si>
  <si>
    <t>Kruhové potrubí Spiro zhotovené z ocelového pozinkovaného plechu - tvarovka průměru 280</t>
  </si>
  <si>
    <t>-1193377585</t>
  </si>
  <si>
    <t>1.14.3</t>
  </si>
  <si>
    <t>Kruhové potrubí Spiro zhotovené z ocelového pozinkovaného plechu - rovné potrubí průměru 200</t>
  </si>
  <si>
    <t>567647412</t>
  </si>
  <si>
    <t>1.14.4</t>
  </si>
  <si>
    <t>Kruhové potrubí Spiro zhotovené z ocelového pozinkovaného plechu - tvarovka průměru 200</t>
  </si>
  <si>
    <t>-1061059164</t>
  </si>
  <si>
    <t>1.15</t>
  </si>
  <si>
    <t>Izolace tepelné čtyřhranného a kruhového potrubí</t>
  </si>
  <si>
    <t>-1263278150</t>
  </si>
  <si>
    <t>Poznámka k položce:_x000d_
Izolace tepelné čtyřhranného a kruhového potrubí:_x000d_
Přívodní a odtahové potrubí ve vytápěném větraném prostoru_x000d_
Izolace zn. K-FLEX , typ: H Duct Metal - tloušťka 12 mm_x000d_
Materiál - černý elastomer s povrchovou úpravou hliníkovou fólíí, samolepící_x000d_
Včetně lepidla na spoje a krycí hliníkové pásky šířky 50 mm_x000d_
Nahrazuje klasickou izolaci z minerální vlny o tloušťce 30-40 mm_x000d_
Souhrnem včetně 20 % prořezu 61m2</t>
  </si>
  <si>
    <t>1.16</t>
  </si>
  <si>
    <t>-1379352413</t>
  </si>
  <si>
    <t xml:space="preserve">Poznámka k položce:_x000d_
Izolace tepelné čtyřhranného a kruhového potrubí:_x000d_
Sání, výfuk + přívod, odtah a ve strojovně VZT_x000d_
Izolace zn. K-FLEX , typ:  H Duct Metal - tloušťka 20 mm_x000d_
Materiál - černý elastomer s povrchovou úpravou hliníkovou fólíí, samolepící_x000d_
Včetně lepidla na spoje a krycí hliníkové pásky šířky 50 mm_x000d_
Nahrazuje klasickou izolaci z minerální vlny o tloušťce 50-60 mm_x000d_
Souhrnem včetně 20 % prořezu 161m2</t>
  </si>
  <si>
    <t>1.17</t>
  </si>
  <si>
    <t>Montážní materiál</t>
  </si>
  <si>
    <t>kg</t>
  </si>
  <si>
    <t>273870533</t>
  </si>
  <si>
    <t>Poznámka k položce:_x000d_
Montážní materiál: _x000d_
Spojovací materiál - šrouby, matice, podložky, závěsy, závitové tyče,_x000d_
ocelové hmoždinky, pomocné konstrukce, samolepící pásky, těsnící materiál.</t>
  </si>
  <si>
    <t>Zaregulování, provozní zkoušky, spuštění zařízení</t>
  </si>
  <si>
    <t>-1277280329</t>
  </si>
  <si>
    <t>200</t>
  </si>
  <si>
    <t>Doprava</t>
  </si>
  <si>
    <t>1197486265</t>
  </si>
  <si>
    <t>SO 01.6.2 - Vzduchotechnika - Sklad, hrubá přípravna zeleniny</t>
  </si>
  <si>
    <t>2.1</t>
  </si>
  <si>
    <t>Ventilátor axiální odtahový na zeď</t>
  </si>
  <si>
    <t>10520565</t>
  </si>
  <si>
    <t>Poznámka k položce:_x000d_
Ventilátor axiální odtahový na zeď _x000d_
typ: DECOR 300 CRZ (s nastavitelným doběhem)_x000d_
Množství vzduchu: Q = 240 m3/hod.; Při externí tlakové ztrátě: p = 20 Pa_x000d_
P = 0,023 KW; U = 230 V</t>
  </si>
  <si>
    <t>2.2</t>
  </si>
  <si>
    <t>Větrací mřížka plastová</t>
  </si>
  <si>
    <t>1491969759</t>
  </si>
  <si>
    <t>Poznámka k položce:_x000d_
Větrací mřížka plastová _x000d_
typ: LG 150 ED ( síťka + bílá mřížka)</t>
  </si>
  <si>
    <t>2.3</t>
  </si>
  <si>
    <t>Kruhové potrubí Spiro zhotovené z ocelového pozinkovaného plechu - rovné potrubí: Ć 100</t>
  </si>
  <si>
    <t>1784226817</t>
  </si>
  <si>
    <t>2.4</t>
  </si>
  <si>
    <t>2142520387</t>
  </si>
  <si>
    <t>100.1</t>
  </si>
  <si>
    <t>-2123288021</t>
  </si>
  <si>
    <t>200.1</t>
  </si>
  <si>
    <t>-56573849</t>
  </si>
  <si>
    <t>SO 01.6.3 - Vzduchotechnika - Příslušenství gylokolového okruhu VZT jednotky</t>
  </si>
  <si>
    <t>3.1</t>
  </si>
  <si>
    <t>Čerpadlo s proměnlivými otáčkami řízené pomocí zařízení MaR vč. ModBus karty</t>
  </si>
  <si>
    <t>-1972946127</t>
  </si>
  <si>
    <t xml:space="preserve">Poznámka k položce:_x000d_
Čerpadlo s proměnlivými otáčkami řízené pomocí zařízení MaR vč. ModBus karty_x000d_
Zn. Grundfos - typ CRE 1-4 A-FGJ-A-E-HQQE obj.č. 98389291)_x000d_
s integrovaným frekvenčním měničem_x000d_
Elektrický příkon: 0,37 KW (230 V) </t>
  </si>
  <si>
    <t>3.1A</t>
  </si>
  <si>
    <t>ModBus RTU protokol pro řízení čerpadla; typ: CIM 200 (obj.č. 96824796)</t>
  </si>
  <si>
    <t>-1939386339</t>
  </si>
  <si>
    <t>3.2</t>
  </si>
  <si>
    <t>Expanzní nádoba - Reflex 18S</t>
  </si>
  <si>
    <t>1976744518</t>
  </si>
  <si>
    <t>3.3</t>
  </si>
  <si>
    <t>Potrubí ocelové DN 40 + 6 kolen 90°, vč. tepelné izolce 19 mm</t>
  </si>
  <si>
    <t>1522668615</t>
  </si>
  <si>
    <t>3.4</t>
  </si>
  <si>
    <t>Uzavírací kulový ventil DN 40</t>
  </si>
  <si>
    <t>1511207870</t>
  </si>
  <si>
    <t>3.5</t>
  </si>
  <si>
    <t>Vypouštěcí kohout DN 15</t>
  </si>
  <si>
    <t>1065984590</t>
  </si>
  <si>
    <t>3.6</t>
  </si>
  <si>
    <t>Automatický odvzdušňovací ventil DN 15</t>
  </si>
  <si>
    <t>3650079</t>
  </si>
  <si>
    <t>3.7</t>
  </si>
  <si>
    <t>Pojistný ventil PV20</t>
  </si>
  <si>
    <t>2019697969</t>
  </si>
  <si>
    <t>3.8</t>
  </si>
  <si>
    <t>Manometr</t>
  </si>
  <si>
    <t>-2115257844</t>
  </si>
  <si>
    <t>3.9</t>
  </si>
  <si>
    <t>Montážní materiál:</t>
  </si>
  <si>
    <t>-334139947</t>
  </si>
  <si>
    <t>100.2</t>
  </si>
  <si>
    <t>-1404558184</t>
  </si>
  <si>
    <t>200.2</t>
  </si>
  <si>
    <t>-81678053</t>
  </si>
  <si>
    <t>SO 01.7 - Elektroinstalace</t>
  </si>
  <si>
    <t xml:space="preserve">    D1 - Dodávky zařízení</t>
  </si>
  <si>
    <t xml:space="preserve">    D2 - Materiál elektromontážní</t>
  </si>
  <si>
    <t xml:space="preserve">    D3 - Elektromontáže</t>
  </si>
  <si>
    <t xml:space="preserve">    D4 - Demontáže</t>
  </si>
  <si>
    <t xml:space="preserve">    D5 - Ostatní náklady</t>
  </si>
  <si>
    <t>D1</t>
  </si>
  <si>
    <t>Dodávky zařízení</t>
  </si>
  <si>
    <t>000851112</t>
  </si>
  <si>
    <t>UPS 10 min, 0.5kW, 230V</t>
  </si>
  <si>
    <t>ks</t>
  </si>
  <si>
    <t>536828827</t>
  </si>
  <si>
    <t>000436552</t>
  </si>
  <si>
    <t>hlavní vypínač</t>
  </si>
  <si>
    <t>-349494013</t>
  </si>
  <si>
    <t>000436556</t>
  </si>
  <si>
    <t>jistič 4pól 250A</t>
  </si>
  <si>
    <t>-645977937</t>
  </si>
  <si>
    <t>000471001</t>
  </si>
  <si>
    <t>Svodič přepětí 1. stupeň</t>
  </si>
  <si>
    <t>-923929171</t>
  </si>
  <si>
    <t>000472002</t>
  </si>
  <si>
    <t>Svdič přepětí 2. stupeň</t>
  </si>
  <si>
    <t>-1913838887</t>
  </si>
  <si>
    <t>000472012</t>
  </si>
  <si>
    <t>Svodič přepětí 3. stupeň</t>
  </si>
  <si>
    <t>-1516025435</t>
  </si>
  <si>
    <t>000716114</t>
  </si>
  <si>
    <t>Vypínač 40A/3f</t>
  </si>
  <si>
    <t>1433584105</t>
  </si>
  <si>
    <t>000716113</t>
  </si>
  <si>
    <t>Vypínač 32A/3f</t>
  </si>
  <si>
    <t>-2031157483</t>
  </si>
  <si>
    <t>000716113.1</t>
  </si>
  <si>
    <t>Vypínač 25A/3f</t>
  </si>
  <si>
    <t>-820435920</t>
  </si>
  <si>
    <t>000716112</t>
  </si>
  <si>
    <t>Vypínač 16A/3f</t>
  </si>
  <si>
    <t>-1070892348</t>
  </si>
  <si>
    <t>000521032</t>
  </si>
  <si>
    <t>Svítidlo LED stropní/přisazené IP65</t>
  </si>
  <si>
    <t>357992367</t>
  </si>
  <si>
    <t>000521001</t>
  </si>
  <si>
    <t>Svítidlo LED stropní/přisazené IP20</t>
  </si>
  <si>
    <t>2008028188</t>
  </si>
  <si>
    <t>000536110</t>
  </si>
  <si>
    <t>svítidlo žárovkové do 100W/IP44</t>
  </si>
  <si>
    <t>-1864906558</t>
  </si>
  <si>
    <t>000551211</t>
  </si>
  <si>
    <t>Svítidlo nouzové</t>
  </si>
  <si>
    <t>-1315787839</t>
  </si>
  <si>
    <t>000509112</t>
  </si>
  <si>
    <t>Svítidlo liniové LED, IP20, stropní/přisazené</t>
  </si>
  <si>
    <t>-1661280942</t>
  </si>
  <si>
    <t>000345206</t>
  </si>
  <si>
    <t>podlahový kanál</t>
  </si>
  <si>
    <t>-2072268801</t>
  </si>
  <si>
    <t>doprava dodávek</t>
  </si>
  <si>
    <t>-1024488645</t>
  </si>
  <si>
    <t>přesun dodávek</t>
  </si>
  <si>
    <t>1730423301</t>
  </si>
  <si>
    <t>D2</t>
  </si>
  <si>
    <t>Materiál elektromontážní</t>
  </si>
  <si>
    <t>000438262</t>
  </si>
  <si>
    <t>proudový chránič+jistič 2p/1+N PFL7-10/1N/C/003</t>
  </si>
  <si>
    <t>1907674378</t>
  </si>
  <si>
    <t>000438264</t>
  </si>
  <si>
    <t>proudový chránič+jistič 2p/1+N PFL7-16/1N/C/003</t>
  </si>
  <si>
    <t>1339582669</t>
  </si>
  <si>
    <t>000438712</t>
  </si>
  <si>
    <t>proudový chránič 4pol PF7-40/4/003</t>
  </si>
  <si>
    <t>-1698325499</t>
  </si>
  <si>
    <t>000438711</t>
  </si>
  <si>
    <t>proudový chránič 4pol PF7-25/4/003</t>
  </si>
  <si>
    <t>995855684</t>
  </si>
  <si>
    <t>000435129</t>
  </si>
  <si>
    <t>jistič PL6 3pól/ch.C/6kA 40A</t>
  </si>
  <si>
    <t>-1743975548</t>
  </si>
  <si>
    <t>000435128</t>
  </si>
  <si>
    <t>jistič PL6 3pól/ch.C/6kA 32A</t>
  </si>
  <si>
    <t>919774504</t>
  </si>
  <si>
    <t>000435126</t>
  </si>
  <si>
    <t>jistič PL6 3pól/ch.C/6kA 20A</t>
  </si>
  <si>
    <t>506525678</t>
  </si>
  <si>
    <t>000435125</t>
  </si>
  <si>
    <t>jistič PL6 3pól/ch.C/6kA 16A</t>
  </si>
  <si>
    <t>-1206562173</t>
  </si>
  <si>
    <t>000435123</t>
  </si>
  <si>
    <t>jistič PL6 3pól/ch.C/6kA 10A</t>
  </si>
  <si>
    <t>1324059177</t>
  </si>
  <si>
    <t>000719135</t>
  </si>
  <si>
    <t>rozvodnice RS1</t>
  </si>
  <si>
    <t>1424964147</t>
  </si>
  <si>
    <t>000462214</t>
  </si>
  <si>
    <t>Relé časové</t>
  </si>
  <si>
    <t>-1474435616</t>
  </si>
  <si>
    <t>000410151</t>
  </si>
  <si>
    <t xml:space="preserve">SESTAVA  přepín střídavý Tango 10A/250Vstř řaz.6</t>
  </si>
  <si>
    <t>1791392677</t>
  </si>
  <si>
    <t>000409822</t>
  </si>
  <si>
    <t>přepínač/strojek 10A/250Vstř 3558-A06340 řaz.6,6So</t>
  </si>
  <si>
    <t>582785186</t>
  </si>
  <si>
    <t>000410101</t>
  </si>
  <si>
    <t>kryt spínače 1-duchý 3558A-A651 pro ř.1,6,7,1/0</t>
  </si>
  <si>
    <t>-677539000</t>
  </si>
  <si>
    <t>000420091</t>
  </si>
  <si>
    <t>rámeček pro 1 přístroj Tango 3901A-B10</t>
  </si>
  <si>
    <t>1691751155</t>
  </si>
  <si>
    <t>000410155</t>
  </si>
  <si>
    <t xml:space="preserve">SESTAVA  přepínač křížový Tango 10A/250Vstř ř.7</t>
  </si>
  <si>
    <t>2009010662</t>
  </si>
  <si>
    <t>000409824</t>
  </si>
  <si>
    <t>přepínač/strojek 10A/250Vstř 3558-A07340 řaz.7,7So</t>
  </si>
  <si>
    <t>685583196</t>
  </si>
  <si>
    <t>-78300353</t>
  </si>
  <si>
    <t>1714849813</t>
  </si>
  <si>
    <t>000410164</t>
  </si>
  <si>
    <t xml:space="preserve">SESTAVA  ovlad žaluz Tango 10A/250Vstř řaz.1/0-1/0</t>
  </si>
  <si>
    <t>-1084784789</t>
  </si>
  <si>
    <t>000409860</t>
  </si>
  <si>
    <t>ovladač/strojek 10A/250Vstř 3558-A88340 ř.1/0-1/0</t>
  </si>
  <si>
    <t>-684551312</t>
  </si>
  <si>
    <t>000410105</t>
  </si>
  <si>
    <t>kryt spínače dělený 3558A-A662 pro řaz.1/0-1/0</t>
  </si>
  <si>
    <t>-1874296270</t>
  </si>
  <si>
    <t>-1206320649</t>
  </si>
  <si>
    <t>000420001</t>
  </si>
  <si>
    <t>zásuvka 16A/250Vstř Tango 5518A-A2349</t>
  </si>
  <si>
    <t>-2041204016</t>
  </si>
  <si>
    <t>-861819031</t>
  </si>
  <si>
    <t>000420902</t>
  </si>
  <si>
    <t>zásuvka 16A/250Vstř Tango 5518A-2999 IP44 clonky</t>
  </si>
  <si>
    <t>-1990623263</t>
  </si>
  <si>
    <t>000410901</t>
  </si>
  <si>
    <t>přepín 10A/250Vstř 3558A-06940 řazení6 IP44 Tango</t>
  </si>
  <si>
    <t>1986939457</t>
  </si>
  <si>
    <t>000410901.1</t>
  </si>
  <si>
    <t>spínač 10A/250Vstř řazení1 IP44 Tango</t>
  </si>
  <si>
    <t>-40277684</t>
  </si>
  <si>
    <t>000410903</t>
  </si>
  <si>
    <t>spínač 10A/250Vstř 3558A-05940 řazení5 IP44 Tango</t>
  </si>
  <si>
    <t>1651512521</t>
  </si>
  <si>
    <t>000410904</t>
  </si>
  <si>
    <t>přepín 10A/250Vstř 3558A-52940 řaz.6+6 IP44 Tango</t>
  </si>
  <si>
    <t>-1815799034</t>
  </si>
  <si>
    <t>000425263</t>
  </si>
  <si>
    <t xml:space="preserve">zásuvka nástěnná 5pól/16A/400V/IP67  IZG 1653</t>
  </si>
  <si>
    <t>285011015</t>
  </si>
  <si>
    <t>000101217</t>
  </si>
  <si>
    <t>kabel 1kV CYKY 4x150</t>
  </si>
  <si>
    <t>1092337534</t>
  </si>
  <si>
    <t>000173115</t>
  </si>
  <si>
    <t xml:space="preserve">vodič CYA 95  /H07V-K/</t>
  </si>
  <si>
    <t>-1715385665</t>
  </si>
  <si>
    <t>000101309</t>
  </si>
  <si>
    <t>kabel CYKY 5x10</t>
  </si>
  <si>
    <t>-681334137</t>
  </si>
  <si>
    <t>000101308</t>
  </si>
  <si>
    <t>kabel CYKY 5x6</t>
  </si>
  <si>
    <t>2060988538</t>
  </si>
  <si>
    <t>000101307</t>
  </si>
  <si>
    <t>kabel CYKY 5x4</t>
  </si>
  <si>
    <t>1822506213</t>
  </si>
  <si>
    <t>000101306</t>
  </si>
  <si>
    <t>kabel CYKY 5x2,5</t>
  </si>
  <si>
    <t>1295742996</t>
  </si>
  <si>
    <t>000101305</t>
  </si>
  <si>
    <t>kabel CYKY 5x1,5</t>
  </si>
  <si>
    <t>-1568450629</t>
  </si>
  <si>
    <t>000173109</t>
  </si>
  <si>
    <t xml:space="preserve">vodič CYA 10  /H07V-K/</t>
  </si>
  <si>
    <t>1117900003</t>
  </si>
  <si>
    <t>000173108</t>
  </si>
  <si>
    <t xml:space="preserve">vodič CYA 6  /H07V-K/</t>
  </si>
  <si>
    <t>-609516275</t>
  </si>
  <si>
    <t>000101106</t>
  </si>
  <si>
    <t>kabel CYKY 3x2,5</t>
  </si>
  <si>
    <t>488665571</t>
  </si>
  <si>
    <t>000101105</t>
  </si>
  <si>
    <t>kabel CYKY 3Cx1,5</t>
  </si>
  <si>
    <t>-360451595</t>
  </si>
  <si>
    <t>000101105.1</t>
  </si>
  <si>
    <t>kabel CYKY 3Ax1,5</t>
  </si>
  <si>
    <t>-1346486617</t>
  </si>
  <si>
    <t>000591121</t>
  </si>
  <si>
    <t>žárovka E27 220V/do 100W</t>
  </si>
  <si>
    <t>-537337410</t>
  </si>
  <si>
    <t>000160309</t>
  </si>
  <si>
    <t>šňůra CGSG 5x10</t>
  </si>
  <si>
    <t>2039785679</t>
  </si>
  <si>
    <t>000160308</t>
  </si>
  <si>
    <t>šňůra CGSG 5x6</t>
  </si>
  <si>
    <t>1825644483</t>
  </si>
  <si>
    <t>000160307</t>
  </si>
  <si>
    <t>šňůra CGSG 5x4</t>
  </si>
  <si>
    <t>1809021469</t>
  </si>
  <si>
    <t>000160306</t>
  </si>
  <si>
    <t>šňůra CGSG 5x2,5</t>
  </si>
  <si>
    <t>-1294340818</t>
  </si>
  <si>
    <t>000160305</t>
  </si>
  <si>
    <t>šňůra CGSG 5x1,5</t>
  </si>
  <si>
    <t>1343262090</t>
  </si>
  <si>
    <t>10.044.05</t>
  </si>
  <si>
    <t>Sádra balená á 30 kg</t>
  </si>
  <si>
    <t>KG</t>
  </si>
  <si>
    <t>-1503415968</t>
  </si>
  <si>
    <t>000190117</t>
  </si>
  <si>
    <t>kabelové oko Cu lisovací 150x12 KU</t>
  </si>
  <si>
    <t>425744774</t>
  </si>
  <si>
    <t>000190309</t>
  </si>
  <si>
    <t>kabelové oko Cu/Sn lisovací 10X6 KU-L</t>
  </si>
  <si>
    <t>159380259</t>
  </si>
  <si>
    <t>000190308</t>
  </si>
  <si>
    <t>kabelové oko Cu/Sn lisovací 6x6 KU-L</t>
  </si>
  <si>
    <t>2140043411</t>
  </si>
  <si>
    <t>000311212</t>
  </si>
  <si>
    <t>krabice přístrojová KP68</t>
  </si>
  <si>
    <t>-2024151088</t>
  </si>
  <si>
    <t>prořez</t>
  </si>
  <si>
    <t>-1435997463</t>
  </si>
  <si>
    <t>materiál podružný</t>
  </si>
  <si>
    <t>-656999396</t>
  </si>
  <si>
    <t>D3</t>
  </si>
  <si>
    <t>Elektromontáže</t>
  </si>
  <si>
    <t>210120481</t>
  </si>
  <si>
    <t>proudový chránič vč.zapojení 2pól/25A</t>
  </si>
  <si>
    <t>-1622059906</t>
  </si>
  <si>
    <t>-963577266</t>
  </si>
  <si>
    <t>210120492</t>
  </si>
  <si>
    <t>proudový chránič vč.zapojení 4pól/63A</t>
  </si>
  <si>
    <t>-1276799047</t>
  </si>
  <si>
    <t>210120491</t>
  </si>
  <si>
    <t>proudový chránič vč.zapojení 4pól/25A</t>
  </si>
  <si>
    <t>1154788348</t>
  </si>
  <si>
    <t>210120452</t>
  </si>
  <si>
    <t>jistič vč.zapojení 3pól/63A</t>
  </si>
  <si>
    <t>-928098710</t>
  </si>
  <si>
    <t>2007175209</t>
  </si>
  <si>
    <t>210120451</t>
  </si>
  <si>
    <t>jistič vč.zapojení 3pól/25A</t>
  </si>
  <si>
    <t>-1586727932</t>
  </si>
  <si>
    <t>2029395339</t>
  </si>
  <si>
    <t>430730941</t>
  </si>
  <si>
    <t>210120502</t>
  </si>
  <si>
    <t>jistič 3pól bez zapojení do 250A</t>
  </si>
  <si>
    <t>2024480523</t>
  </si>
  <si>
    <t>-562467757</t>
  </si>
  <si>
    <t>210190004</t>
  </si>
  <si>
    <t>rozvodnice do hmotnosti 150kg</t>
  </si>
  <si>
    <t>-1888695438</t>
  </si>
  <si>
    <t>210120343</t>
  </si>
  <si>
    <t>svodič přepětí NN vč.zapojení 3pól/100kA</t>
  </si>
  <si>
    <t>72837716</t>
  </si>
  <si>
    <t>210120344</t>
  </si>
  <si>
    <t>svodič přepětí NN vč.zapojení 4pól/100kA</t>
  </si>
  <si>
    <t>30904019</t>
  </si>
  <si>
    <t>749603988</t>
  </si>
  <si>
    <t>210150481</t>
  </si>
  <si>
    <t>relé časové vč.zapojení(-TX)</t>
  </si>
  <si>
    <t>-1814200668</t>
  </si>
  <si>
    <t>210110045</t>
  </si>
  <si>
    <t>přepínač zapuštěný vč.zapojení střídavý/řazení 6</t>
  </si>
  <si>
    <t>-679884716</t>
  </si>
  <si>
    <t>210110046</t>
  </si>
  <si>
    <t>přepínač zapuštěný vč.zapojení křížový/řazení 7</t>
  </si>
  <si>
    <t>-858220073</t>
  </si>
  <si>
    <t>210110062</t>
  </si>
  <si>
    <t>ovladač zapuštěný vč.zapojení tlačítkový/ř.1/0</t>
  </si>
  <si>
    <t>975912113</t>
  </si>
  <si>
    <t>210111012</t>
  </si>
  <si>
    <t>zásuvka domovní zapuštěná vč.zapojení průběžně</t>
  </si>
  <si>
    <t>-1146809154</t>
  </si>
  <si>
    <t>1929595628</t>
  </si>
  <si>
    <t>245233430</t>
  </si>
  <si>
    <t>210110045.1</t>
  </si>
  <si>
    <t>přepínač zapuštěný vč.zapojení střídavý/řazení 1</t>
  </si>
  <si>
    <t>-173140472</t>
  </si>
  <si>
    <t>210110043</t>
  </si>
  <si>
    <t>přepínač zapuštěný vč.zapojení sériový/řazení 5-5A</t>
  </si>
  <si>
    <t>-655995944</t>
  </si>
  <si>
    <t>-2089596413</t>
  </si>
  <si>
    <t>210111106</t>
  </si>
  <si>
    <t>zásuvka/přívodka průmyslová vč.zapojení 3P+N+Z/16A</t>
  </si>
  <si>
    <t>-1315650457</t>
  </si>
  <si>
    <t>210192121</t>
  </si>
  <si>
    <t>1505710002</t>
  </si>
  <si>
    <t>210192121.1</t>
  </si>
  <si>
    <t>-2058176893</t>
  </si>
  <si>
    <t>210192121.2</t>
  </si>
  <si>
    <t>-1057652190</t>
  </si>
  <si>
    <t>210192121.3</t>
  </si>
  <si>
    <t>-922546003</t>
  </si>
  <si>
    <t>210810107</t>
  </si>
  <si>
    <t>kabel Cu(-1kV CYKY) pevně ulož do3x185/4x150/5x120</t>
  </si>
  <si>
    <t>711345929</t>
  </si>
  <si>
    <t>106</t>
  </si>
  <si>
    <t>210800854</t>
  </si>
  <si>
    <t>vodič Cu(-CY,CYA) pevně uložený do 1x95</t>
  </si>
  <si>
    <t>-1637022875</t>
  </si>
  <si>
    <t>107</t>
  </si>
  <si>
    <t>210800113</t>
  </si>
  <si>
    <t>kabel Cu(-CYKY) pod omítkou do 5x10</t>
  </si>
  <si>
    <t>-1289343045</t>
  </si>
  <si>
    <t>108</t>
  </si>
  <si>
    <t>210800112</t>
  </si>
  <si>
    <t>kabel Cu(-CYKY) pod omítkou do 5x6</t>
  </si>
  <si>
    <t>734165877</t>
  </si>
  <si>
    <t>109</t>
  </si>
  <si>
    <t>1153125114</t>
  </si>
  <si>
    <t>110</t>
  </si>
  <si>
    <t>37768982</t>
  </si>
  <si>
    <t>111</t>
  </si>
  <si>
    <t>210800103</t>
  </si>
  <si>
    <t>kabel Cu(-CYKY) pod omítkou do 2x4/3x2,5/5x1,5</t>
  </si>
  <si>
    <t>-1384178783</t>
  </si>
  <si>
    <t>112</t>
  </si>
  <si>
    <t>210800851</t>
  </si>
  <si>
    <t>vodič Cu(-CY,CYA) pevně uložený do 1x35</t>
  </si>
  <si>
    <t>-1403299274</t>
  </si>
  <si>
    <t>113</t>
  </si>
  <si>
    <t>575783751</t>
  </si>
  <si>
    <t>114</t>
  </si>
  <si>
    <t>-104146874</t>
  </si>
  <si>
    <t>115</t>
  </si>
  <si>
    <t>-631392163</t>
  </si>
  <si>
    <t>116</t>
  </si>
  <si>
    <t>1857888398</t>
  </si>
  <si>
    <t>117</t>
  </si>
  <si>
    <t>210201102</t>
  </si>
  <si>
    <t>svítidlo zářivkové průmyslové stropní/2 zdroje</t>
  </si>
  <si>
    <t>-1931504909</t>
  </si>
  <si>
    <t>118</t>
  </si>
  <si>
    <t>210200111</t>
  </si>
  <si>
    <t>svítidlo žárovkové průmyslové závěsné s okem</t>
  </si>
  <si>
    <t>1783401101</t>
  </si>
  <si>
    <t>119</t>
  </si>
  <si>
    <t>210200131</t>
  </si>
  <si>
    <t>svítidlo žárovkové průmyslové nástěnné</t>
  </si>
  <si>
    <t>-1186894580</t>
  </si>
  <si>
    <t>120</t>
  </si>
  <si>
    <t>210201201</t>
  </si>
  <si>
    <t>nouzové orientační svítidlo zářivkové</t>
  </si>
  <si>
    <t>1706701784</t>
  </si>
  <si>
    <t>121</t>
  </si>
  <si>
    <t>210201011</t>
  </si>
  <si>
    <t>svítidlo zářivkové bytové závěsné/1 zdroj</t>
  </si>
  <si>
    <t>1014079862</t>
  </si>
  <si>
    <t>122</t>
  </si>
  <si>
    <t>210802424</t>
  </si>
  <si>
    <t>šňůra střední volně uložená do 4x16/5x10</t>
  </si>
  <si>
    <t>-438837299</t>
  </si>
  <si>
    <t>123</t>
  </si>
  <si>
    <t>210802408</t>
  </si>
  <si>
    <t>šňůra střední volně uložená do 2x16/4x10/5x6</t>
  </si>
  <si>
    <t>-1685214546</t>
  </si>
  <si>
    <t>124</t>
  </si>
  <si>
    <t>210802407</t>
  </si>
  <si>
    <t>šňůra střední volně uložená do 2x10/4x6/5x4/16x1</t>
  </si>
  <si>
    <t>1884072465</t>
  </si>
  <si>
    <t>125</t>
  </si>
  <si>
    <t>210802406</t>
  </si>
  <si>
    <t>šňůra střední volně ulož.do 2x6/4x4/5x2,5/7x1,5</t>
  </si>
  <si>
    <t>1961665818</t>
  </si>
  <si>
    <t>126</t>
  </si>
  <si>
    <t>-2060034123</t>
  </si>
  <si>
    <t>127</t>
  </si>
  <si>
    <t>210020512</t>
  </si>
  <si>
    <t>kanál podpodlahový nad š.150mm bez betonáže</t>
  </si>
  <si>
    <t>785301178</t>
  </si>
  <si>
    <t>128</t>
  </si>
  <si>
    <t>210100010</t>
  </si>
  <si>
    <t>ukončení v rozvaděči vč.zapojení vodiče do 150mm2</t>
  </si>
  <si>
    <t>-1625206211</t>
  </si>
  <si>
    <t>129</t>
  </si>
  <si>
    <t>210100101</t>
  </si>
  <si>
    <t>ukončení na svorkovnici vodič do 16mm2</t>
  </si>
  <si>
    <t>29662864</t>
  </si>
  <si>
    <t>130</t>
  </si>
  <si>
    <t>210100220</t>
  </si>
  <si>
    <t>ukončení šňůry do 5x10</t>
  </si>
  <si>
    <t>88641015</t>
  </si>
  <si>
    <t>131</t>
  </si>
  <si>
    <t>210100219</t>
  </si>
  <si>
    <t>ukončení šňůry do 5x6</t>
  </si>
  <si>
    <t>1870282609</t>
  </si>
  <si>
    <t>132</t>
  </si>
  <si>
    <t>210990001</t>
  </si>
  <si>
    <t>Úprva stávajících rozvodů po odpojení</t>
  </si>
  <si>
    <t>902653700</t>
  </si>
  <si>
    <t>133</t>
  </si>
  <si>
    <t>210990001.1</t>
  </si>
  <si>
    <t>Pomocné a přípravné práce</t>
  </si>
  <si>
    <t>-2088406858</t>
  </si>
  <si>
    <t>134</t>
  </si>
  <si>
    <t>210010301</t>
  </si>
  <si>
    <t>krabice přístrojová bez zapojení</t>
  </si>
  <si>
    <t>851474298</t>
  </si>
  <si>
    <t>135</t>
  </si>
  <si>
    <t>PPV pro elektromontáže</t>
  </si>
  <si>
    <t>-1898867386</t>
  </si>
  <si>
    <t>136</t>
  </si>
  <si>
    <t>revize</t>
  </si>
  <si>
    <t>2118743046</t>
  </si>
  <si>
    <t>D4</t>
  </si>
  <si>
    <t>Demontáže</t>
  </si>
  <si>
    <t>137</t>
  </si>
  <si>
    <t>210990001.2</t>
  </si>
  <si>
    <t>Pomocné demontážní práce</t>
  </si>
  <si>
    <t>509790356</t>
  </si>
  <si>
    <t>138</t>
  </si>
  <si>
    <t>210201102.1</t>
  </si>
  <si>
    <t>svítidlo zářivkové průmyslové stropní/2 zdro /dmtž</t>
  </si>
  <si>
    <t>1893571690</t>
  </si>
  <si>
    <t>139</t>
  </si>
  <si>
    <t>210201002</t>
  </si>
  <si>
    <t>svítidlo zářivkové bytové stropní/2 zdroje /dmtž</t>
  </si>
  <si>
    <t>-107684085</t>
  </si>
  <si>
    <t>140</t>
  </si>
  <si>
    <t>210200041</t>
  </si>
  <si>
    <t>svítidlo žárovkové nástěnné/1 zdroj /dmtž</t>
  </si>
  <si>
    <t>-753173615</t>
  </si>
  <si>
    <t>141</t>
  </si>
  <si>
    <t>210200011</t>
  </si>
  <si>
    <t>svítidlo žárovkové bytové stropní/1 zdroj /dmtž</t>
  </si>
  <si>
    <t>-1522113607</t>
  </si>
  <si>
    <t>142</t>
  </si>
  <si>
    <t>210110001</t>
  </si>
  <si>
    <t>spínač nástěnný do IP.1 vč.zapojení 1pólový/ /dmtž</t>
  </si>
  <si>
    <t>-1008879281</t>
  </si>
  <si>
    <t>143</t>
  </si>
  <si>
    <t>210110023</t>
  </si>
  <si>
    <t>přepínač nástěnný od IP.2 vč.zapojení sériov /dmtž</t>
  </si>
  <si>
    <t>2135442268</t>
  </si>
  <si>
    <t>144</t>
  </si>
  <si>
    <t>210110024</t>
  </si>
  <si>
    <t>přepínač nástěnný od IP.2 vč.zapojení střída /dmtž</t>
  </si>
  <si>
    <t>-1493257501</t>
  </si>
  <si>
    <t>145</t>
  </si>
  <si>
    <t>210110025</t>
  </si>
  <si>
    <t>přepínač nástěnný od IP.2 vč.zapojení křížov /dmtž</t>
  </si>
  <si>
    <t>1215417489</t>
  </si>
  <si>
    <t>146</t>
  </si>
  <si>
    <t>210111011</t>
  </si>
  <si>
    <t>zásuvka domovní zapuštěná vč.zapojení /dmtž</t>
  </si>
  <si>
    <t>-1332318889</t>
  </si>
  <si>
    <t>147</t>
  </si>
  <si>
    <t>210200101</t>
  </si>
  <si>
    <t>svítidlo žárovkové průmyslové stropní/1 zdro /dmtž</t>
  </si>
  <si>
    <t>-1365454170</t>
  </si>
  <si>
    <t>148</t>
  </si>
  <si>
    <t>210900043</t>
  </si>
  <si>
    <t>kabel Al(-AYKY) pod omítkou do 2x6/3x4/5x2,5 /dmtž</t>
  </si>
  <si>
    <t>1146617020</t>
  </si>
  <si>
    <t>149</t>
  </si>
  <si>
    <t>210901035</t>
  </si>
  <si>
    <t>kabel Al(-AYKY) pevně uložený do 2x16/3x10/5 /dmtž</t>
  </si>
  <si>
    <t>17589384</t>
  </si>
  <si>
    <t>150</t>
  </si>
  <si>
    <t>210120401</t>
  </si>
  <si>
    <t>jistič vč.zapojení 1pól/25A /dmtž</t>
  </si>
  <si>
    <t>-1684449809</t>
  </si>
  <si>
    <t>151</t>
  </si>
  <si>
    <t>210100001</t>
  </si>
  <si>
    <t>ukončení v rozvaděči vč.zapojení vodiče do 2 /dmtž</t>
  </si>
  <si>
    <t>1786075771</t>
  </si>
  <si>
    <t>152</t>
  </si>
  <si>
    <t>210100101.1</t>
  </si>
  <si>
    <t>ukončení na svorkovnici vodič do 16mm2 /dmtž</t>
  </si>
  <si>
    <t>-1705302131</t>
  </si>
  <si>
    <t>153</t>
  </si>
  <si>
    <t>210010321</t>
  </si>
  <si>
    <t>krabicová rozvodka vč.svorkovn.a zapojení(-K /dmtž</t>
  </si>
  <si>
    <t>-54944017</t>
  </si>
  <si>
    <t>154</t>
  </si>
  <si>
    <t>210010341</t>
  </si>
  <si>
    <t>krabice přístrojová bez zapojení(-6410/01) /dmtž</t>
  </si>
  <si>
    <t>711321872</t>
  </si>
  <si>
    <t>D5</t>
  </si>
  <si>
    <t>155</t>
  </si>
  <si>
    <t>218009001</t>
  </si>
  <si>
    <t>poplatek za recyklaci svítidla</t>
  </si>
  <si>
    <t>-2117957417</t>
  </si>
  <si>
    <t>156</t>
  </si>
  <si>
    <t>-462457746</t>
  </si>
  <si>
    <t>157</t>
  </si>
  <si>
    <t>-680231507</t>
  </si>
  <si>
    <t>158</t>
  </si>
  <si>
    <t>218009011</t>
  </si>
  <si>
    <t>poplatek za recyklaci světelného zdroje</t>
  </si>
  <si>
    <t>-1828357426</t>
  </si>
  <si>
    <t>159</t>
  </si>
  <si>
    <t>-286540712</t>
  </si>
  <si>
    <t>160</t>
  </si>
  <si>
    <t>219002611</t>
  </si>
  <si>
    <t>vysekání rýhy/zeď cihla/ hl.do 30mm/š.do 30mm</t>
  </si>
  <si>
    <t>297286270</t>
  </si>
  <si>
    <t>161</t>
  </si>
  <si>
    <t>219002622</t>
  </si>
  <si>
    <t>vysekání rýhy/zeď cihla/ hl.do 50mm/š.do 100mm</t>
  </si>
  <si>
    <t>-227936073</t>
  </si>
  <si>
    <t>162</t>
  </si>
  <si>
    <t>219002624</t>
  </si>
  <si>
    <t>vysekání rýhy/zeď cihla/ hl.do 50mm/š.do 200mm</t>
  </si>
  <si>
    <t>1589534892</t>
  </si>
  <si>
    <t>163</t>
  </si>
  <si>
    <t>219002625</t>
  </si>
  <si>
    <t>vysekání rýhy/zeď cihla/ hl.do 50mm/š.do 300mm</t>
  </si>
  <si>
    <t>-342068957</t>
  </si>
  <si>
    <t>164</t>
  </si>
  <si>
    <t>219002641</t>
  </si>
  <si>
    <t>vysekání rýhy/zeď cihla/ hl.do 100mm/š.do 100mm</t>
  </si>
  <si>
    <t>-162139788</t>
  </si>
  <si>
    <t>165</t>
  </si>
  <si>
    <t>219002913</t>
  </si>
  <si>
    <t>vysekání rýhy/omítka vápenná/stěna/šířka do 70mm d</t>
  </si>
  <si>
    <t>1645112530</t>
  </si>
  <si>
    <t>166</t>
  </si>
  <si>
    <t>219002911</t>
  </si>
  <si>
    <t>vysekání rýhy/omítka vápenná/stěna/šířka do 30mm d</t>
  </si>
  <si>
    <t>-1833329842</t>
  </si>
  <si>
    <t>167</t>
  </si>
  <si>
    <t>219003691</t>
  </si>
  <si>
    <t>omítka hladká rýhy do 30mm vč.malty MV</t>
  </si>
  <si>
    <t>-1598725588</t>
  </si>
  <si>
    <t>168</t>
  </si>
  <si>
    <t>219003692</t>
  </si>
  <si>
    <t>omítka hladká rýhy do 70mm vč.malty MV</t>
  </si>
  <si>
    <t>695644619</t>
  </si>
  <si>
    <t>SO 02 - Bezbariérové úpravy</t>
  </si>
  <si>
    <t>SO 02.1 - Stavební část</t>
  </si>
  <si>
    <t xml:space="preserve">    775 - Podlahy skládané</t>
  </si>
  <si>
    <t>133251101</t>
  </si>
  <si>
    <t>Hloubení nezapažených šachet strojně v hornině třídy těžitelnosti I skupiny 3 do 20 m3</t>
  </si>
  <si>
    <t>-1120160410</t>
  </si>
  <si>
    <t>https://podminky.urs.cz/item/CS_URS_2023_01/133251101</t>
  </si>
  <si>
    <t>Patky rampy</t>
  </si>
  <si>
    <t>0,6*0,6*1,2*12</t>
  </si>
  <si>
    <t>162751117</t>
  </si>
  <si>
    <t>Vodorovné přemístění výkopku nebo sypaniny po suchu na obvyklém dopravním prostředku, bez naložení výkopku, avšak se složením bez rozhrnutí z horniny třídy těžitelnosti I skupiny 1 až 3 na vzdálenost přes 9 000 do 10 000 m</t>
  </si>
  <si>
    <t>-785436758</t>
  </si>
  <si>
    <t>https://podminky.urs.cz/item/CS_URS_2023_01/162751117</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</si>
  <si>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</si>
  <si>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</si>
  <si>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-902027958</t>
  </si>
  <si>
    <t>https://podminky.urs.cz/item/CS_URS_2023_01/162751119</t>
  </si>
  <si>
    <t>5,184*15</t>
  </si>
  <si>
    <t>171251201</t>
  </si>
  <si>
    <t>Uložení sypaniny na skládky nebo meziskládky bez hutnění s upravením uložené sypaniny do předepsaného tvaru</t>
  </si>
  <si>
    <t>-1521675082</t>
  </si>
  <si>
    <t>https://podminky.urs.cz/item/CS_URS_2023_01/171251201</t>
  </si>
  <si>
    <t>171201221</t>
  </si>
  <si>
    <t>Poplatek za uložení stavebního odpadu na skládce (skládkovné) zeminy a kamení zatříděného do Katalogu odpadů pod kódem 17 05 04</t>
  </si>
  <si>
    <t>-1947664215</t>
  </si>
  <si>
    <t>https://podminky.urs.cz/item/CS_URS_2023_01/171201221</t>
  </si>
  <si>
    <t>5,184*1,8</t>
  </si>
  <si>
    <t>275313611</t>
  </si>
  <si>
    <t>Základy z betonu prostého patky a bloky z betonu kamenem neprokládaného tř. C 16/20</t>
  </si>
  <si>
    <t>-523119381</t>
  </si>
  <si>
    <t>https://podminky.urs.cz/item/CS_URS_2023_01/275313611</t>
  </si>
  <si>
    <t>1450462530</t>
  </si>
  <si>
    <t>Hygienická kabina s šatnou</t>
  </si>
  <si>
    <t>(1,368+2,304+2,6)*4,9</t>
  </si>
  <si>
    <t>317142442</t>
  </si>
  <si>
    <t>Překlady nenosné z pórobetonu osazené do tenkého maltového lože, výšky do 250 mm, šířky překladu 150 mm, délky překladu přes 1000 do 1250 mm</t>
  </si>
  <si>
    <t>1044456025</t>
  </si>
  <si>
    <t>https://podminky.urs.cz/item/CS_URS_2024_02/317142442</t>
  </si>
  <si>
    <t>-321974221</t>
  </si>
  <si>
    <t>4,9*4</t>
  </si>
  <si>
    <t>553359183</t>
  </si>
  <si>
    <t>(2,6*0,424)*0,14</t>
  </si>
  <si>
    <t>1476259567</t>
  </si>
  <si>
    <t>(2,6*0,14)*2</t>
  </si>
  <si>
    <t>-858493693</t>
  </si>
  <si>
    <t>Hlavní vstup do objektu</t>
  </si>
  <si>
    <t>611325111</t>
  </si>
  <si>
    <t>Vápenocementová omítka rýh hladká, ve stropech, šířky rýhy do 150 mm</t>
  </si>
  <si>
    <t>-2005783125</t>
  </si>
  <si>
    <t>https://podminky.urs.cz/item/CS_URS_2024_02/611325111</t>
  </si>
  <si>
    <t>(0,492+0,163)*0,15</t>
  </si>
  <si>
    <t>611325112</t>
  </si>
  <si>
    <t>Vápenocementová omítka rýh hladká, ve stropech, šířky rýhy přes 150 do 300 mm</t>
  </si>
  <si>
    <t>-623911830</t>
  </si>
  <si>
    <t>https://podminky.urs.cz/item/CS_URS_2024_02/611325112</t>
  </si>
  <si>
    <t>1,367*0,163</t>
  </si>
  <si>
    <t>611325121</t>
  </si>
  <si>
    <t>Vápenocementová omítka rýh štuková dvouvrstvá ve stropech, šířky rýhy do 150 mm</t>
  </si>
  <si>
    <t>-818440670</t>
  </si>
  <si>
    <t>https://podminky.urs.cz/item/CS_URS_2024_02/611325121</t>
  </si>
  <si>
    <t>Hlavní vstup do objektu - po demontáži dřevěné příčky</t>
  </si>
  <si>
    <t>2,424*0,15</t>
  </si>
  <si>
    <t>611325412</t>
  </si>
  <si>
    <t>Oprava vápenocementové omítky vnitřních ploch hladké, tl. do 20 mm stropů, v rozsahu opravované plochy přes 10 do 30%</t>
  </si>
  <si>
    <t>2011911256</t>
  </si>
  <si>
    <t>https://podminky.urs.cz/item/CS_URS_2024_02/611325412</t>
  </si>
  <si>
    <t>14,36+0,67</t>
  </si>
  <si>
    <t>18138726</t>
  </si>
  <si>
    <t>5,73+8,6</t>
  </si>
  <si>
    <t>14.33</t>
  </si>
  <si>
    <t>Pletivo vnitřních ploch v ploše nebo pruzích, na plném podkladu sklovláknité vtlačené do tmelu včetně tmelu stropů</t>
  </si>
  <si>
    <t>759907788</t>
  </si>
  <si>
    <t>Hygienická kabina s šatnou - v místech se štukovou omítkou</t>
  </si>
  <si>
    <t>611311131</t>
  </si>
  <si>
    <t>Vápenný štuk vnitřních ploch tloušťky do 3 mm vodorovných konstrukcí stropů rovných</t>
  </si>
  <si>
    <t>-1471461678</t>
  </si>
  <si>
    <t>https://podminky.urs.cz/item/CS_URS_2024_02/611311131</t>
  </si>
  <si>
    <t>612142012</t>
  </si>
  <si>
    <t>Pletivo vnitřních ploch v ploše nebo pruzích, na plném podkladu rabicové provizorně přichycené stěn</t>
  </si>
  <si>
    <t>-1030591729</t>
  </si>
  <si>
    <t>https://podminky.urs.cz/item/CS_URS_2024_02/612142012</t>
  </si>
  <si>
    <t>Hygienická kabina a šatna - ocelový rám otvoru</t>
  </si>
  <si>
    <t>(2,6+2,6)*0,14</t>
  </si>
  <si>
    <t>2*0,49</t>
  </si>
  <si>
    <t>(2,3+2,3)*(0,49+0,05+0,05)</t>
  </si>
  <si>
    <t>2096943918</t>
  </si>
  <si>
    <t>Hygienická kabina s šatnou - nové porobetonové zdivo</t>
  </si>
  <si>
    <t>(1,368+1,368+2,45+2,3+2,45+2,6)*4,9</t>
  </si>
  <si>
    <t>-(0,9*2)*2</t>
  </si>
  <si>
    <t>-924484096</t>
  </si>
  <si>
    <t>Omítka vápenocementová vnitřních ploch nanášená ručně Příplatek k cenám za každých dalších i započatých 5 mm tloušťky omítky přes 10 mm stěn</t>
  </si>
  <si>
    <t>1823296517</t>
  </si>
  <si>
    <t>612325112</t>
  </si>
  <si>
    <t>Vápenocementová omítka rýh hladká, ve stěnách, šířky rýhy přes 150 do 300 mm</t>
  </si>
  <si>
    <t>-574112304</t>
  </si>
  <si>
    <t>https://podminky.urs.cz/item/CS_URS_2024_02/612325112</t>
  </si>
  <si>
    <t>4,9*0,163</t>
  </si>
  <si>
    <t>4,9*0,19</t>
  </si>
  <si>
    <t>612325121</t>
  </si>
  <si>
    <t>Vápenocementová omítka rýh štuková dvouvrstvá ve stěnách, šířky rýhy do 150 mm</t>
  </si>
  <si>
    <t>836354991</t>
  </si>
  <si>
    <t>https://podminky.urs.cz/item/CS_URS_2024_02/612325121</t>
  </si>
  <si>
    <t>(4,92+4,92)*0,15</t>
  </si>
  <si>
    <t>-1671082067</t>
  </si>
  <si>
    <t>(2+2,3+2,3)*0,49</t>
  </si>
  <si>
    <t>612325302</t>
  </si>
  <si>
    <t>Vápenocementová omítka ostění nebo nadpraží štuková dvouvrstvá</t>
  </si>
  <si>
    <t>-92288010</t>
  </si>
  <si>
    <t>https://podminky.urs.cz/item/CS_URS_2024_02/612325302</t>
  </si>
  <si>
    <t>Hlavní vstup do objektu - po vybourání okna a podparapetního zdiva</t>
  </si>
  <si>
    <t>(1,602+1,875+1,875+0,865+0,865)*0,3</t>
  </si>
  <si>
    <t>612325412</t>
  </si>
  <si>
    <t>Oprava vápenocementové omítky vnitřních ploch hladké, tl. do 20 mm stěn, v rozsahu opravované plochy přes 10 do 30%</t>
  </si>
  <si>
    <t>605143665</t>
  </si>
  <si>
    <t>https://podminky.urs.cz/item/CS_URS_2024_02/612325412</t>
  </si>
  <si>
    <t>(3,81+3,55+2,19+4,02)*4,9</t>
  </si>
  <si>
    <t>0,49*4,425</t>
  </si>
  <si>
    <t>-2*2,3</t>
  </si>
  <si>
    <t>-1,61*2,32</t>
  </si>
  <si>
    <t>(1,61+2,32+2,32)*0,37</t>
  </si>
  <si>
    <t>619995001</t>
  </si>
  <si>
    <t>Začištění omítek (s dodáním hmot) kolem oken, dveří, podlah, obkladů apod.</t>
  </si>
  <si>
    <t>1761798422</t>
  </si>
  <si>
    <t>https://podminky.urs.cz/item/CS_URS_2024_02/619995001</t>
  </si>
  <si>
    <t>Hlavní vstup do objektu - po výměně plastových dveří z obou stran</t>
  </si>
  <si>
    <t>(2,14+2,23+2,23+0,67+0,67)*2</t>
  </si>
  <si>
    <t>Učebna z obou stran</t>
  </si>
  <si>
    <t>(0,9+2+2)*2</t>
  </si>
  <si>
    <t>-600014488</t>
  </si>
  <si>
    <t>(1,368+3,7+4,01+1,29+2,6+2,45+1,41)*4,9</t>
  </si>
  <si>
    <t>(2,37+2,45+2,31+2,46)*2,9</t>
  </si>
  <si>
    <t>(1,61+2,32+2,32)*0,07</t>
  </si>
  <si>
    <t>(1,61+2,32+2,32+2,39+2,39)*0,3</t>
  </si>
  <si>
    <t>110,28</t>
  </si>
  <si>
    <t>Pletivo vnitřních ploch v ploše nebo pruzích, na plném podkladu sklovláknité vtlačené do tmelu včetně tmelu stěn</t>
  </si>
  <si>
    <t>1561700818</t>
  </si>
  <si>
    <t>1012477801</t>
  </si>
  <si>
    <t xml:space="preserve">Hygienická kabina s šatnou </t>
  </si>
  <si>
    <t>4,9+2+2+2,2+2,2+2,2+2,2+1,61+2,32+2,32+2,39+2,39</t>
  </si>
  <si>
    <t>-1917809019</t>
  </si>
  <si>
    <t>28,73*1,15 'Přepočtené koeficientem množství</t>
  </si>
  <si>
    <t>612311131</t>
  </si>
  <si>
    <t>Vápenný štuk vnitřních ploch tloušťky do 3 mm svislých konstrukcí stěn</t>
  </si>
  <si>
    <t>669489681</t>
  </si>
  <si>
    <t>https://podminky.urs.cz/item/CS_URS_2024_02/612311131</t>
  </si>
  <si>
    <t>629991011</t>
  </si>
  <si>
    <t>Zakrytí vnějších ploch před znečištěním včetně pozdějšího odkrytí výplní otvorů a svislých ploch fólií přilepenou lepící páskou</t>
  </si>
  <si>
    <t>324406314</t>
  </si>
  <si>
    <t>https://podminky.urs.cz/item/CS_URS_2024_02/629991011</t>
  </si>
  <si>
    <t>1,491*2,74</t>
  </si>
  <si>
    <t>2,22*2,9</t>
  </si>
  <si>
    <t>622325219</t>
  </si>
  <si>
    <t>Oprava vápenné omítky vnějších ploch stupně členitosti 1 štukové dvouvrstvé stěn, v rozsahu opravované plochy přes 80 do 100%</t>
  </si>
  <si>
    <t>923862676</t>
  </si>
  <si>
    <t>https://podminky.urs.cz/item/CS_URS_2024_02/622325219</t>
  </si>
  <si>
    <t>(1,602+1,875+1,875+0,865+0,865)*0,2</t>
  </si>
  <si>
    <t>631311115</t>
  </si>
  <si>
    <t>Mazanina z betonu prostého bez zvýšených nároků na prostředí tl. přes 50 do 80 mm tř. C 20/25</t>
  </si>
  <si>
    <t>-1799562994</t>
  </si>
  <si>
    <t>https://podminky.urs.cz/item/CS_URS_2024_02/631311115</t>
  </si>
  <si>
    <t>(6,34+9,58)*0,06</t>
  </si>
  <si>
    <t>631319011</t>
  </si>
  <si>
    <t>Příplatek k cenám mazanin za úpravu povrchu mazaniny přehlazením, mazanina tl. přes 50 do 80 mm</t>
  </si>
  <si>
    <t>-60494365</t>
  </si>
  <si>
    <t>https://podminky.urs.cz/item/CS_URS_2024_02/631319011</t>
  </si>
  <si>
    <t>631319171</t>
  </si>
  <si>
    <t>Příplatek k cenám mazanin za stržení povrchu spodní vrstvy mazaniny latí před vložením výztuže nebo pletiva pro tl. obou vrstev mazaniny přes 50 do 80 mm</t>
  </si>
  <si>
    <t>383018804</t>
  </si>
  <si>
    <t>https://podminky.urs.cz/item/CS_URS_2024_02/631319171</t>
  </si>
  <si>
    <t>631362021</t>
  </si>
  <si>
    <t>Výztuž mazanin ze svařovaných sítí z drátů typu KARI</t>
  </si>
  <si>
    <t>1122120511</t>
  </si>
  <si>
    <t>https://podminky.urs.cz/item/CS_URS_2024_02/631362021</t>
  </si>
  <si>
    <t>(((6,34+9,58)*4,44)*1,3)/1000</t>
  </si>
  <si>
    <t>2112076552</t>
  </si>
  <si>
    <t>6,34+9,58</t>
  </si>
  <si>
    <t>D+M+PH Oprava a doplnění podlah hlavního vstupu do objektu po stavebních pracech</t>
  </si>
  <si>
    <t>-346152808</t>
  </si>
  <si>
    <t>006-x2</t>
  </si>
  <si>
    <t>D+M+PH Oprava a doplnění podlah po výměně zárubně do učebny po stavebních pracech</t>
  </si>
  <si>
    <t>1819917422</t>
  </si>
  <si>
    <t>006-x3</t>
  </si>
  <si>
    <t>D+M+PH Oprava a doplnění podlah po provedení zazdívky mezi schodištěm a m.č. 102</t>
  </si>
  <si>
    <t>1387475218</t>
  </si>
  <si>
    <t>634112112</t>
  </si>
  <si>
    <t>Obvodová dilatace mezi stěnou a mazaninou nebo potěrem podlahovým páskem z pěnového PE tl. do 10 mm, výšky 100 mm</t>
  </si>
  <si>
    <t>478556950</t>
  </si>
  <si>
    <t>https://podminky.urs.cz/item/CS_URS_2024_02/634112112</t>
  </si>
  <si>
    <t>0,43+0,3+1,61+0,3+0,34+0,68+0,15+0,68+1,29+0,59+0,49+0,49+1,43+3,7+1,41+2,45+1,1+0,15+0,95+2,3+2,46</t>
  </si>
  <si>
    <t>-1133412479</t>
  </si>
  <si>
    <t>55331492</t>
  </si>
  <si>
    <t>zárubeň jednokřídlá ocelová pro zdění tl stěny 160-200mm rozměru 800/1970, 2100mm</t>
  </si>
  <si>
    <t>1302878135</t>
  </si>
  <si>
    <t>-1247079379</t>
  </si>
  <si>
    <t>(0,492+0,163)*4,9</t>
  </si>
  <si>
    <t>1634563758</t>
  </si>
  <si>
    <t>1,367*(0,163*4,9)</t>
  </si>
  <si>
    <t>965082923</t>
  </si>
  <si>
    <t>Odstranění násypu pod podlahami nebo ochranného násypu na střechách tl. do 100 mm, plochy přes 2 m2</t>
  </si>
  <si>
    <t>-203309152</t>
  </si>
  <si>
    <t>https://podminky.urs.cz/item/CS_URS_2024_02/965082923</t>
  </si>
  <si>
    <t>14,44*0,07</t>
  </si>
  <si>
    <t>1183174659</t>
  </si>
  <si>
    <t>0,8*2</t>
  </si>
  <si>
    <t>Vybourání plastových rámů oken s křídly, dveřních zárubní, vrat rámu oken s křídly, plochy přes 1 do 2 m2</t>
  </si>
  <si>
    <t>545150590</t>
  </si>
  <si>
    <t>Hlavní vstup do objektu - nadsvětlík</t>
  </si>
  <si>
    <t>2,14*0,67</t>
  </si>
  <si>
    <t>968082017</t>
  </si>
  <si>
    <t>Vybourání plastových rámů oken s křídly, dveřních zárubní, vrat rámu oken s křídly, plochy přes 2 do 4 m2</t>
  </si>
  <si>
    <t>-1602345876</t>
  </si>
  <si>
    <t>https://podminky.urs.cz/item/CS_URS_2024_02/968082017</t>
  </si>
  <si>
    <t>Hlavní vstup do objektu - okno</t>
  </si>
  <si>
    <t>1,6*1,88</t>
  </si>
  <si>
    <t>968082022/R</t>
  </si>
  <si>
    <t>Vybourání plastových rámů oken s křídly, dveřních zárubní, vrat dveřních zárubní, plochy nad 4 m2</t>
  </si>
  <si>
    <t>152251638</t>
  </si>
  <si>
    <t>2,14*2,23</t>
  </si>
  <si>
    <t>971033521</t>
  </si>
  <si>
    <t>Vybourání otvorů ve zdivu základovém nebo nadzákladovém z cihel, tvárnic, příčkovek z cihel pálených na maltu vápennou nebo vápenocementovou plochy do 1 m2, tl. do 100 mm</t>
  </si>
  <si>
    <t>992054243</t>
  </si>
  <si>
    <t>https://podminky.urs.cz/item/CS_URS_2024_02/971033521</t>
  </si>
  <si>
    <t>1,038*2,065</t>
  </si>
  <si>
    <t>971033651</t>
  </si>
  <si>
    <t>Vybourání otvorů ve zdivu základovém nebo nadzákladovém z cihel, tvárnic, příčkovek z cihel pálených na maltu vápennou nebo vápenocementovou plochy do 4 m2, tl. do 600 mm</t>
  </si>
  <si>
    <t>-349943361</t>
  </si>
  <si>
    <t>https://podminky.urs.cz/item/CS_URS_2024_02/971033651</t>
  </si>
  <si>
    <t>(1,49*0,2)*0,9</t>
  </si>
  <si>
    <t>(1,602*0,3)*0,9</t>
  </si>
  <si>
    <t>(0,962*2,3)*0,49</t>
  </si>
  <si>
    <t>(1,038*0,235)*0,49</t>
  </si>
  <si>
    <t>1721874187</t>
  </si>
  <si>
    <t>2,6*4</t>
  </si>
  <si>
    <t>978011141</t>
  </si>
  <si>
    <t>Otlučení vápenných nebo vápenocementových omítek vnitřních ploch stropů, v rozsahu přes 10 do 30 %</t>
  </si>
  <si>
    <t>-46479666</t>
  </si>
  <si>
    <t>https://podminky.urs.cz/item/CS_URS_2024_02/978011141</t>
  </si>
  <si>
    <t>978013141</t>
  </si>
  <si>
    <t>Otlučení vápenných nebo vápenocementových omítek vnitřních ploch stěn s vyškrabáním spar, s očištěním zdiva, v rozsahu přes 10 do 30 %</t>
  </si>
  <si>
    <t>-462249015</t>
  </si>
  <si>
    <t>https://podminky.urs.cz/item/CS_URS_2024_02/978013141</t>
  </si>
  <si>
    <t>-1290428385</t>
  </si>
  <si>
    <t>D+M+PH Kontrastní označení nástupního a výstupního schodišťového stupně</t>
  </si>
  <si>
    <t>-1408725134</t>
  </si>
  <si>
    <t>2,43*4</t>
  </si>
  <si>
    <t>-175833521</t>
  </si>
  <si>
    <t>Učebna</t>
  </si>
  <si>
    <t>949101112</t>
  </si>
  <si>
    <t>Lešení pomocné pracovní pro objekty pozemních staveb pro zatížení do 150 kg/m2, o výšce lešeňové podlahy přes 1,9 do 3,5 m</t>
  </si>
  <si>
    <t>662255497</t>
  </si>
  <si>
    <t>https://podminky.urs.cz/item/CS_URS_2024_02/949101112</t>
  </si>
  <si>
    <t>2+2+3+3+2,5+2,5</t>
  </si>
  <si>
    <t>2110416967</t>
  </si>
  <si>
    <t>952901114</t>
  </si>
  <si>
    <t>Vyčištění budov nebo objektů před předáním do užívání budov bytové nebo občanské výstavby, světlé výšky podlaží přes 4 m</t>
  </si>
  <si>
    <t>1060693313</t>
  </si>
  <si>
    <t>https://podminky.urs.cz/item/CS_URS_2024_02/952901114</t>
  </si>
  <si>
    <t>1677811250</t>
  </si>
  <si>
    <t>585434729</t>
  </si>
  <si>
    <t>-553763404</t>
  </si>
  <si>
    <t>-488520412</t>
  </si>
  <si>
    <t>(7,565+1,415)*28</t>
  </si>
  <si>
    <t>1,217*24</t>
  </si>
  <si>
    <t>1165044803</t>
  </si>
  <si>
    <t>10,197-7,565-1,415</t>
  </si>
  <si>
    <t>532734486</t>
  </si>
  <si>
    <t>https://podminky.urs.cz/item/CS_URS_2023_01/997013863</t>
  </si>
  <si>
    <t>997013873</t>
  </si>
  <si>
    <t>Poplatek za uložení stavebního odpadu na recyklační skládce (skládkovné) zeminy a kamení zatříděného do Katalogu odpadů pod kódem 17 05 04</t>
  </si>
  <si>
    <t>1946601535</t>
  </si>
  <si>
    <t>https://podminky.urs.cz/item/CS_URS_2023_01/997013873</t>
  </si>
  <si>
    <t>2118395011</t>
  </si>
  <si>
    <t>763121811</t>
  </si>
  <si>
    <t>Demontáž předsazených nebo šachtových stěn ze sádrokartonových desek s nosnou konstrukcí z ocelových profilů jednoduchých, opláštění jednoduché</t>
  </si>
  <si>
    <t>-1252027185</t>
  </si>
  <si>
    <t>https://podminky.urs.cz/item/CS_URS_2024_02/763121811</t>
  </si>
  <si>
    <t>1,5*4,9</t>
  </si>
  <si>
    <t>763121590</t>
  </si>
  <si>
    <t>Stěna předsazená ze sádrokartonových desek pro osazení závěsného WC s nosnou konstrukcí z ocelových profilů CW, UW dvojitě opláštěná deskami impregnovanými H2 tl. 2x12,5 mm bez izolace, stěna tl. 150 - 250 mm, profil 50</t>
  </si>
  <si>
    <t>311950234</t>
  </si>
  <si>
    <t>https://podminky.urs.cz/item/CS_URS_2024_02/763121590</t>
  </si>
  <si>
    <t>WC ZTP</t>
  </si>
  <si>
    <t>1*1,3</t>
  </si>
  <si>
    <t>998763511</t>
  </si>
  <si>
    <t>Přesun hmot pro konstrukce montované z desek sádrokartonových, sádrovláknitých, cementovláknitých nebo cementových stanovený procentní sazbou (%) z ceny vodorovná dopravní vzdálenost do 50 m ruční (bez užití mechanizace) v objektech výšky do 6 m</t>
  </si>
  <si>
    <t>2074190264</t>
  </si>
  <si>
    <t>https://podminky.urs.cz/item/CS_URS_2024_02/998763511</t>
  </si>
  <si>
    <t>1479839869</t>
  </si>
  <si>
    <t>1,49</t>
  </si>
  <si>
    <t>474416819</t>
  </si>
  <si>
    <t>2,424*4,92</t>
  </si>
  <si>
    <t>-1,5*2,9</t>
  </si>
  <si>
    <t>-1,5*2,02</t>
  </si>
  <si>
    <t>766691925</t>
  </si>
  <si>
    <t>Ostatní práce vyvěšení nebo zavěšení křídel plastových dveřních s křídly otevíravými, plochy přes 2 m2</t>
  </si>
  <si>
    <t>1975036897</t>
  </si>
  <si>
    <t>https://podminky.urs.cz/item/CS_URS_2024_02/766691925</t>
  </si>
  <si>
    <t>1850129098</t>
  </si>
  <si>
    <t>1,602</t>
  </si>
  <si>
    <t>766660461</t>
  </si>
  <si>
    <t>Montáž vchodových dveří včetně rámu do zdiva dvoukřídlových s nadsvětlíkem</t>
  </si>
  <si>
    <t>-1413302091</t>
  </si>
  <si>
    <t>https://podminky.urs.cz/item/CS_URS_2024_02/766660461</t>
  </si>
  <si>
    <t>766-x1.1</t>
  </si>
  <si>
    <t>dveře plastové dvoukřídlé vel. 2140x2230mm s nadsvětlíkem vel. 2140x670mm vč. kování, zámku, madla, kontrastním označením, apod. - spec. dle výkresu "hlavní vstup do objektu" ozn. 1</t>
  </si>
  <si>
    <t>-282558181</t>
  </si>
  <si>
    <t>766-x2.1</t>
  </si>
  <si>
    <t>dveře plastové dvoukřídlé vel. 1490x2230mm s nadsvětlíkem vel. 1490x510mm vč. kování, zámku, madla, kontrastním označením, apod. - spec. dle výkresu "hlavní vstup do objektu" ozn. 2</t>
  </si>
  <si>
    <t>-2093829826</t>
  </si>
  <si>
    <t>766629214</t>
  </si>
  <si>
    <t>Montáž oken dřevěných Příplatek k cenám za izolaci mezi ostěním a rámem okna při rovném ostění, připojovací spára tl. do 15 mm, páska</t>
  </si>
  <si>
    <t>-262165779</t>
  </si>
  <si>
    <t>https://podminky.urs.cz/item/CS_URS_2024_02/766629214</t>
  </si>
  <si>
    <t>Z obou stran</t>
  </si>
  <si>
    <t>(1,49+1,49+2,74+2,74+2,14+2,14+2,9+2,9)*2</t>
  </si>
  <si>
    <t>-1911147868</t>
  </si>
  <si>
    <t>61162074</t>
  </si>
  <si>
    <t>dveře jednokřídlé voštinové povrch laminátový plné 800x1970-2100mm</t>
  </si>
  <si>
    <t>1121713344</t>
  </si>
  <si>
    <t>Poznámka k položce:_x000d_
výběr dle investora</t>
  </si>
  <si>
    <t>-1727339252</t>
  </si>
  <si>
    <t>54964104/R</t>
  </si>
  <si>
    <t>vložka cylindrická vč. 3ks klíčů</t>
  </si>
  <si>
    <t>524335321</t>
  </si>
  <si>
    <t>922077438</t>
  </si>
  <si>
    <t>kování rozetové klika/klika</t>
  </si>
  <si>
    <t>1743714262</t>
  </si>
  <si>
    <t>766-x3</t>
  </si>
  <si>
    <t>D+M Madlo dveřní nerez</t>
  </si>
  <si>
    <t>1515216432</t>
  </si>
  <si>
    <t>998766311</t>
  </si>
  <si>
    <t>Přesun hmot pro konstrukce truhlářské stanovený procentní sazbou (%) z ceny vodorovná dopravní vzdálenost do 50 m ruční (bez užití mechanizace) v objektech výšky do 6 m</t>
  </si>
  <si>
    <t>633855178</t>
  </si>
  <si>
    <t>https://podminky.urs.cz/item/CS_URS_2024_02/998766311</t>
  </si>
  <si>
    <t>767995113</t>
  </si>
  <si>
    <t>Montáž ostatních atypických zámečnických konstrukcí hmotnosti přes 10 do 20 kg</t>
  </si>
  <si>
    <t>-1055421422</t>
  </si>
  <si>
    <t>https://podminky.urs.cz/item/CS_URS_2024_02/767995113</t>
  </si>
  <si>
    <t>Hygienická kabina a šatna - Plech P5</t>
  </si>
  <si>
    <t>((0,49*0,3)*2)*80</t>
  </si>
  <si>
    <t>13611218</t>
  </si>
  <si>
    <t>plech ocelový hladký jakost S235JR tl 5mm tabule</t>
  </si>
  <si>
    <t>30684292</t>
  </si>
  <si>
    <t>0,024*1,15 'Přepočtené koeficientem množství</t>
  </si>
  <si>
    <t>767995114</t>
  </si>
  <si>
    <t>Montáž ostatních atypických zámečnických konstrukcí hmotnosti přes 20 do 50 kg</t>
  </si>
  <si>
    <t>1766180551</t>
  </si>
  <si>
    <t>https://podminky.urs.cz/item/CS_URS_2024_02/767995114</t>
  </si>
  <si>
    <t>Hygienická kabina a šatna - ocelový rám UPN 100</t>
  </si>
  <si>
    <t>(2,3*6)*10,6</t>
  </si>
  <si>
    <t>Hygienická kabina a šatna - ocelový rám IPN 140</t>
  </si>
  <si>
    <t>(2,6*4)*14,4</t>
  </si>
  <si>
    <t>13010816</t>
  </si>
  <si>
    <t>ocel profilová jakost S235JR (11 375) průřez U (UPN) 100</t>
  </si>
  <si>
    <t>-610528233</t>
  </si>
  <si>
    <t>0,146*1,15 'Přepočtené koeficientem množství</t>
  </si>
  <si>
    <t>13010716</t>
  </si>
  <si>
    <t>ocel profilová jakost S235JR (11 375) průřez I (IPN) 140</t>
  </si>
  <si>
    <t>2010677159</t>
  </si>
  <si>
    <t>0,112*1,15 'Přepočtené koeficientem množství</t>
  </si>
  <si>
    <t>D+M Madlo schodišťové nerez pr. 42mm vč. ukotvení</t>
  </si>
  <si>
    <t>-765569537</t>
  </si>
  <si>
    <t>2,5+2,5+1,2+1,2</t>
  </si>
  <si>
    <t>767-x1.1</t>
  </si>
  <si>
    <t>Výroba rampy</t>
  </si>
  <si>
    <t>-2106686385</t>
  </si>
  <si>
    <t>481</t>
  </si>
  <si>
    <t>767-x2.1</t>
  </si>
  <si>
    <t>Montáž rampy</t>
  </si>
  <si>
    <t>-641264714</t>
  </si>
  <si>
    <t>767-x3</t>
  </si>
  <si>
    <t>Montáž roštů</t>
  </si>
  <si>
    <t>-1730730745</t>
  </si>
  <si>
    <t>767-x4</t>
  </si>
  <si>
    <t>Výroba zábradlí</t>
  </si>
  <si>
    <t>416670418</t>
  </si>
  <si>
    <t>28,8</t>
  </si>
  <si>
    <t>767-x5</t>
  </si>
  <si>
    <t>Montáž zábradlí</t>
  </si>
  <si>
    <t>857201104</t>
  </si>
  <si>
    <t>767-x6</t>
  </si>
  <si>
    <t>Žárové zinkování rampy</t>
  </si>
  <si>
    <t>-1948000012</t>
  </si>
  <si>
    <t>767-x11</t>
  </si>
  <si>
    <t>Žárové zinkování zábradlí</t>
  </si>
  <si>
    <t>-1834013700</t>
  </si>
  <si>
    <t>767-x7</t>
  </si>
  <si>
    <t>Materiál na výrobu rampy</t>
  </si>
  <si>
    <t>-1337716627</t>
  </si>
  <si>
    <t>767-x8</t>
  </si>
  <si>
    <t>Materiál rošty</t>
  </si>
  <si>
    <t>-1689689171</t>
  </si>
  <si>
    <t>767-x9</t>
  </si>
  <si>
    <t>Materiál zábradlí</t>
  </si>
  <si>
    <t>-34905401</t>
  </si>
  <si>
    <t>767-x10</t>
  </si>
  <si>
    <t>Spojovací prostředky</t>
  </si>
  <si>
    <t>-719792585</t>
  </si>
  <si>
    <t>998767311</t>
  </si>
  <si>
    <t>Přesun hmot pro zámečnické konstrukce stanovený procentní sazbou (%) z ceny vodorovná dopravní vzdálenost do 50 m ruční (bez užití mechanizace) v objektech výšky do 6 m</t>
  </si>
  <si>
    <t>938751351</t>
  </si>
  <si>
    <t>https://podminky.urs.cz/item/CS_URS_2024_02/998767311</t>
  </si>
  <si>
    <t>-609304600</t>
  </si>
  <si>
    <t>771591112</t>
  </si>
  <si>
    <t>Izolace podlahy pod dlažbu nátěrem nebo stěrkou ve dvou vrstvách</t>
  </si>
  <si>
    <t>1634194172</t>
  </si>
  <si>
    <t>https://podminky.urs.cz/item/CS_URS_2024_02/771591112</t>
  </si>
  <si>
    <t>Hygienická kabina</t>
  </si>
  <si>
    <t>6,21</t>
  </si>
  <si>
    <t>771591241</t>
  </si>
  <si>
    <t>Izolace podlahy pod dlažbu těsnícími izolačními pásy vnitřní kout</t>
  </si>
  <si>
    <t>834915395</t>
  </si>
  <si>
    <t>https://podminky.urs.cz/item/CS_URS_2024_02/771591241</t>
  </si>
  <si>
    <t>771591242</t>
  </si>
  <si>
    <t>Izolace podlahy pod dlažbu těsnícími izolačními pásy vnější roh</t>
  </si>
  <si>
    <t>1540996252</t>
  </si>
  <si>
    <t>https://podminky.urs.cz/item/CS_URS_2024_02/771591242</t>
  </si>
  <si>
    <t>771591264</t>
  </si>
  <si>
    <t>Izolace podlahy pod dlažbu těsnícími izolačními pásy mezi podlahou a stěnu</t>
  </si>
  <si>
    <t>-146067950</t>
  </si>
  <si>
    <t>https://podminky.urs.cz/item/CS_URS_2024_02/771591264</t>
  </si>
  <si>
    <t>2,37+0,3+0,3+2,45+2,3-0,9+2,46</t>
  </si>
  <si>
    <t>771574416</t>
  </si>
  <si>
    <t>Montáž podlah z dlaždic keramických lepených cementovým flexibilním lepidlem hladkých, tloušťky do 10 mm přes 9 do 12 ks/m2</t>
  </si>
  <si>
    <t>-2066771344</t>
  </si>
  <si>
    <t>https://podminky.urs.cz/item/CS_URS_2024_02/771574416</t>
  </si>
  <si>
    <t>59761127</t>
  </si>
  <si>
    <t>dlaždice 300x300 mm slinutá - povrch SR3 reliéf, protiskluznost R10/B pevnost v ohybu min. 35 N/mm2, obrusnost max. 135 mm3 - výběr dle investora</t>
  </si>
  <si>
    <t>-165896379</t>
  </si>
  <si>
    <t>15,29*1,1 'Přepočtené koeficientem množství</t>
  </si>
  <si>
    <t>771474142</t>
  </si>
  <si>
    <t>Montáž soklů z dlaždic keramických lepených cementovým flexibilním lepidlem s požlábkem nebo francouzských, výšky přes 90 do 120 mm</t>
  </si>
  <si>
    <t>-1098170813</t>
  </si>
  <si>
    <t>https://podminky.urs.cz/item/CS_URS_2024_02/771474142</t>
  </si>
  <si>
    <t>m.č. 102</t>
  </si>
  <si>
    <t>2,45+2,6-0,9+1,29+0,59+0,49+0,49+1,43+3,7+1,41</t>
  </si>
  <si>
    <t>59761195/R</t>
  </si>
  <si>
    <t>obkladačka - sokl s požlábkem 200x100 mm - v barvě dlažby podlahy - výběr dle investora</t>
  </si>
  <si>
    <t>-271076890</t>
  </si>
  <si>
    <t>13,55*1,1 'Přepočtené koeficientem množství</t>
  </si>
  <si>
    <t>1626941757</t>
  </si>
  <si>
    <t>2,45+2,6-0,9+1,29+0,59+0,49+0,49+1,43+3,7+1,41+2,37+2,45-0,9+0,3+0,3+2,29+2,44</t>
  </si>
  <si>
    <t>-144506953</t>
  </si>
  <si>
    <t>0,8+2</t>
  </si>
  <si>
    <t>-1034569788</t>
  </si>
  <si>
    <t>2,8*1,1 'Přepočtené koeficientem množství</t>
  </si>
  <si>
    <t>998771311</t>
  </si>
  <si>
    <t>Přesun hmot pro podlahy z dlaždic stanovený procentní sazbou (%) z ceny vodorovná dopravní vzdálenost do 50 m ruční (bez užití mechanizace) v objektech výšky do 6 m</t>
  </si>
  <si>
    <t>1305150541</t>
  </si>
  <si>
    <t>https://podminky.urs.cz/item/CS_URS_2024_02/998771311</t>
  </si>
  <si>
    <t>775</t>
  </si>
  <si>
    <t>Podlahy skládané</t>
  </si>
  <si>
    <t>775521810</t>
  </si>
  <si>
    <t>Demontáž parketových tabulí s lištami do suti přibíjených</t>
  </si>
  <si>
    <t>126090266</t>
  </si>
  <si>
    <t>https://podminky.urs.cz/item/CS_URS_2024_02/775521810</t>
  </si>
  <si>
    <t>14,44</t>
  </si>
  <si>
    <t>775-x1</t>
  </si>
  <si>
    <t>Demontáž podkladní konstrukce pod parketami vč. likvidace odpadu</t>
  </si>
  <si>
    <t>-700588385</t>
  </si>
  <si>
    <t>1041476468</t>
  </si>
  <si>
    <t>(2,37+2,45+2,3+2,46-0,9)*2</t>
  </si>
  <si>
    <t>1*0,2</t>
  </si>
  <si>
    <t>781131112</t>
  </si>
  <si>
    <t>Izolace stěny pod obklad izolace nátěrem nebo stěrkou ve dvou vrstvách</t>
  </si>
  <si>
    <t>2144705928</t>
  </si>
  <si>
    <t>https://podminky.urs.cz/item/CS_URS_2024_02/781131112</t>
  </si>
  <si>
    <t>(2,37+0,3+0,3+2,45+2,3-0,9+2,46)*0,15</t>
  </si>
  <si>
    <t>(0,9+0,9)*1,85</t>
  </si>
  <si>
    <t>781131264/R</t>
  </si>
  <si>
    <t>Izolace stěny pod obklad izolace těsnícími izolačními pásy styk stěna/stěna</t>
  </si>
  <si>
    <t>2040141974</t>
  </si>
  <si>
    <t>781474154</t>
  </si>
  <si>
    <t>Montáž obkladů vnitřních stěn z dlaždic keramických lepených flexibilním lepidlem velkoformátových hladkých přes 4 do 6 ks/m2</t>
  </si>
  <si>
    <t>38190601</t>
  </si>
  <si>
    <t>https://podminky.urs.cz/item/CS_URS_2024_02/781474154</t>
  </si>
  <si>
    <t>17,56-2,604</t>
  </si>
  <si>
    <t>59761001/R</t>
  </si>
  <si>
    <t>obkladačka 300x600 mm - výběr dle investora</t>
  </si>
  <si>
    <t>-50183665</t>
  </si>
  <si>
    <t>14,14*1,15 'Přepočtené koeficientem množství</t>
  </si>
  <si>
    <t>781484413</t>
  </si>
  <si>
    <t>Montáž keramických obkladů stěn z mozaiky nebo dekoru lepených na síti lepené cementovým flexibilním lepidlem, základní prvek přes 200 do 400 ks/m2</t>
  </si>
  <si>
    <t>1308174821</t>
  </si>
  <si>
    <t>https://podminky.urs.cz/item/CS_URS_2024_02/781484413</t>
  </si>
  <si>
    <t>(2,37+2,45+2,3+2,46-0,9)*0,3</t>
  </si>
  <si>
    <t>59761209/R</t>
  </si>
  <si>
    <t>obkladačka mozaika (50x50 mm) 300x600 mm - výběr dle investora</t>
  </si>
  <si>
    <t>-348314922</t>
  </si>
  <si>
    <t>2,604*1,1 'Přepočtené koeficientem množství</t>
  </si>
  <si>
    <t>-130715818</t>
  </si>
  <si>
    <t>1+1,3+0,2</t>
  </si>
  <si>
    <t>-1288133049</t>
  </si>
  <si>
    <t>(2,37+2,45+2,3+2,46-0,9-1,61+2+2)*2</t>
  </si>
  <si>
    <t>-1452941566</t>
  </si>
  <si>
    <t>22,14</t>
  </si>
  <si>
    <t>22,14*1,05 'Přepočtené koeficientem množství</t>
  </si>
  <si>
    <t>187561185</t>
  </si>
  <si>
    <t>2*4</t>
  </si>
  <si>
    <t>998781311</t>
  </si>
  <si>
    <t>Přesun hmot pro obklady keramické stanovený procentní sazbou (%) z ceny vodorovná dopravní vzdálenost do 50 m ruční (bez užití mechanizace) v objektech výšky do 6 m</t>
  </si>
  <si>
    <t>141576691</t>
  </si>
  <si>
    <t>https://podminky.urs.cz/item/CS_URS_2024_02/998781311</t>
  </si>
  <si>
    <t>825657166</t>
  </si>
  <si>
    <t>Dvojnásobně</t>
  </si>
  <si>
    <t>((2,3*6)*(0,05*4+0,1*2))*2</t>
  </si>
  <si>
    <t>((2,6*3)*(0,066*4+0,14*2))*2</t>
  </si>
  <si>
    <t>(((0,49*0,3)*2)*2)*2</t>
  </si>
  <si>
    <t>783315101</t>
  </si>
  <si>
    <t>Mezinátěr zámečnických konstrukcí jednonásobný syntetický standardní</t>
  </si>
  <si>
    <t>1102357609</t>
  </si>
  <si>
    <t>https://podminky.urs.cz/item/CS_URS_2024_02/783315101</t>
  </si>
  <si>
    <t>(0,8+2+2)*0,3</t>
  </si>
  <si>
    <t>-43844494</t>
  </si>
  <si>
    <t>783823135</t>
  </si>
  <si>
    <t>Penetrační nátěr omítek hladkých omítek hladkých, zrnitých tenkovrstvých nebo štukových stupně členitosti 1 a 2 silikonový</t>
  </si>
  <si>
    <t>-1223944881</t>
  </si>
  <si>
    <t>https://podminky.urs.cz/item/CS_URS_2024_02/783823135</t>
  </si>
  <si>
    <t>(2,22+2,9+2,9)*0,23</t>
  </si>
  <si>
    <t>(1,491+2,74+2,74)*0,2</t>
  </si>
  <si>
    <t>783827425</t>
  </si>
  <si>
    <t>Krycí (ochranný ) nátěr omítek dvojnásobný hladkých omítek hladkých, zrnitých tenkovrstvých nebo štukových stupně členitosti 1 a 2 silikonový</t>
  </si>
  <si>
    <t>407360464</t>
  </si>
  <si>
    <t>https://podminky.urs.cz/item/CS_URS_2024_02/783827425</t>
  </si>
  <si>
    <t>784121003</t>
  </si>
  <si>
    <t>Oškrabání malby v místnostech výšky přes 3,80 do 5,00 m</t>
  </si>
  <si>
    <t>1796287905</t>
  </si>
  <si>
    <t>https://podminky.urs.cz/item/CS_URS_2024_02/784121003</t>
  </si>
  <si>
    <t>(14,36+0,67)*0,7</t>
  </si>
  <si>
    <t>((3,81+3,55+2,19+4,02)*4,9)*0,7</t>
  </si>
  <si>
    <t>(0,49*4,425)*0,7</t>
  </si>
  <si>
    <t>-(2*2,3)*0,7</t>
  </si>
  <si>
    <t>-(1,61*2,32)*0,7</t>
  </si>
  <si>
    <t>((1,61+2,32+2,32)*0,37)*0,7</t>
  </si>
  <si>
    <t>202083937</t>
  </si>
  <si>
    <t>1,602+1,602+2,74+2,74+2,283+2,283+2,9+2,9</t>
  </si>
  <si>
    <t>1,61+1,61+2,32+2,32</t>
  </si>
  <si>
    <t>58124833</t>
  </si>
  <si>
    <t>páska pro malířské potřeby maskovací krepová 19mmx50m</t>
  </si>
  <si>
    <t>-2102920168</t>
  </si>
  <si>
    <t>26,91*1,2 'Přepočtené koeficientem množství</t>
  </si>
  <si>
    <t>1474058958</t>
  </si>
  <si>
    <t>1,602*2,74</t>
  </si>
  <si>
    <t>2,283*2,9</t>
  </si>
  <si>
    <t>1,61*2,32</t>
  </si>
  <si>
    <t>935340733</t>
  </si>
  <si>
    <t>14,745*1,2 'Přepočtené koeficientem množství</t>
  </si>
  <si>
    <t>-1093575838</t>
  </si>
  <si>
    <t>Učebna - oprava po výměně dveří</t>
  </si>
  <si>
    <t>(1,638+3,2+3,2)*0,49</t>
  </si>
  <si>
    <t>(1,1+2,2+2,2)*0,2</t>
  </si>
  <si>
    <t>-1472622148</t>
  </si>
  <si>
    <t>784181123</t>
  </si>
  <si>
    <t>Penetrace podkladu jednonásobná hloubková akrylátová bezbarvá v místnostech výšky přes 3,80 do 5,00 m</t>
  </si>
  <si>
    <t>1872987875</t>
  </si>
  <si>
    <t>https://podminky.urs.cz/item/CS_URS_2024_02/784181123</t>
  </si>
  <si>
    <t>Hlavní vstup do objektu - opravy po úpravě výplní</t>
  </si>
  <si>
    <t>(1,602+2,74+2,74)*0,3</t>
  </si>
  <si>
    <t>(2+2,74+2,74)*0,2</t>
  </si>
  <si>
    <t>(2,283+2,9+2,9)*(0,365+0,06)</t>
  </si>
  <si>
    <t>(2,424+4,77+4,77)*0,49</t>
  </si>
  <si>
    <t>14,33+110,28</t>
  </si>
  <si>
    <t>(2+2,2+2,2)*0,49</t>
  </si>
  <si>
    <t>784211103</t>
  </si>
  <si>
    <t>Malby z malířských směsí oděruvzdorných za mokra dvojnásobné, bílé za mokra oděruvzdorné výborně v místnostech výšky přes 3,80 do 5,00 m</t>
  </si>
  <si>
    <t>1004246430</t>
  </si>
  <si>
    <t>https://podminky.urs.cz/item/CS_URS_2024_02/784211103</t>
  </si>
  <si>
    <t>SO 02.2 - Zdravotechnika</t>
  </si>
  <si>
    <t xml:space="preserve">    726 - Zdravotechnika - předstěnové instalace</t>
  </si>
  <si>
    <t>-1123458430</t>
  </si>
  <si>
    <t>-103742689</t>
  </si>
  <si>
    <t>886499961</t>
  </si>
  <si>
    <t>0,152</t>
  </si>
  <si>
    <t>2059654244</t>
  </si>
  <si>
    <t>0,152*24</t>
  </si>
  <si>
    <t>1909484916</t>
  </si>
  <si>
    <t>Demontáž nepotřebných rozvodů kanalizace a koncových prvků se zaslepením vč. likvidace - spec. dle PD</t>
  </si>
  <si>
    <t>-335907807</t>
  </si>
  <si>
    <t>-1152532851</t>
  </si>
  <si>
    <t>721174025</t>
  </si>
  <si>
    <t>Potrubí z trub polypropylenových odpadní (svislé) DN 110</t>
  </si>
  <si>
    <t>292175748</t>
  </si>
  <si>
    <t>https://podminky.urs.cz/item/CS_URS_2023_01/721174025</t>
  </si>
  <si>
    <t>1791853031</t>
  </si>
  <si>
    <t>1329547224</t>
  </si>
  <si>
    <t>1014841312</t>
  </si>
  <si>
    <t>1469442321</t>
  </si>
  <si>
    <t>721212123</t>
  </si>
  <si>
    <t>Odtokové sprchové žlaby se zápachovou uzávěrkou a krycím roštem délky 800 mm</t>
  </si>
  <si>
    <t>2103610982</t>
  </si>
  <si>
    <t>https://podminky.urs.cz/item/CS_URS_2024_02/721212123</t>
  </si>
  <si>
    <t>Poznámka k položce:_x000d_
Sprchový kout je tvořen vyspádovanou keramickou dlažbou s odtokovým žlabem 800x50 mm s_x000d_
chromovanou odtokovou mřížkou, žlab opatřen zápachovým uzávěrem.</t>
  </si>
  <si>
    <t>-327418233</t>
  </si>
  <si>
    <t>2081581778</t>
  </si>
  <si>
    <t>Stavební přípomoc vč. opískování potrubí</t>
  </si>
  <si>
    <t>-1600337593</t>
  </si>
  <si>
    <t>998721311</t>
  </si>
  <si>
    <t>Přesun hmot pro vnitřní kanalizaci stanovený procentní sazbou (%) z ceny vodorovná dopravní vzdálenost do 50 m ruční (bez užití mechanizace) v objektech výšky do 6 m</t>
  </si>
  <si>
    <t>-1185778397</t>
  </si>
  <si>
    <t>https://podminky.urs.cz/item/CS_URS_2024_02/998721311</t>
  </si>
  <si>
    <t>Demontáž nepotřebných rozvodů vodovodu a armatur se zaslepením vč. likvidace - spec. dle PD</t>
  </si>
  <si>
    <t>-386465209</t>
  </si>
  <si>
    <t>-1653800633</t>
  </si>
  <si>
    <t>722174022</t>
  </si>
  <si>
    <t>Potrubí z plastových trubek z polypropylenu PPR svařovaných polyfúzně PN 20 (SDR 6) D 20 x 3,4</t>
  </si>
  <si>
    <t>-1781362593</t>
  </si>
  <si>
    <t>https://podminky.urs.cz/item/CS_URS_2024_02/722174022</t>
  </si>
  <si>
    <t>848459137</t>
  </si>
  <si>
    <t>1459773383</t>
  </si>
  <si>
    <t>197308614</t>
  </si>
  <si>
    <t>-946263294</t>
  </si>
  <si>
    <t>9137103</t>
  </si>
  <si>
    <t>-1765681618</t>
  </si>
  <si>
    <t>507064648</t>
  </si>
  <si>
    <t>2123466333</t>
  </si>
  <si>
    <t>998722311</t>
  </si>
  <si>
    <t>Přesun hmot pro vnitřní vodovod stanovený procentní sazbou (%) z ceny vodorovná dopravní vzdálenost do 50 m ruční (bez užití mechanizace) v objektech výšky do 6 m</t>
  </si>
  <si>
    <t>-1152512267</t>
  </si>
  <si>
    <t>https://podminky.urs.cz/item/CS_URS_2024_02/998722311</t>
  </si>
  <si>
    <t>563202742</t>
  </si>
  <si>
    <t>-1522964052</t>
  </si>
  <si>
    <t>2126453334</t>
  </si>
  <si>
    <t>725211681</t>
  </si>
  <si>
    <t>Umyvadla keramická bílá bez výtokových armatur připevněná na stěnu šrouby zdravotní, šířka umyvadla 640 mm</t>
  </si>
  <si>
    <t>1001383174</t>
  </si>
  <si>
    <t>https://podminky.urs.cz/item/CS_URS_2024_02/725211681</t>
  </si>
  <si>
    <t>Poznámka k položce:_x000d_
Umyvadlo_x000d_
Umyvadlo pro tělesně postižené ze slinutého keramického střepu (VC). DIN EN 18040. 1 otvor pro_x000d_
umyvadlovou baterii. Upevnění na 2 šrouby M10 x 140 mm. s příslušenstvím -neuzavíratelná_x000d_
odtoková garnitura.</t>
  </si>
  <si>
    <t>725822611/R</t>
  </si>
  <si>
    <t>Baterie umyvadlové stojánkové pákové bez výpusti vč. lékařské páky</t>
  </si>
  <si>
    <t>1833565697</t>
  </si>
  <si>
    <t>Poznámka k položce:_x000d_
Umyvadlová baterie stojící chromovaná, páková s prodlouženou pákou pro_x000d_
osoby s omezenou schopností pohybu a orientace, 38 mm kartuše s omezovačem teploty,_x000d_
připojovací hadice 3/8´´, kovová automatická zátka. maximální průtok 6 l/min</t>
  </si>
  <si>
    <t>725861102/R</t>
  </si>
  <si>
    <t>Zápachové uzávěrky zařizovacích předmětů pro umyvadla ZTP DN 40</t>
  </si>
  <si>
    <t>572809134</t>
  </si>
  <si>
    <t>725112022</t>
  </si>
  <si>
    <t>Zařízení záchodů klozety keramické závěsné na nosné stěny s hlubokým splachováním odpad vodorovný</t>
  </si>
  <si>
    <t>-2079484389</t>
  </si>
  <si>
    <t>https://podminky.urs.cz/item/CS_URS_2023_01/725112022</t>
  </si>
  <si>
    <t>Poznámka k položce:_x000d_
Klozet_x000d_
závěsný klozet s hlubokým splachováním pro tělesně postižené ze slinutého keramického střepu_x000d_
(VC). EN 997. EN 18040. Bez splachovacího kruhu. Instalace: s podomítkovým modulem do zdi nebo do sádrokartonové příčky. Instalace_x000d_
možná pouze s prodlužovací splachovací trubkou._x000d_
 WC sedátko duroplast 365 x 430 mm s pomalým dovíráním._x000d_
Úplný objem splachovací vody maximálně 6 l. a maximální průměrný objem splachovací vody 3,5l</t>
  </si>
  <si>
    <t>725841312/R</t>
  </si>
  <si>
    <t>Baterie sprchové nástěnné pákové s pevným držákem na stěně, hadicí a sprchovou hlavicí</t>
  </si>
  <si>
    <t>1697238946</t>
  </si>
  <si>
    <t>Poznámka k položce:_x000d_
Sprchová baterie s prodlouženou pákou a sprchovou hlavicí s hadicí. Maximální průtok vody 8 l/min</t>
  </si>
  <si>
    <t>D+M D+M Sprchový závěs pro sprchový kout vel. 900x900mm vč. konstrukce</t>
  </si>
  <si>
    <t>1706441890</t>
  </si>
  <si>
    <t>2059290964</t>
  </si>
  <si>
    <t>-1618217363</t>
  </si>
  <si>
    <t>-2045945769</t>
  </si>
  <si>
    <t>-1460565877</t>
  </si>
  <si>
    <t>-1087628625</t>
  </si>
  <si>
    <t>-2017251342</t>
  </si>
  <si>
    <t>725291653</t>
  </si>
  <si>
    <t>Montáž doplňků zařízení koupelen a záchodů zásobníku toaletních papírů</t>
  </si>
  <si>
    <t>-225318461</t>
  </si>
  <si>
    <t>https://podminky.urs.cz/item/CS_URS_2024_02/725291653</t>
  </si>
  <si>
    <t>55431090</t>
  </si>
  <si>
    <t>zásobník toaletních papírů nerez D 310mm</t>
  </si>
  <si>
    <t>127817692</t>
  </si>
  <si>
    <t>725291662</t>
  </si>
  <si>
    <t>Montáž doplňků zařízení koupelen a záchodů sedačky do sprchy</t>
  </si>
  <si>
    <t>1715302060</t>
  </si>
  <si>
    <t>https://podminky.urs.cz/item/CS_URS_2024_02/725291662</t>
  </si>
  <si>
    <t>55147080/R</t>
  </si>
  <si>
    <t>sedačka do sprchy antikorozní rozměr sedáku 450x450mm</t>
  </si>
  <si>
    <t>-1509809061</t>
  </si>
  <si>
    <t>725291664</t>
  </si>
  <si>
    <t>Montáž doplňků zařízení koupelen a záchodů štětky závěsné</t>
  </si>
  <si>
    <t>-482551029</t>
  </si>
  <si>
    <t>https://podminky.urs.cz/item/CS_URS_2024_02/725291664</t>
  </si>
  <si>
    <t>55779013</t>
  </si>
  <si>
    <t>štětka na WC závěsná nebo na podlahu kartáč nylon nerezové záchytné pouzdro mat</t>
  </si>
  <si>
    <t>-433358020</t>
  </si>
  <si>
    <t>725291666</t>
  </si>
  <si>
    <t>Montáž doplňků zařízení koupelen a záchodů háčku</t>
  </si>
  <si>
    <t>1765449355</t>
  </si>
  <si>
    <t>https://podminky.urs.cz/item/CS_URS_2024_02/725291666</t>
  </si>
  <si>
    <t>55441011</t>
  </si>
  <si>
    <t>háček koupelnový</t>
  </si>
  <si>
    <t>-748512425</t>
  </si>
  <si>
    <t>725291667</t>
  </si>
  <si>
    <t>Montáž doplňků zařízení koupelen a záchodů piktogramu</t>
  </si>
  <si>
    <t>-1981021974</t>
  </si>
  <si>
    <t>https://podminky.urs.cz/item/CS_URS_2024_02/725291667</t>
  </si>
  <si>
    <t>73558009</t>
  </si>
  <si>
    <t>piktogram 120x120 nalepovací různé symboly matný nerez</t>
  </si>
  <si>
    <t>-425399490</t>
  </si>
  <si>
    <t>725291668</t>
  </si>
  <si>
    <t>Montáž doplňků zařízení koupelen a záchodů madla invalidního rovného</t>
  </si>
  <si>
    <t>1120055153</t>
  </si>
  <si>
    <t>https://podminky.urs.cz/item/CS_URS_2024_02/725291668</t>
  </si>
  <si>
    <t>55147134</t>
  </si>
  <si>
    <t>madlo invalidní rovné nerez mat 500mm</t>
  </si>
  <si>
    <t>748530779</t>
  </si>
  <si>
    <t>55147135</t>
  </si>
  <si>
    <t>madlo invalidní rovné nerez mat 600mm</t>
  </si>
  <si>
    <t>-851270450</t>
  </si>
  <si>
    <t>55147137</t>
  </si>
  <si>
    <t>madlo invalidní rovné nerez mat 800mm</t>
  </si>
  <si>
    <t>-269791228</t>
  </si>
  <si>
    <t>725291670</t>
  </si>
  <si>
    <t>Montáž doplňků zařízení koupelen a záchodů madla invalidního krakorcového sklopného</t>
  </si>
  <si>
    <t>2098220102</t>
  </si>
  <si>
    <t>https://podminky.urs.cz/item/CS_URS_2024_02/725291670</t>
  </si>
  <si>
    <t>55147117</t>
  </si>
  <si>
    <t>madlo invalidní krakorcové sklopné nerez mat 813mm</t>
  </si>
  <si>
    <t>-1826459556</t>
  </si>
  <si>
    <t>998725311</t>
  </si>
  <si>
    <t>Přesun hmot pro zařizovací předměty stanovený procentní sazbou (%) z ceny vodorovná dopravní vzdálenost do 50 m ruční (bez užití mechanizace) v objektech výšky do 6 m</t>
  </si>
  <si>
    <t>-795066434</t>
  </si>
  <si>
    <t>https://podminky.urs.cz/item/CS_URS_2024_02/998725311</t>
  </si>
  <si>
    <t>726</t>
  </si>
  <si>
    <t>Zdravotechnika - předstěnové instalace</t>
  </si>
  <si>
    <t>726131043</t>
  </si>
  <si>
    <t>Předstěnové instalační systémy do lehkých stěn s kovovou konstrukcí pro závěsné klozety ovládání zepředu, stavební výšky 1120 mm pro tělesně postižené</t>
  </si>
  <si>
    <t>-662129999</t>
  </si>
  <si>
    <t>https://podminky.urs.cz/item/CS_URS_2023_01/726131043</t>
  </si>
  <si>
    <t>998726211</t>
  </si>
  <si>
    <t>Přesun hmot pro instalační prefabrikáty stanovený procentní sazbou (%) z ceny vodorovná dopravní vzdálenost do 50 m v objektech výšky do 6 m</t>
  </si>
  <si>
    <t>-454593835</t>
  </si>
  <si>
    <t>https://podminky.urs.cz/item/CS_URS_2023_01/998726211</t>
  </si>
  <si>
    <t>SO 02.3 - Vytápění</t>
  </si>
  <si>
    <t>1781429374</t>
  </si>
  <si>
    <t>76603333</t>
  </si>
  <si>
    <t>-197218331</t>
  </si>
  <si>
    <t>998731311</t>
  </si>
  <si>
    <t>Přesun hmot pro kotelny stanovený procentní sazbou (%) z ceny vodorovná dopravní vzdálenost do 50 m ruční (bez užití mechanizace) v objektech výšky do 6 m</t>
  </si>
  <si>
    <t>1325954101</t>
  </si>
  <si>
    <t>https://podminky.urs.cz/item/CS_URS_2024_02/998731311</t>
  </si>
  <si>
    <t>1833067820</t>
  </si>
  <si>
    <t>733322301</t>
  </si>
  <si>
    <t>Potrubí z trubek plastových z vícevrstvého polyethylenu (PE-Xc/Al/PE-Xc) spojovaných lisováním PN 10 do 80°C D 16/2,0</t>
  </si>
  <si>
    <t>-480241429</t>
  </si>
  <si>
    <t>https://podminky.urs.cz/item/CS_URS_2024_02/733322301</t>
  </si>
  <si>
    <t>597836989</t>
  </si>
  <si>
    <t>998733311</t>
  </si>
  <si>
    <t>Přesun hmot pro rozvody potrubí stanovený procentní sazbou z ceny vodorovná dopravní vzdálenost do 50 m ruční (bez užití mechanizace) v objektech výšky do 6 m</t>
  </si>
  <si>
    <t>-490408654</t>
  </si>
  <si>
    <t>https://podminky.urs.cz/item/CS_URS_2024_02/998733311</t>
  </si>
  <si>
    <t>1608643404</t>
  </si>
  <si>
    <t>891677406</t>
  </si>
  <si>
    <t>501783253</t>
  </si>
  <si>
    <t>998734311</t>
  </si>
  <si>
    <t>Přesun hmot pro armatury stanovený procentní sazbou (%) z ceny vodorovná dopravní vzdálenost do 50 m ruční (bez užití mechanizace) v objektech výšky do 6 m</t>
  </si>
  <si>
    <t>871821703</t>
  </si>
  <si>
    <t>https://podminky.urs.cz/item/CS_URS_2024_02/998734311</t>
  </si>
  <si>
    <t>735151252</t>
  </si>
  <si>
    <t>Otopná tělesa panelová jednodesková PN 1,0 MPa, T do 110°C s jednou přídavnou přestupní plochou výšky tělesa 500 mm stavební délky / výkonu 500 mm / 429 W</t>
  </si>
  <si>
    <t>-895589461</t>
  </si>
  <si>
    <t>https://podminky.urs.cz/item/CS_URS_2024_02/735151252</t>
  </si>
  <si>
    <t>998735311</t>
  </si>
  <si>
    <t>Přesun hmot pro otopná tělesa stanovený procentní sazbou (%) z ceny vodorovná dopravní vzdálenost do 50 m ruční (bez užití mechanizace) v objektech výšky do 6 m</t>
  </si>
  <si>
    <t>-973477372</t>
  </si>
  <si>
    <t>https://podminky.urs.cz/item/CS_URS_2024_02/998735311</t>
  </si>
  <si>
    <t>SO 02.4 - Elektroinstalace</t>
  </si>
  <si>
    <t>PSV - PSV</t>
  </si>
  <si>
    <t>000509112.1</t>
  </si>
  <si>
    <t>Svítidlo liniové LED</t>
  </si>
  <si>
    <t>-596576761</t>
  </si>
  <si>
    <t>000551211.1</t>
  </si>
  <si>
    <t>Svítidlo nouzové LED</t>
  </si>
  <si>
    <t>15663780</t>
  </si>
  <si>
    <t>000509001</t>
  </si>
  <si>
    <t>Svítidlo kruhové přisazené LED</t>
  </si>
  <si>
    <t>520199461</t>
  </si>
  <si>
    <t>2038213608</t>
  </si>
  <si>
    <t>-642368164</t>
  </si>
  <si>
    <t>000438012</t>
  </si>
  <si>
    <t>proud chránič+jistič 2p/10B-N1-030AC</t>
  </si>
  <si>
    <t>939825050</t>
  </si>
  <si>
    <t>000434014</t>
  </si>
  <si>
    <t>jistič LPN 1pól/ch.C/ 6A</t>
  </si>
  <si>
    <t>1245271616</t>
  </si>
  <si>
    <t>000410130</t>
  </si>
  <si>
    <t xml:space="preserve">SESTAVA  spínač 1pól Tango 10A/250Vstř řaz.1</t>
  </si>
  <si>
    <t>-1712078627</t>
  </si>
  <si>
    <t>000409820</t>
  </si>
  <si>
    <t>spínač/strojek 10A/250Vstř 3558-A01340 řaz. 1,1So</t>
  </si>
  <si>
    <t>1434972981</t>
  </si>
  <si>
    <t>1855823788</t>
  </si>
  <si>
    <t>131609532</t>
  </si>
  <si>
    <t>000410131</t>
  </si>
  <si>
    <t xml:space="preserve">SESTAVA  spínač 1pól Tango 10A/250Vstř řaz.1So</t>
  </si>
  <si>
    <t>-1041354688</t>
  </si>
  <si>
    <t>-515757728</t>
  </si>
  <si>
    <t>000409900</t>
  </si>
  <si>
    <t>doutnavka orientační 3916-12221</t>
  </si>
  <si>
    <t>-1380086547</t>
  </si>
  <si>
    <t>000410103</t>
  </si>
  <si>
    <t>kryt spín 3558A-A653 pro ř.1So,6So,S,1/0So,S,7So</t>
  </si>
  <si>
    <t>-229751769</t>
  </si>
  <si>
    <t>-1236927393</t>
  </si>
  <si>
    <t>000900001</t>
  </si>
  <si>
    <t>Sada pro nouzovou signalizaci</t>
  </si>
  <si>
    <t>839870589</t>
  </si>
  <si>
    <t>000457322</t>
  </si>
  <si>
    <t>tablo zvonkové+kód.zámek 2tlačítkové+vr</t>
  </si>
  <si>
    <t>-1843215583</t>
  </si>
  <si>
    <t>000457724</t>
  </si>
  <si>
    <t>videotelefon domovní</t>
  </si>
  <si>
    <t>-1111272614</t>
  </si>
  <si>
    <t>000101105.2</t>
  </si>
  <si>
    <t>kabel CYKY 3x1,5</t>
  </si>
  <si>
    <t>984713151</t>
  </si>
  <si>
    <t>000101005</t>
  </si>
  <si>
    <t>kabel CYKY 2x1,5</t>
  </si>
  <si>
    <t>-1177435705</t>
  </si>
  <si>
    <t>000205202</t>
  </si>
  <si>
    <t>kabel domácího telefonu</t>
  </si>
  <si>
    <t>907419867</t>
  </si>
  <si>
    <t>000456721</t>
  </si>
  <si>
    <t>trafo zvonkové</t>
  </si>
  <si>
    <t>-365699533</t>
  </si>
  <si>
    <t>000461111</t>
  </si>
  <si>
    <t>relé</t>
  </si>
  <si>
    <t>-1793958598</t>
  </si>
  <si>
    <t>000171108</t>
  </si>
  <si>
    <t xml:space="preserve">vodič CY 6  /H07V-U/</t>
  </si>
  <si>
    <t>1313664557</t>
  </si>
  <si>
    <t>000321112</t>
  </si>
  <si>
    <t>trubka ohebná PVC lpflex 2316E</t>
  </si>
  <si>
    <t>-314631046</t>
  </si>
  <si>
    <t>000450052</t>
  </si>
  <si>
    <t>signalizace světlená plošina</t>
  </si>
  <si>
    <t>-2031636792</t>
  </si>
  <si>
    <t>000456511</t>
  </si>
  <si>
    <t>signalizace akustická plošiny</t>
  </si>
  <si>
    <t>-1261888245</t>
  </si>
  <si>
    <t>-351550532</t>
  </si>
  <si>
    <t>1157832495</t>
  </si>
  <si>
    <t>210990001.3</t>
  </si>
  <si>
    <t>Úpravy na stávající elektroinstalaci</t>
  </si>
  <si>
    <t>-833746721</t>
  </si>
  <si>
    <t>1630221756</t>
  </si>
  <si>
    <t>210120401.1</t>
  </si>
  <si>
    <t>jistič vč.zapojení 1pól/25A</t>
  </si>
  <si>
    <t>-219427984</t>
  </si>
  <si>
    <t>-125507001</t>
  </si>
  <si>
    <t>210201201.1</t>
  </si>
  <si>
    <t>nouzové orientační svítidlo LED</t>
  </si>
  <si>
    <t>1648107894</t>
  </si>
  <si>
    <t>210200012</t>
  </si>
  <si>
    <t>svítidlo LED stropní/nástěnné</t>
  </si>
  <si>
    <t>62053175</t>
  </si>
  <si>
    <t>210110041</t>
  </si>
  <si>
    <t>spínač zapuštěný vč.zapojení 1pólový/řazení 1</t>
  </si>
  <si>
    <t>-1621833656</t>
  </si>
  <si>
    <t>210110047</t>
  </si>
  <si>
    <t>spínač zapuštěný vč.zapojení 1pólový+signalis./1S</t>
  </si>
  <si>
    <t>1837984308</t>
  </si>
  <si>
    <t>210990001.4</t>
  </si>
  <si>
    <t>Sada pro nouzovou signlizaci</t>
  </si>
  <si>
    <t>2015864173</t>
  </si>
  <si>
    <t>210140492</t>
  </si>
  <si>
    <t>zvonkové tablo vč.zapojení/2 tlačítka</t>
  </si>
  <si>
    <t>-43867343</t>
  </si>
  <si>
    <t>210140611</t>
  </si>
  <si>
    <t>telefon domovní vč.zapojení</t>
  </si>
  <si>
    <t>-382108257</t>
  </si>
  <si>
    <t>1038930553</t>
  </si>
  <si>
    <t>1201883019</t>
  </si>
  <si>
    <t>210950301</t>
  </si>
  <si>
    <t>kabel volně uložený jednotková hmotnost do 0,4kg</t>
  </si>
  <si>
    <t>1678134997</t>
  </si>
  <si>
    <t>210140481</t>
  </si>
  <si>
    <t>ovládací nebo signální přístroj modul vč.zapojení</t>
  </si>
  <si>
    <t>156074593</t>
  </si>
  <si>
    <t>210150051</t>
  </si>
  <si>
    <t>relé vč.zapojení</t>
  </si>
  <si>
    <t>1129750427</t>
  </si>
  <si>
    <t>210800006</t>
  </si>
  <si>
    <t>vodič Cu(-CY) pod omítkou do 1x16</t>
  </si>
  <si>
    <t>-1932890628</t>
  </si>
  <si>
    <t>210010002</t>
  </si>
  <si>
    <t>trubka plast ohebná,pod omítkou,typ 2316/pr.16</t>
  </si>
  <si>
    <t>1306663897</t>
  </si>
  <si>
    <t>210140101</t>
  </si>
  <si>
    <t>signalizace světelná plošina</t>
  </si>
  <si>
    <t>-2013832045</t>
  </si>
  <si>
    <t>210140481.1</t>
  </si>
  <si>
    <t>-1834393960</t>
  </si>
  <si>
    <t>1223297550</t>
  </si>
  <si>
    <t>-1362449299</t>
  </si>
  <si>
    <t>210990001.5</t>
  </si>
  <si>
    <t>1467378352</t>
  </si>
  <si>
    <t>-1925159575</t>
  </si>
  <si>
    <t>965451437</t>
  </si>
  <si>
    <t>210110041.1</t>
  </si>
  <si>
    <t>spínač zapuštěný vč.zapojení 1pólový/řazení /dmtž</t>
  </si>
  <si>
    <t>-903878024</t>
  </si>
  <si>
    <t>255158799</t>
  </si>
  <si>
    <t>1329641387</t>
  </si>
  <si>
    <t>-2080847282</t>
  </si>
  <si>
    <t>1790971985</t>
  </si>
  <si>
    <t>-717831412</t>
  </si>
  <si>
    <t>-1024600019</t>
  </si>
  <si>
    <t>219002911.1</t>
  </si>
  <si>
    <t>vysekání rýhy/omítka vápenná/stěna/šířka do 30mm</t>
  </si>
  <si>
    <t>675880846</t>
  </si>
  <si>
    <t>219002913.1</t>
  </si>
  <si>
    <t>vysekání rýhy/omítka vápenná/stěna/šířka do 70mm</t>
  </si>
  <si>
    <t>-311249614</t>
  </si>
  <si>
    <t>219003625</t>
  </si>
  <si>
    <t>omítka štuková/stěna/rýha šířka do 0,15m/vč.malty</t>
  </si>
  <si>
    <t>597087277</t>
  </si>
  <si>
    <t>219003522</t>
  </si>
  <si>
    <t>omítka hladká strop/rýha šířka do 0,30m/vč.maltyMV</t>
  </si>
  <si>
    <t>-67330415</t>
  </si>
  <si>
    <t>986179920</t>
  </si>
  <si>
    <t>219003691.1</t>
  </si>
  <si>
    <t>omítka hladká rýhy ve do 30mm vč.malty MV dmt</t>
  </si>
  <si>
    <t>-1124137714</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</si>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</sst>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800080"/>
      <name val="Arial CE"/>
    </font>
    <font>
      <sz val="8"/>
      <color rgb="FF0000A8"/>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3" fillId="0" borderId="0" applyNumberFormat="0" applyFill="0" applyBorder="0" applyAlignment="0" applyProtection="0"/>
  </cellStyleXfs>
  <cellXfs count="39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4"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30" fillId="0" borderId="15"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0" xfId="0" applyNumberFormat="1" applyFont="1" applyAlignment="1" applyProtection="1">
      <alignment horizontal="right"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7" fillId="0" borderId="0" xfId="0" applyNumberFormat="1" applyFont="1" applyAlignment="1" applyProtection="1">
      <alignment horizontal="right" vertical="center"/>
    </xf>
    <xf numFmtId="4" fontId="1" fillId="0" borderId="20" xfId="0" applyNumberFormat="1" applyFont="1" applyBorder="1" applyAlignment="1" applyProtection="1">
      <alignment vertical="center"/>
    </xf>
    <xf numFmtId="4" fontId="1" fillId="0" borderId="21" xfId="0" applyNumberFormat="1" applyFont="1" applyBorder="1" applyAlignment="1" applyProtection="1">
      <alignment vertical="center"/>
    </xf>
    <xf numFmtId="166" fontId="1" fillId="0" borderId="21" xfId="0" applyNumberFormat="1" applyFont="1" applyBorder="1" applyAlignment="1" applyProtection="1">
      <alignment vertical="center"/>
    </xf>
    <xf numFmtId="4" fontId="1" fillId="0" borderId="22" xfId="0" applyNumberFormat="1" applyFont="1" applyBorder="1" applyAlignment="1" applyProtection="1">
      <alignment vertical="center"/>
    </xf>
    <xf numFmtId="0" fontId="0" fillId="0" borderId="2" xfId="0" applyBorder="1"/>
    <xf numFmtId="0" fontId="0" fillId="0" borderId="3" xfId="0" applyBorder="1"/>
    <xf numFmtId="0" fontId="15"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4" fillId="0" borderId="13" xfId="0" applyNumberFormat="1" applyFont="1" applyBorder="1" applyAlignment="1" applyProtection="1"/>
    <xf numFmtId="166" fontId="34" fillId="0" borderId="14" xfId="0" applyNumberFormat="1" applyFont="1" applyBorder="1" applyAlignment="1" applyProtection="1"/>
    <xf numFmtId="4" fontId="35"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8"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167" fontId="23" fillId="2" borderId="23" xfId="0" applyNumberFormat="1" applyFont="1" applyFill="1" applyBorder="1" applyAlignment="1" applyProtection="1">
      <alignment vertical="center"/>
      <protection locked="0"/>
    </xf>
    <xf numFmtId="0" fontId="41" fillId="0" borderId="0" xfId="0" applyFont="1" applyAlignment="1" applyProtection="1">
      <alignment vertical="center" wrapText="1"/>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2" xfId="0" applyFont="1" applyBorder="1" applyAlignment="1" applyProtection="1">
      <alignment vertical="center"/>
    </xf>
    <xf numFmtId="0" fontId="22" fillId="0" borderId="0" xfId="0" applyFont="1" applyAlignment="1" applyProtection="1">
      <alignment horizontal="left" vertical="center"/>
    </xf>
    <xf numFmtId="0" fontId="0" fillId="0" borderId="0" xfId="0" applyAlignment="1">
      <alignment vertical="top"/>
    </xf>
    <xf numFmtId="0" fontId="42" fillId="0" borderId="24" xfId="0" applyFont="1" applyBorder="1" applyAlignment="1">
      <alignment vertical="center" wrapText="1"/>
    </xf>
    <xf numFmtId="0" fontId="42" fillId="0" borderId="25" xfId="0" applyFont="1" applyBorder="1" applyAlignment="1">
      <alignment vertical="center" wrapText="1"/>
    </xf>
    <xf numFmtId="0" fontId="42" fillId="0" borderId="26" xfId="0" applyFont="1" applyBorder="1" applyAlignment="1">
      <alignment vertical="center" wrapText="1"/>
    </xf>
    <xf numFmtId="0" fontId="42" fillId="0" borderId="27" xfId="0" applyFont="1" applyBorder="1" applyAlignment="1">
      <alignment horizontal="center" vertical="center" wrapText="1"/>
    </xf>
    <xf numFmtId="0" fontId="43" fillId="0" borderId="1"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7" xfId="0" applyFont="1" applyBorder="1" applyAlignment="1">
      <alignment vertical="center" wrapText="1"/>
    </xf>
    <xf numFmtId="0" fontId="44" fillId="0" borderId="29" xfId="0" applyFont="1" applyBorder="1" applyAlignment="1">
      <alignment horizontal="left" wrapText="1"/>
    </xf>
    <xf numFmtId="0" fontId="42" fillId="0" borderId="28" xfId="0" applyFont="1" applyBorder="1" applyAlignment="1">
      <alignmen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6" fillId="0" borderId="27" xfId="0" applyFont="1" applyBorder="1" applyAlignment="1">
      <alignment vertical="center" wrapText="1"/>
    </xf>
    <xf numFmtId="0" fontId="45" fillId="0" borderId="1" xfId="0" applyFont="1" applyBorder="1" applyAlignment="1">
      <alignment vertical="center" wrapText="1"/>
    </xf>
    <xf numFmtId="0" fontId="45" fillId="0" borderId="1" xfId="0" applyFont="1" applyBorder="1" applyAlignment="1">
      <alignment horizontal="left" vertical="center"/>
    </xf>
    <xf numFmtId="0" fontId="45" fillId="0" borderId="1" xfId="0" applyFont="1" applyBorder="1" applyAlignment="1">
      <alignment vertical="center"/>
    </xf>
    <xf numFmtId="49" fontId="45" fillId="0" borderId="1" xfId="0" applyNumberFormat="1" applyFont="1" applyBorder="1" applyAlignment="1">
      <alignment horizontal="left" vertical="center" wrapText="1"/>
    </xf>
    <xf numFmtId="49" fontId="45" fillId="0" borderId="1" xfId="0" applyNumberFormat="1" applyFont="1" applyBorder="1" applyAlignment="1">
      <alignment vertical="center" wrapText="1"/>
    </xf>
    <xf numFmtId="0" fontId="42" fillId="0" borderId="30" xfId="0" applyFont="1" applyBorder="1" applyAlignment="1">
      <alignment vertical="center" wrapText="1"/>
    </xf>
    <xf numFmtId="0" fontId="47" fillId="0" borderId="29" xfId="0" applyFont="1" applyBorder="1" applyAlignment="1">
      <alignment vertical="center" wrapText="1"/>
    </xf>
    <xf numFmtId="0" fontId="42" fillId="0" borderId="31" xfId="0" applyFont="1" applyBorder="1" applyAlignment="1">
      <alignment vertical="center" wrapText="1"/>
    </xf>
    <xf numFmtId="0" fontId="42" fillId="0" borderId="1" xfId="0" applyFont="1" applyBorder="1" applyAlignment="1">
      <alignment vertical="top"/>
    </xf>
    <xf numFmtId="0" fontId="42" fillId="0" borderId="0" xfId="0" applyFont="1" applyAlignment="1">
      <alignment vertical="top"/>
    </xf>
    <xf numFmtId="0" fontId="42" fillId="0" borderId="24" xfId="0" applyFont="1" applyBorder="1" applyAlignment="1">
      <alignment horizontal="lef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42" fillId="0" borderId="27" xfId="0" applyFont="1" applyBorder="1" applyAlignment="1">
      <alignment horizontal="left" vertical="center"/>
    </xf>
    <xf numFmtId="0" fontId="43" fillId="0" borderId="1" xfId="0" applyFont="1" applyBorder="1" applyAlignment="1">
      <alignment horizontal="center" vertical="center"/>
    </xf>
    <xf numFmtId="0" fontId="42" fillId="0" borderId="28" xfId="0" applyFont="1" applyBorder="1" applyAlignment="1">
      <alignment horizontal="left" vertical="center"/>
    </xf>
    <xf numFmtId="0" fontId="44" fillId="0" borderId="1" xfId="0" applyFont="1" applyBorder="1" applyAlignment="1">
      <alignment horizontal="left" vertical="center"/>
    </xf>
    <xf numFmtId="0" fontId="48" fillId="0" borderId="0" xfId="0" applyFont="1" applyAlignment="1">
      <alignment horizontal="left" vertical="center"/>
    </xf>
    <xf numFmtId="0" fontId="44" fillId="0" borderId="29" xfId="0" applyFont="1" applyBorder="1" applyAlignment="1">
      <alignment horizontal="left" vertical="center"/>
    </xf>
    <xf numFmtId="0" fontId="44" fillId="0" borderId="29" xfId="0" applyFont="1" applyBorder="1" applyAlignment="1">
      <alignment horizontal="center" vertical="center"/>
    </xf>
    <xf numFmtId="0" fontId="48" fillId="0" borderId="29" xfId="0" applyFont="1" applyBorder="1" applyAlignment="1">
      <alignment horizontal="left" vertical="center"/>
    </xf>
    <xf numFmtId="0" fontId="49" fillId="0" borderId="1" xfId="0" applyFont="1" applyBorder="1" applyAlignment="1">
      <alignment horizontal="left" vertical="center"/>
    </xf>
    <xf numFmtId="0" fontId="46" fillId="0" borderId="0" xfId="0" applyFont="1" applyAlignment="1">
      <alignment horizontal="left" vertical="center"/>
    </xf>
    <xf numFmtId="0" fontId="50" fillId="0" borderId="1" xfId="0" applyFont="1" applyBorder="1" applyAlignment="1">
      <alignment horizontal="left" vertical="center"/>
    </xf>
    <xf numFmtId="0" fontId="45" fillId="0" borderId="1" xfId="0" applyFont="1" applyBorder="1" applyAlignment="1">
      <alignment horizontal="center" vertical="center"/>
    </xf>
    <xf numFmtId="0" fontId="45" fillId="0" borderId="0" xfId="0" applyFont="1" applyAlignment="1">
      <alignment horizontal="left" vertical="center"/>
    </xf>
    <xf numFmtId="0" fontId="46" fillId="0" borderId="27" xfId="0" applyFont="1" applyBorder="1" applyAlignment="1">
      <alignment horizontal="left" vertical="center"/>
    </xf>
    <xf numFmtId="0" fontId="45" fillId="0" borderId="1" xfId="0" applyFont="1" applyFill="1" applyBorder="1" applyAlignment="1">
      <alignment horizontal="left" vertical="center"/>
    </xf>
    <xf numFmtId="0" fontId="45" fillId="0" borderId="1" xfId="0" applyFont="1" applyFill="1" applyBorder="1" applyAlignment="1">
      <alignment horizontal="center" vertical="center"/>
    </xf>
    <xf numFmtId="0" fontId="42" fillId="0" borderId="30" xfId="0" applyFont="1" applyBorder="1" applyAlignment="1">
      <alignment horizontal="left" vertical="center"/>
    </xf>
    <xf numFmtId="0" fontId="47" fillId="0" borderId="29"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left" vertical="center"/>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46" fillId="0" borderId="29" xfId="0" applyFont="1" applyBorder="1" applyAlignment="1">
      <alignment horizontal="left" vertical="center"/>
    </xf>
    <xf numFmtId="0" fontId="42" fillId="0" borderId="1" xfId="0" applyFont="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2" fillId="0" borderId="24"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1" xfId="0" applyFont="1" applyBorder="1" applyAlignment="1">
      <alignment horizontal="left" vertical="center"/>
    </xf>
    <xf numFmtId="0" fontId="46" fillId="0" borderId="28" xfId="0" applyFont="1" applyBorder="1" applyAlignment="1">
      <alignment horizontal="left" vertical="center" wrapText="1"/>
    </xf>
    <xf numFmtId="0" fontId="46" fillId="0" borderId="28" xfId="0" applyFont="1" applyBorder="1" applyAlignment="1">
      <alignment horizontal="left" vertical="center"/>
    </xf>
    <xf numFmtId="0" fontId="46" fillId="0" borderId="30" xfId="0" applyFont="1" applyBorder="1" applyAlignment="1">
      <alignment horizontal="left" vertical="center" wrapText="1"/>
    </xf>
    <xf numFmtId="0" fontId="46" fillId="0" borderId="29" xfId="0" applyFont="1" applyBorder="1" applyAlignment="1">
      <alignment horizontal="left" vertical="center" wrapText="1"/>
    </xf>
    <xf numFmtId="0" fontId="46" fillId="0" borderId="31" xfId="0" applyFont="1" applyBorder="1" applyAlignment="1">
      <alignment horizontal="left" vertical="center" wrapText="1"/>
    </xf>
    <xf numFmtId="0" fontId="45" fillId="0" borderId="1" xfId="0" applyFont="1" applyBorder="1" applyAlignment="1">
      <alignment horizontal="left" vertical="top"/>
    </xf>
    <xf numFmtId="0" fontId="45" fillId="0" borderId="1" xfId="0" applyFont="1" applyBorder="1" applyAlignment="1">
      <alignment horizontal="center" vertical="top"/>
    </xf>
    <xf numFmtId="0" fontId="46" fillId="0" borderId="30" xfId="0" applyFont="1" applyBorder="1" applyAlignment="1">
      <alignment horizontal="left" vertical="center"/>
    </xf>
    <xf numFmtId="0" fontId="46" fillId="0" borderId="31" xfId="0" applyFont="1" applyBorder="1" applyAlignment="1">
      <alignment horizontal="left" vertical="center"/>
    </xf>
    <xf numFmtId="0" fontId="46" fillId="0" borderId="1" xfId="0" applyFont="1" applyBorder="1" applyAlignment="1">
      <alignment horizontal="center" vertical="center"/>
    </xf>
    <xf numFmtId="0" fontId="48" fillId="0" borderId="0" xfId="0" applyFont="1" applyAlignment="1">
      <alignment vertical="center"/>
    </xf>
    <xf numFmtId="0" fontId="44" fillId="0" borderId="1" xfId="0" applyFont="1" applyBorder="1" applyAlignment="1">
      <alignment vertical="center"/>
    </xf>
    <xf numFmtId="0" fontId="48" fillId="0" borderId="29" xfId="0" applyFont="1" applyBorder="1" applyAlignment="1">
      <alignment vertical="center"/>
    </xf>
    <xf numFmtId="0" fontId="44" fillId="0" borderId="29" xfId="0" applyFont="1" applyBorder="1" applyAlignment="1">
      <alignment vertical="center"/>
    </xf>
    <xf numFmtId="0" fontId="45" fillId="0" borderId="1" xfId="0" applyFont="1" applyBorder="1" applyAlignment="1">
      <alignment vertical="top"/>
    </xf>
    <xf numFmtId="49" fontId="45" fillId="0" borderId="1" xfId="0" applyNumberFormat="1" applyFont="1" applyBorder="1" applyAlignment="1">
      <alignment horizontal="left" vertical="center"/>
    </xf>
    <xf numFmtId="0" fontId="51" fillId="0" borderId="27" xfId="0" applyFont="1" applyBorder="1" applyAlignment="1" applyProtection="1">
      <alignment horizontal="left" vertical="center"/>
    </xf>
    <xf numFmtId="0" fontId="52" fillId="0" borderId="1" xfId="0" applyFont="1" applyBorder="1" applyAlignment="1" applyProtection="1">
      <alignment vertical="top"/>
    </xf>
    <xf numFmtId="0" fontId="52" fillId="0" borderId="1" xfId="0" applyFont="1" applyBorder="1" applyAlignment="1" applyProtection="1">
      <alignment horizontal="left" vertical="center"/>
    </xf>
    <xf numFmtId="0" fontId="52" fillId="0" borderId="1" xfId="0" applyFont="1" applyBorder="1" applyAlignment="1" applyProtection="1">
      <alignment horizontal="center" vertical="center"/>
    </xf>
    <xf numFmtId="49" fontId="52" fillId="0" borderId="1" xfId="0" applyNumberFormat="1" applyFont="1" applyBorder="1" applyAlignment="1" applyProtection="1">
      <alignment horizontal="left" vertical="center"/>
    </xf>
    <xf numFmtId="0" fontId="51" fillId="0" borderId="28" xfId="0" applyFont="1" applyBorder="1" applyAlignment="1" applyProtection="1">
      <alignment horizontal="left" vertical="center"/>
    </xf>
    <xf numFmtId="0" fontId="0" fillId="0" borderId="29" xfId="0" applyBorder="1" applyAlignment="1">
      <alignment vertical="top"/>
    </xf>
    <xf numFmtId="0" fontId="44" fillId="0" borderId="29" xfId="0" applyFont="1" applyBorder="1" applyAlignment="1">
      <alignment horizontal="left"/>
    </xf>
    <xf numFmtId="0" fontId="48" fillId="0" borderId="29" xfId="0" applyFont="1" applyBorder="1" applyAlignment="1"/>
    <xf numFmtId="0" fontId="42" fillId="0" borderId="27" xfId="0" applyFont="1" applyBorder="1" applyAlignment="1">
      <alignment vertical="top"/>
    </xf>
    <xf numFmtId="0" fontId="42" fillId="0" borderId="28" xfId="0" applyFont="1" applyBorder="1" applyAlignment="1">
      <alignment vertical="top"/>
    </xf>
    <xf numFmtId="0" fontId="42" fillId="0" borderId="30" xfId="0" applyFont="1" applyBorder="1" applyAlignment="1">
      <alignment vertical="top"/>
    </xf>
    <xf numFmtId="0" fontId="42" fillId="0" borderId="29" xfId="0" applyFont="1" applyBorder="1" applyAlignment="1">
      <alignment vertical="top"/>
    </xf>
    <xf numFmtId="0" fontId="42"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styles" Target="styles.xml" /><Relationship Id="rId18" Type="http://schemas.openxmlformats.org/officeDocument/2006/relationships/theme" Target="theme/theme1.xml" /><Relationship Id="rId19" Type="http://schemas.openxmlformats.org/officeDocument/2006/relationships/calcChain" Target="calcChain.xml" /><Relationship Id="rId20"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hyperlink" Target="https://podminky.urs.cz/item/CS_URS_2023_01/133251101" TargetMode="External" /><Relationship Id="rId2" Type="http://schemas.openxmlformats.org/officeDocument/2006/relationships/hyperlink" Target="https://podminky.urs.cz/item/CS_URS_2023_01/162751117" TargetMode="External" /><Relationship Id="rId3" Type="http://schemas.openxmlformats.org/officeDocument/2006/relationships/hyperlink" Target="https://podminky.urs.cz/item/CS_URS_2023_01/162751119" TargetMode="External" /><Relationship Id="rId4" Type="http://schemas.openxmlformats.org/officeDocument/2006/relationships/hyperlink" Target="https://podminky.urs.cz/item/CS_URS_2023_01/171251201" TargetMode="External" /><Relationship Id="rId5" Type="http://schemas.openxmlformats.org/officeDocument/2006/relationships/hyperlink" Target="https://podminky.urs.cz/item/CS_URS_2023_01/171201221" TargetMode="External" /><Relationship Id="rId6" Type="http://schemas.openxmlformats.org/officeDocument/2006/relationships/hyperlink" Target="https://podminky.urs.cz/item/CS_URS_2023_01/275313611" TargetMode="External" /><Relationship Id="rId7" Type="http://schemas.openxmlformats.org/officeDocument/2006/relationships/hyperlink" Target="https://podminky.urs.cz/item/CS_URS_2024_02/342272245" TargetMode="External" /><Relationship Id="rId8" Type="http://schemas.openxmlformats.org/officeDocument/2006/relationships/hyperlink" Target="https://podminky.urs.cz/item/CS_URS_2024_02/317142442" TargetMode="External" /><Relationship Id="rId9" Type="http://schemas.openxmlformats.org/officeDocument/2006/relationships/hyperlink" Target="https://podminky.urs.cz/item/CS_URS_2024_02/342291121" TargetMode="External" /><Relationship Id="rId10" Type="http://schemas.openxmlformats.org/officeDocument/2006/relationships/hyperlink" Target="https://podminky.urs.cz/item/CS_URS_2024_02/317234410" TargetMode="External" /><Relationship Id="rId11" Type="http://schemas.openxmlformats.org/officeDocument/2006/relationships/hyperlink" Target="https://podminky.urs.cz/item/CS_URS_2024_02/346244381" TargetMode="External" /><Relationship Id="rId12" Type="http://schemas.openxmlformats.org/officeDocument/2006/relationships/hyperlink" Target="https://podminky.urs.cz/item/CS_URS_2024_02/619991001" TargetMode="External" /><Relationship Id="rId13" Type="http://schemas.openxmlformats.org/officeDocument/2006/relationships/hyperlink" Target="https://podminky.urs.cz/item/CS_URS_2024_02/611325111" TargetMode="External" /><Relationship Id="rId14" Type="http://schemas.openxmlformats.org/officeDocument/2006/relationships/hyperlink" Target="https://podminky.urs.cz/item/CS_URS_2024_02/611325112" TargetMode="External" /><Relationship Id="rId15" Type="http://schemas.openxmlformats.org/officeDocument/2006/relationships/hyperlink" Target="https://podminky.urs.cz/item/CS_URS_2024_02/611325121" TargetMode="External" /><Relationship Id="rId16" Type="http://schemas.openxmlformats.org/officeDocument/2006/relationships/hyperlink" Target="https://podminky.urs.cz/item/CS_URS_2024_02/611325412" TargetMode="External" /><Relationship Id="rId17" Type="http://schemas.openxmlformats.org/officeDocument/2006/relationships/hyperlink" Target="https://podminky.urs.cz/item/CS_URS_2024_02/611131121" TargetMode="External" /><Relationship Id="rId18" Type="http://schemas.openxmlformats.org/officeDocument/2006/relationships/hyperlink" Target="https://podminky.urs.cz/item/CS_URS_2024_02/611142001" TargetMode="External" /><Relationship Id="rId19" Type="http://schemas.openxmlformats.org/officeDocument/2006/relationships/hyperlink" Target="https://podminky.urs.cz/item/CS_URS_2024_02/611311131" TargetMode="External" /><Relationship Id="rId20" Type="http://schemas.openxmlformats.org/officeDocument/2006/relationships/hyperlink" Target="https://podminky.urs.cz/item/CS_URS_2024_02/612142012" TargetMode="External" /><Relationship Id="rId21" Type="http://schemas.openxmlformats.org/officeDocument/2006/relationships/hyperlink" Target="https://podminky.urs.cz/item/CS_URS_2024_02/612131101" TargetMode="External" /><Relationship Id="rId22" Type="http://schemas.openxmlformats.org/officeDocument/2006/relationships/hyperlink" Target="https://podminky.urs.cz/item/CS_URS_2024_02/612321121" TargetMode="External" /><Relationship Id="rId23" Type="http://schemas.openxmlformats.org/officeDocument/2006/relationships/hyperlink" Target="https://podminky.urs.cz/item/CS_URS_2024_02/612321191" TargetMode="External" /><Relationship Id="rId24" Type="http://schemas.openxmlformats.org/officeDocument/2006/relationships/hyperlink" Target="https://podminky.urs.cz/item/CS_URS_2024_02/612325112" TargetMode="External" /><Relationship Id="rId25" Type="http://schemas.openxmlformats.org/officeDocument/2006/relationships/hyperlink" Target="https://podminky.urs.cz/item/CS_URS_2024_02/612325121" TargetMode="External" /><Relationship Id="rId26" Type="http://schemas.openxmlformats.org/officeDocument/2006/relationships/hyperlink" Target="https://podminky.urs.cz/item/CS_URS_2024_02/612325301" TargetMode="External" /><Relationship Id="rId27" Type="http://schemas.openxmlformats.org/officeDocument/2006/relationships/hyperlink" Target="https://podminky.urs.cz/item/CS_URS_2024_02/612325302" TargetMode="External" /><Relationship Id="rId28" Type="http://schemas.openxmlformats.org/officeDocument/2006/relationships/hyperlink" Target="https://podminky.urs.cz/item/CS_URS_2024_02/612325412" TargetMode="External" /><Relationship Id="rId29" Type="http://schemas.openxmlformats.org/officeDocument/2006/relationships/hyperlink" Target="https://podminky.urs.cz/item/CS_URS_2024_02/619995001" TargetMode="External" /><Relationship Id="rId30" Type="http://schemas.openxmlformats.org/officeDocument/2006/relationships/hyperlink" Target="https://podminky.urs.cz/item/CS_URS_2024_02/612131121" TargetMode="External" /><Relationship Id="rId31" Type="http://schemas.openxmlformats.org/officeDocument/2006/relationships/hyperlink" Target="https://podminky.urs.cz/item/CS_URS_2024_02/612142001" TargetMode="External" /><Relationship Id="rId32" Type="http://schemas.openxmlformats.org/officeDocument/2006/relationships/hyperlink" Target="https://podminky.urs.cz/item/CS_URS_2024_02/622143003" TargetMode="External" /><Relationship Id="rId33" Type="http://schemas.openxmlformats.org/officeDocument/2006/relationships/hyperlink" Target="https://podminky.urs.cz/item/CS_URS_2024_02/612311131" TargetMode="External" /><Relationship Id="rId34" Type="http://schemas.openxmlformats.org/officeDocument/2006/relationships/hyperlink" Target="https://podminky.urs.cz/item/CS_URS_2024_02/629991011" TargetMode="External" /><Relationship Id="rId35" Type="http://schemas.openxmlformats.org/officeDocument/2006/relationships/hyperlink" Target="https://podminky.urs.cz/item/CS_URS_2024_02/622325219" TargetMode="External" /><Relationship Id="rId36" Type="http://schemas.openxmlformats.org/officeDocument/2006/relationships/hyperlink" Target="https://podminky.urs.cz/item/CS_URS_2024_02/631311115" TargetMode="External" /><Relationship Id="rId37" Type="http://schemas.openxmlformats.org/officeDocument/2006/relationships/hyperlink" Target="https://podminky.urs.cz/item/CS_URS_2024_02/631319011" TargetMode="External" /><Relationship Id="rId38" Type="http://schemas.openxmlformats.org/officeDocument/2006/relationships/hyperlink" Target="https://podminky.urs.cz/item/CS_URS_2024_02/631319171" TargetMode="External" /><Relationship Id="rId39" Type="http://schemas.openxmlformats.org/officeDocument/2006/relationships/hyperlink" Target="https://podminky.urs.cz/item/CS_URS_2024_02/631362021" TargetMode="External" /><Relationship Id="rId40" Type="http://schemas.openxmlformats.org/officeDocument/2006/relationships/hyperlink" Target="https://podminky.urs.cz/item/CS_URS_2024_02/634112112" TargetMode="External" /><Relationship Id="rId41" Type="http://schemas.openxmlformats.org/officeDocument/2006/relationships/hyperlink" Target="https://podminky.urs.cz/item/CS_URS_2024_02/642942111" TargetMode="External" /><Relationship Id="rId42" Type="http://schemas.openxmlformats.org/officeDocument/2006/relationships/hyperlink" Target="https://podminky.urs.cz/item/CS_URS_2024_02/962031133" TargetMode="External" /><Relationship Id="rId43" Type="http://schemas.openxmlformats.org/officeDocument/2006/relationships/hyperlink" Target="https://podminky.urs.cz/item/CS_URS_2024_02/962032231" TargetMode="External" /><Relationship Id="rId44" Type="http://schemas.openxmlformats.org/officeDocument/2006/relationships/hyperlink" Target="https://podminky.urs.cz/item/CS_URS_2024_02/965082923" TargetMode="External" /><Relationship Id="rId45" Type="http://schemas.openxmlformats.org/officeDocument/2006/relationships/hyperlink" Target="https://podminky.urs.cz/item/CS_URS_2024_02/968072455" TargetMode="External" /><Relationship Id="rId46" Type="http://schemas.openxmlformats.org/officeDocument/2006/relationships/hyperlink" Target="https://podminky.urs.cz/item/CS_URS_2024_02/968082016" TargetMode="External" /><Relationship Id="rId47" Type="http://schemas.openxmlformats.org/officeDocument/2006/relationships/hyperlink" Target="https://podminky.urs.cz/item/CS_URS_2024_02/968082017" TargetMode="External" /><Relationship Id="rId48" Type="http://schemas.openxmlformats.org/officeDocument/2006/relationships/hyperlink" Target="https://podminky.urs.cz/item/CS_URS_2024_02/971033521" TargetMode="External" /><Relationship Id="rId49" Type="http://schemas.openxmlformats.org/officeDocument/2006/relationships/hyperlink" Target="https://podminky.urs.cz/item/CS_URS_2024_02/971033651" TargetMode="External" /><Relationship Id="rId50" Type="http://schemas.openxmlformats.org/officeDocument/2006/relationships/hyperlink" Target="https://podminky.urs.cz/item/CS_URS_2024_02/974031664" TargetMode="External" /><Relationship Id="rId51" Type="http://schemas.openxmlformats.org/officeDocument/2006/relationships/hyperlink" Target="https://podminky.urs.cz/item/CS_URS_2024_02/978011141" TargetMode="External" /><Relationship Id="rId52" Type="http://schemas.openxmlformats.org/officeDocument/2006/relationships/hyperlink" Target="https://podminky.urs.cz/item/CS_URS_2024_02/978013141" TargetMode="External" /><Relationship Id="rId53" Type="http://schemas.openxmlformats.org/officeDocument/2006/relationships/hyperlink" Target="https://podminky.urs.cz/item/CS_URS_2024_02/949101111" TargetMode="External" /><Relationship Id="rId54" Type="http://schemas.openxmlformats.org/officeDocument/2006/relationships/hyperlink" Target="https://podminky.urs.cz/item/CS_URS_2024_02/949101112" TargetMode="External" /><Relationship Id="rId55" Type="http://schemas.openxmlformats.org/officeDocument/2006/relationships/hyperlink" Target="https://podminky.urs.cz/item/CS_URS_2024_02/952901111" TargetMode="External" /><Relationship Id="rId56" Type="http://schemas.openxmlformats.org/officeDocument/2006/relationships/hyperlink" Target="https://podminky.urs.cz/item/CS_URS_2024_02/952901114" TargetMode="External" /><Relationship Id="rId57" Type="http://schemas.openxmlformats.org/officeDocument/2006/relationships/hyperlink" Target="https://podminky.urs.cz/item/CS_URS_2024_02/997002611" TargetMode="External" /><Relationship Id="rId58" Type="http://schemas.openxmlformats.org/officeDocument/2006/relationships/hyperlink" Target="https://podminky.urs.cz/item/CS_URS_2024_02/997013211" TargetMode="External" /><Relationship Id="rId59" Type="http://schemas.openxmlformats.org/officeDocument/2006/relationships/hyperlink" Target="https://podminky.urs.cz/item/CS_URS_2024_02/997013501" TargetMode="External" /><Relationship Id="rId60" Type="http://schemas.openxmlformats.org/officeDocument/2006/relationships/hyperlink" Target="https://podminky.urs.cz/item/CS_URS_2024_02/997013509" TargetMode="External" /><Relationship Id="rId61" Type="http://schemas.openxmlformats.org/officeDocument/2006/relationships/hyperlink" Target="https://podminky.urs.cz/item/CS_URS_2024_02/997013631" TargetMode="External" /><Relationship Id="rId62" Type="http://schemas.openxmlformats.org/officeDocument/2006/relationships/hyperlink" Target="https://podminky.urs.cz/item/CS_URS_2023_01/997013863" TargetMode="External" /><Relationship Id="rId63" Type="http://schemas.openxmlformats.org/officeDocument/2006/relationships/hyperlink" Target="https://podminky.urs.cz/item/CS_URS_2023_01/997013873" TargetMode="External" /><Relationship Id="rId64" Type="http://schemas.openxmlformats.org/officeDocument/2006/relationships/hyperlink" Target="https://podminky.urs.cz/item/CS_URS_2024_02/998018001" TargetMode="External" /><Relationship Id="rId65" Type="http://schemas.openxmlformats.org/officeDocument/2006/relationships/hyperlink" Target="https://podminky.urs.cz/item/CS_URS_2024_02/763121811" TargetMode="External" /><Relationship Id="rId66" Type="http://schemas.openxmlformats.org/officeDocument/2006/relationships/hyperlink" Target="https://podminky.urs.cz/item/CS_URS_2024_02/763121590" TargetMode="External" /><Relationship Id="rId67" Type="http://schemas.openxmlformats.org/officeDocument/2006/relationships/hyperlink" Target="https://podminky.urs.cz/item/CS_URS_2024_02/998763511" TargetMode="External" /><Relationship Id="rId68" Type="http://schemas.openxmlformats.org/officeDocument/2006/relationships/hyperlink" Target="https://podminky.urs.cz/item/CS_URS_2024_02/764002851" TargetMode="External" /><Relationship Id="rId69" Type="http://schemas.openxmlformats.org/officeDocument/2006/relationships/hyperlink" Target="https://podminky.urs.cz/item/CS_URS_2024_02/766111820" TargetMode="External" /><Relationship Id="rId70" Type="http://schemas.openxmlformats.org/officeDocument/2006/relationships/hyperlink" Target="https://podminky.urs.cz/item/CS_URS_2024_02/766691925" TargetMode="External" /><Relationship Id="rId71" Type="http://schemas.openxmlformats.org/officeDocument/2006/relationships/hyperlink" Target="https://podminky.urs.cz/item/CS_URS_2024_02/766691811" TargetMode="External" /><Relationship Id="rId72" Type="http://schemas.openxmlformats.org/officeDocument/2006/relationships/hyperlink" Target="https://podminky.urs.cz/item/CS_URS_2024_02/766660461" TargetMode="External" /><Relationship Id="rId73" Type="http://schemas.openxmlformats.org/officeDocument/2006/relationships/hyperlink" Target="https://podminky.urs.cz/item/CS_URS_2024_02/766629214" TargetMode="External" /><Relationship Id="rId74" Type="http://schemas.openxmlformats.org/officeDocument/2006/relationships/hyperlink" Target="https://podminky.urs.cz/item/CS_URS_2024_02/766660001" TargetMode="External" /><Relationship Id="rId75" Type="http://schemas.openxmlformats.org/officeDocument/2006/relationships/hyperlink" Target="https://podminky.urs.cz/item/CS_URS_2024_02/766660728" TargetMode="External" /><Relationship Id="rId76" Type="http://schemas.openxmlformats.org/officeDocument/2006/relationships/hyperlink" Target="https://podminky.urs.cz/item/CS_URS_2024_02/766660729" TargetMode="External" /><Relationship Id="rId77" Type="http://schemas.openxmlformats.org/officeDocument/2006/relationships/hyperlink" Target="https://podminky.urs.cz/item/CS_URS_2024_02/998766311" TargetMode="External" /><Relationship Id="rId78" Type="http://schemas.openxmlformats.org/officeDocument/2006/relationships/hyperlink" Target="https://podminky.urs.cz/item/CS_URS_2024_02/767995113" TargetMode="External" /><Relationship Id="rId79" Type="http://schemas.openxmlformats.org/officeDocument/2006/relationships/hyperlink" Target="https://podminky.urs.cz/item/CS_URS_2024_02/767995114" TargetMode="External" /><Relationship Id="rId80" Type="http://schemas.openxmlformats.org/officeDocument/2006/relationships/hyperlink" Target="https://podminky.urs.cz/item/CS_URS_2024_02/998767311" TargetMode="External" /><Relationship Id="rId81" Type="http://schemas.openxmlformats.org/officeDocument/2006/relationships/hyperlink" Target="https://podminky.urs.cz/item/CS_URS_2024_02/771121011" TargetMode="External" /><Relationship Id="rId82" Type="http://schemas.openxmlformats.org/officeDocument/2006/relationships/hyperlink" Target="https://podminky.urs.cz/item/CS_URS_2024_02/771591112" TargetMode="External" /><Relationship Id="rId83" Type="http://schemas.openxmlformats.org/officeDocument/2006/relationships/hyperlink" Target="https://podminky.urs.cz/item/CS_URS_2024_02/771591241" TargetMode="External" /><Relationship Id="rId84" Type="http://schemas.openxmlformats.org/officeDocument/2006/relationships/hyperlink" Target="https://podminky.urs.cz/item/CS_URS_2024_02/771591242" TargetMode="External" /><Relationship Id="rId85" Type="http://schemas.openxmlformats.org/officeDocument/2006/relationships/hyperlink" Target="https://podminky.urs.cz/item/CS_URS_2024_02/771591264" TargetMode="External" /><Relationship Id="rId86" Type="http://schemas.openxmlformats.org/officeDocument/2006/relationships/hyperlink" Target="https://podminky.urs.cz/item/CS_URS_2024_02/771574416" TargetMode="External" /><Relationship Id="rId87" Type="http://schemas.openxmlformats.org/officeDocument/2006/relationships/hyperlink" Target="https://podminky.urs.cz/item/CS_URS_2024_02/771474142" TargetMode="External" /><Relationship Id="rId88" Type="http://schemas.openxmlformats.org/officeDocument/2006/relationships/hyperlink" Target="https://podminky.urs.cz/item/CS_URS_2024_02/771591115" TargetMode="External" /><Relationship Id="rId89" Type="http://schemas.openxmlformats.org/officeDocument/2006/relationships/hyperlink" Target="https://podminky.urs.cz/item/CS_URS_2024_02/771161021" TargetMode="External" /><Relationship Id="rId90" Type="http://schemas.openxmlformats.org/officeDocument/2006/relationships/hyperlink" Target="https://podminky.urs.cz/item/CS_URS_2024_02/998771311" TargetMode="External" /><Relationship Id="rId91" Type="http://schemas.openxmlformats.org/officeDocument/2006/relationships/hyperlink" Target="https://podminky.urs.cz/item/CS_URS_2024_02/775521810" TargetMode="External" /><Relationship Id="rId92" Type="http://schemas.openxmlformats.org/officeDocument/2006/relationships/hyperlink" Target="https://podminky.urs.cz/item/CS_URS_2024_02/781121011" TargetMode="External" /><Relationship Id="rId93" Type="http://schemas.openxmlformats.org/officeDocument/2006/relationships/hyperlink" Target="https://podminky.urs.cz/item/CS_URS_2024_02/781131112" TargetMode="External" /><Relationship Id="rId94" Type="http://schemas.openxmlformats.org/officeDocument/2006/relationships/hyperlink" Target="https://podminky.urs.cz/item/CS_URS_2024_02/781474154" TargetMode="External" /><Relationship Id="rId95" Type="http://schemas.openxmlformats.org/officeDocument/2006/relationships/hyperlink" Target="https://podminky.urs.cz/item/CS_URS_2024_02/781484413" TargetMode="External" /><Relationship Id="rId96" Type="http://schemas.openxmlformats.org/officeDocument/2006/relationships/hyperlink" Target="https://podminky.urs.cz/item/CS_URS_2024_02/781492211" TargetMode="External" /><Relationship Id="rId97" Type="http://schemas.openxmlformats.org/officeDocument/2006/relationships/hyperlink" Target="https://podminky.urs.cz/item/CS_URS_2024_02/781492251" TargetMode="External" /><Relationship Id="rId98" Type="http://schemas.openxmlformats.org/officeDocument/2006/relationships/hyperlink" Target="https://podminky.urs.cz/item/CS_URS_2024_02/781495115" TargetMode="External" /><Relationship Id="rId99" Type="http://schemas.openxmlformats.org/officeDocument/2006/relationships/hyperlink" Target="https://podminky.urs.cz/item/CS_URS_2024_02/998781311" TargetMode="External" /><Relationship Id="rId100" Type="http://schemas.openxmlformats.org/officeDocument/2006/relationships/hyperlink" Target="https://podminky.urs.cz/item/CS_URS_2024_02/783314203" TargetMode="External" /><Relationship Id="rId101" Type="http://schemas.openxmlformats.org/officeDocument/2006/relationships/hyperlink" Target="https://podminky.urs.cz/item/CS_URS_2024_02/783315101" TargetMode="External" /><Relationship Id="rId102" Type="http://schemas.openxmlformats.org/officeDocument/2006/relationships/hyperlink" Target="https://podminky.urs.cz/item/CS_URS_2024_02/783317101" TargetMode="External" /><Relationship Id="rId103" Type="http://schemas.openxmlformats.org/officeDocument/2006/relationships/hyperlink" Target="https://podminky.urs.cz/item/CS_URS_2024_02/783823135" TargetMode="External" /><Relationship Id="rId104" Type="http://schemas.openxmlformats.org/officeDocument/2006/relationships/hyperlink" Target="https://podminky.urs.cz/item/CS_URS_2024_02/783827425" TargetMode="External" /><Relationship Id="rId105" Type="http://schemas.openxmlformats.org/officeDocument/2006/relationships/hyperlink" Target="https://podminky.urs.cz/item/CS_URS_2024_02/784121003" TargetMode="External" /><Relationship Id="rId106" Type="http://schemas.openxmlformats.org/officeDocument/2006/relationships/hyperlink" Target="https://podminky.urs.cz/item/CS_URS_2024_02/784171001" TargetMode="External" /><Relationship Id="rId107" Type="http://schemas.openxmlformats.org/officeDocument/2006/relationships/hyperlink" Target="https://podminky.urs.cz/item/CS_URS_2024_02/784171111" TargetMode="External" /><Relationship Id="rId108" Type="http://schemas.openxmlformats.org/officeDocument/2006/relationships/hyperlink" Target="https://podminky.urs.cz/item/CS_URS_2024_02/784181121" TargetMode="External" /><Relationship Id="rId109" Type="http://schemas.openxmlformats.org/officeDocument/2006/relationships/hyperlink" Target="https://podminky.urs.cz/item/CS_URS_2024_02/784211101" TargetMode="External" /><Relationship Id="rId110" Type="http://schemas.openxmlformats.org/officeDocument/2006/relationships/hyperlink" Target="https://podminky.urs.cz/item/CS_URS_2024_02/784181123" TargetMode="External" /><Relationship Id="rId111" Type="http://schemas.openxmlformats.org/officeDocument/2006/relationships/hyperlink" Target="https://podminky.urs.cz/item/CS_URS_2024_02/784211103" TargetMode="External" /><Relationship Id="rId112"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hyperlink" Target="https://podminky.urs.cz/item/CS_URS_2024_02/997002611" TargetMode="External" /><Relationship Id="rId2" Type="http://schemas.openxmlformats.org/officeDocument/2006/relationships/hyperlink" Target="https://podminky.urs.cz/item/CS_URS_2024_02/997013211" TargetMode="External" /><Relationship Id="rId3" Type="http://schemas.openxmlformats.org/officeDocument/2006/relationships/hyperlink" Target="https://podminky.urs.cz/item/CS_URS_2024_02/997013501" TargetMode="External" /><Relationship Id="rId4" Type="http://schemas.openxmlformats.org/officeDocument/2006/relationships/hyperlink" Target="https://podminky.urs.cz/item/CS_URS_2024_02/997013509" TargetMode="External" /><Relationship Id="rId5" Type="http://schemas.openxmlformats.org/officeDocument/2006/relationships/hyperlink" Target="https://podminky.urs.cz/item/CS_URS_2024_02/997013631" TargetMode="External" /><Relationship Id="rId6" Type="http://schemas.openxmlformats.org/officeDocument/2006/relationships/hyperlink" Target="https://podminky.urs.cz/item/CS_URS_2023_01/721174025" TargetMode="External" /><Relationship Id="rId7" Type="http://schemas.openxmlformats.org/officeDocument/2006/relationships/hyperlink" Target="https://podminky.urs.cz/item/CS_URS_2024_02/721174043" TargetMode="External" /><Relationship Id="rId8" Type="http://schemas.openxmlformats.org/officeDocument/2006/relationships/hyperlink" Target="https://podminky.urs.cz/item/CS_URS_2024_02/721174045" TargetMode="External" /><Relationship Id="rId9" Type="http://schemas.openxmlformats.org/officeDocument/2006/relationships/hyperlink" Target="https://podminky.urs.cz/item/CS_URS_2024_02/721194105" TargetMode="External" /><Relationship Id="rId10" Type="http://schemas.openxmlformats.org/officeDocument/2006/relationships/hyperlink" Target="https://podminky.urs.cz/item/CS_URS_2024_02/721194109" TargetMode="External" /><Relationship Id="rId11" Type="http://schemas.openxmlformats.org/officeDocument/2006/relationships/hyperlink" Target="https://podminky.urs.cz/item/CS_URS_2024_02/721212123" TargetMode="External" /><Relationship Id="rId12" Type="http://schemas.openxmlformats.org/officeDocument/2006/relationships/hyperlink" Target="https://podminky.urs.cz/item/CS_URS_2024_02/721290111" TargetMode="External" /><Relationship Id="rId13" Type="http://schemas.openxmlformats.org/officeDocument/2006/relationships/hyperlink" Target="https://podminky.urs.cz/item/CS_URS_2024_02/998721311" TargetMode="External" /><Relationship Id="rId14" Type="http://schemas.openxmlformats.org/officeDocument/2006/relationships/hyperlink" Target="https://podminky.urs.cz/item/CS_URS_2024_02/722174022" TargetMode="External" /><Relationship Id="rId15" Type="http://schemas.openxmlformats.org/officeDocument/2006/relationships/hyperlink" Target="https://podminky.urs.cz/item/CS_URS_2024_02/722174023" TargetMode="External" /><Relationship Id="rId16" Type="http://schemas.openxmlformats.org/officeDocument/2006/relationships/hyperlink" Target="https://podminky.urs.cz/item/CS_URS_2024_02/722181241" TargetMode="External" /><Relationship Id="rId17" Type="http://schemas.openxmlformats.org/officeDocument/2006/relationships/hyperlink" Target="https://podminky.urs.cz/item/CS_URS_2024_02/722220152" TargetMode="External" /><Relationship Id="rId18" Type="http://schemas.openxmlformats.org/officeDocument/2006/relationships/hyperlink" Target="https://podminky.urs.cz/item/CS_URS_2024_02/722220161" TargetMode="External" /><Relationship Id="rId19" Type="http://schemas.openxmlformats.org/officeDocument/2006/relationships/hyperlink" Target="https://podminky.urs.cz/item/CS_URS_2024_02/722290226" TargetMode="External" /><Relationship Id="rId20" Type="http://schemas.openxmlformats.org/officeDocument/2006/relationships/hyperlink" Target="https://podminky.urs.cz/item/CS_URS_2024_02/722290234" TargetMode="External" /><Relationship Id="rId21" Type="http://schemas.openxmlformats.org/officeDocument/2006/relationships/hyperlink" Target="https://podminky.urs.cz/item/CS_URS_2024_02/998722311" TargetMode="External" /><Relationship Id="rId22" Type="http://schemas.openxmlformats.org/officeDocument/2006/relationships/hyperlink" Target="https://podminky.urs.cz/item/CS_URS_2024_02/725210821" TargetMode="External" /><Relationship Id="rId23" Type="http://schemas.openxmlformats.org/officeDocument/2006/relationships/hyperlink" Target="https://podminky.urs.cz/item/CS_URS_2024_02/725820802" TargetMode="External" /><Relationship Id="rId24" Type="http://schemas.openxmlformats.org/officeDocument/2006/relationships/hyperlink" Target="https://podminky.urs.cz/item/CS_URS_2024_02/725860811" TargetMode="External" /><Relationship Id="rId25" Type="http://schemas.openxmlformats.org/officeDocument/2006/relationships/hyperlink" Target="https://podminky.urs.cz/item/CS_URS_2024_02/725211681" TargetMode="External" /><Relationship Id="rId26" Type="http://schemas.openxmlformats.org/officeDocument/2006/relationships/hyperlink" Target="https://podminky.urs.cz/item/CS_URS_2023_01/725112022" TargetMode="External" /><Relationship Id="rId27" Type="http://schemas.openxmlformats.org/officeDocument/2006/relationships/hyperlink" Target="https://podminky.urs.cz/item/CS_URS_2024_02/725813111" TargetMode="External" /><Relationship Id="rId28" Type="http://schemas.openxmlformats.org/officeDocument/2006/relationships/hyperlink" Target="https://podminky.urs.cz/item/CS_URS_2024_02/725291652" TargetMode="External" /><Relationship Id="rId29" Type="http://schemas.openxmlformats.org/officeDocument/2006/relationships/hyperlink" Target="https://podminky.urs.cz/item/CS_URS_2024_02/725291654" TargetMode="External" /><Relationship Id="rId30" Type="http://schemas.openxmlformats.org/officeDocument/2006/relationships/hyperlink" Target="https://podminky.urs.cz/item/CS_URS_2024_02/725291653" TargetMode="External" /><Relationship Id="rId31" Type="http://schemas.openxmlformats.org/officeDocument/2006/relationships/hyperlink" Target="https://podminky.urs.cz/item/CS_URS_2024_02/725291662" TargetMode="External" /><Relationship Id="rId32" Type="http://schemas.openxmlformats.org/officeDocument/2006/relationships/hyperlink" Target="https://podminky.urs.cz/item/CS_URS_2024_02/725291664" TargetMode="External" /><Relationship Id="rId33" Type="http://schemas.openxmlformats.org/officeDocument/2006/relationships/hyperlink" Target="https://podminky.urs.cz/item/CS_URS_2024_02/725291666" TargetMode="External" /><Relationship Id="rId34" Type="http://schemas.openxmlformats.org/officeDocument/2006/relationships/hyperlink" Target="https://podminky.urs.cz/item/CS_URS_2024_02/725291667" TargetMode="External" /><Relationship Id="rId35" Type="http://schemas.openxmlformats.org/officeDocument/2006/relationships/hyperlink" Target="https://podminky.urs.cz/item/CS_URS_2024_02/725291668" TargetMode="External" /><Relationship Id="rId36" Type="http://schemas.openxmlformats.org/officeDocument/2006/relationships/hyperlink" Target="https://podminky.urs.cz/item/CS_URS_2024_02/725291670" TargetMode="External" /><Relationship Id="rId37" Type="http://schemas.openxmlformats.org/officeDocument/2006/relationships/hyperlink" Target="https://podminky.urs.cz/item/CS_URS_2024_02/998725311" TargetMode="External" /><Relationship Id="rId38" Type="http://schemas.openxmlformats.org/officeDocument/2006/relationships/hyperlink" Target="https://podminky.urs.cz/item/CS_URS_2023_01/726131043" TargetMode="External" /><Relationship Id="rId39" Type="http://schemas.openxmlformats.org/officeDocument/2006/relationships/hyperlink" Target="https://podminky.urs.cz/item/CS_URS_2023_01/998726211" TargetMode="External" /><Relationship Id="rId40"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hyperlink" Target="https://podminky.urs.cz/item/CS_URS_2024_02/998731311" TargetMode="External" /><Relationship Id="rId2" Type="http://schemas.openxmlformats.org/officeDocument/2006/relationships/hyperlink" Target="https://podminky.urs.cz/item/CS_URS_2024_02/733322301" TargetMode="External" /><Relationship Id="rId3" Type="http://schemas.openxmlformats.org/officeDocument/2006/relationships/hyperlink" Target="https://podminky.urs.cz/item/CS_URS_2024_02/733811241" TargetMode="External" /><Relationship Id="rId4" Type="http://schemas.openxmlformats.org/officeDocument/2006/relationships/hyperlink" Target="https://podminky.urs.cz/item/CS_URS_2024_02/998733311" TargetMode="External" /><Relationship Id="rId5" Type="http://schemas.openxmlformats.org/officeDocument/2006/relationships/hyperlink" Target="https://podminky.urs.cz/item/CS_URS_2024_02/734221545" TargetMode="External" /><Relationship Id="rId6" Type="http://schemas.openxmlformats.org/officeDocument/2006/relationships/hyperlink" Target="https://podminky.urs.cz/item/CS_URS_2024_02/734221682" TargetMode="External" /><Relationship Id="rId7" Type="http://schemas.openxmlformats.org/officeDocument/2006/relationships/hyperlink" Target="https://podminky.urs.cz/item/CS_URS_2024_02/734261406" TargetMode="External" /><Relationship Id="rId8" Type="http://schemas.openxmlformats.org/officeDocument/2006/relationships/hyperlink" Target="https://podminky.urs.cz/item/CS_URS_2024_02/998734311" TargetMode="External" /><Relationship Id="rId9" Type="http://schemas.openxmlformats.org/officeDocument/2006/relationships/hyperlink" Target="https://podminky.urs.cz/item/CS_URS_2024_02/735151252" TargetMode="External" /><Relationship Id="rId10" Type="http://schemas.openxmlformats.org/officeDocument/2006/relationships/hyperlink" Target="https://podminky.urs.cz/item/CS_URS_2024_02/998735311" TargetMode="External" /><Relationship Id="rId1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3_01/013254000" TargetMode="External" /><Relationship Id="rId2" Type="http://schemas.openxmlformats.org/officeDocument/2006/relationships/hyperlink" Target="https://podminky.urs.cz/item/CS_URS_2023_01/030001000" TargetMode="External" /><Relationship Id="rId3" Type="http://schemas.openxmlformats.org/officeDocument/2006/relationships/hyperlink" Target="https://podminky.urs.cz/item/CS_URS_2023_01/043002000" TargetMode="External" /><Relationship Id="rId4"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4_02/113106123" TargetMode="External" /><Relationship Id="rId2" Type="http://schemas.openxmlformats.org/officeDocument/2006/relationships/hyperlink" Target="https://podminky.urs.cz/item/CS_URS_2024_02/131213701" TargetMode="External" /><Relationship Id="rId3" Type="http://schemas.openxmlformats.org/officeDocument/2006/relationships/hyperlink" Target="https://podminky.urs.cz/item/CS_URS_2024_02/271562211" TargetMode="External" /><Relationship Id="rId4" Type="http://schemas.openxmlformats.org/officeDocument/2006/relationships/hyperlink" Target="https://podminky.urs.cz/item/CS_URS_2024_02/317944321" TargetMode="External" /><Relationship Id="rId5" Type="http://schemas.openxmlformats.org/officeDocument/2006/relationships/hyperlink" Target="https://podminky.urs.cz/item/CS_URS_2024_02/346244381" TargetMode="External" /><Relationship Id="rId6" Type="http://schemas.openxmlformats.org/officeDocument/2006/relationships/hyperlink" Target="https://podminky.urs.cz/item/CS_URS_2024_02/310236261" TargetMode="External" /><Relationship Id="rId7" Type="http://schemas.openxmlformats.org/officeDocument/2006/relationships/hyperlink" Target="https://podminky.urs.cz/item/CS_URS_2024_02/346272216" TargetMode="External" /><Relationship Id="rId8" Type="http://schemas.openxmlformats.org/officeDocument/2006/relationships/hyperlink" Target="https://podminky.urs.cz/item/CS_URS_2024_02/342291121" TargetMode="External" /><Relationship Id="rId9" Type="http://schemas.openxmlformats.org/officeDocument/2006/relationships/hyperlink" Target="https://podminky.urs.cz/item/CS_URS_2024_02/611131121" TargetMode="External" /><Relationship Id="rId10" Type="http://schemas.openxmlformats.org/officeDocument/2006/relationships/hyperlink" Target="https://podminky.urs.cz/item/CS_URS_2024_02/611142001" TargetMode="External" /><Relationship Id="rId11" Type="http://schemas.openxmlformats.org/officeDocument/2006/relationships/hyperlink" Target="https://podminky.urs.cz/item/CS_URS_2024_02/611321132" TargetMode="External" /><Relationship Id="rId12" Type="http://schemas.openxmlformats.org/officeDocument/2006/relationships/hyperlink" Target="https://podminky.urs.cz/item/CS_URS_2024_02/612325221" TargetMode="External" /><Relationship Id="rId13" Type="http://schemas.openxmlformats.org/officeDocument/2006/relationships/hyperlink" Target="https://podminky.urs.cz/item/CS_URS_2024_02/612325301" TargetMode="External" /><Relationship Id="rId14" Type="http://schemas.openxmlformats.org/officeDocument/2006/relationships/hyperlink" Target="https://podminky.urs.cz/item/CS_URS_2024_02/612131121" TargetMode="External" /><Relationship Id="rId15" Type="http://schemas.openxmlformats.org/officeDocument/2006/relationships/hyperlink" Target="https://podminky.urs.cz/item/CS_URS_2024_02/612142001" TargetMode="External" /><Relationship Id="rId16" Type="http://schemas.openxmlformats.org/officeDocument/2006/relationships/hyperlink" Target="https://podminky.urs.cz/item/CS_URS_2024_02/622143003" TargetMode="External" /><Relationship Id="rId17" Type="http://schemas.openxmlformats.org/officeDocument/2006/relationships/hyperlink" Target="https://podminky.urs.cz/item/CS_URS_2024_02/612321131" TargetMode="External" /><Relationship Id="rId18" Type="http://schemas.openxmlformats.org/officeDocument/2006/relationships/hyperlink" Target="https://podminky.urs.cz/item/CS_URS_2024_02/632451456" TargetMode="External" /><Relationship Id="rId19" Type="http://schemas.openxmlformats.org/officeDocument/2006/relationships/hyperlink" Target="https://podminky.urs.cz/item/CS_URS_2024_02/974031664" TargetMode="External" /><Relationship Id="rId20" Type="http://schemas.openxmlformats.org/officeDocument/2006/relationships/hyperlink" Target="https://podminky.urs.cz/item/CS_URS_2024_02/977211113" TargetMode="External" /><Relationship Id="rId21" Type="http://schemas.openxmlformats.org/officeDocument/2006/relationships/hyperlink" Target="https://podminky.urs.cz/item/CS_URS_2024_02/963051113" TargetMode="External" /><Relationship Id="rId22" Type="http://schemas.openxmlformats.org/officeDocument/2006/relationships/hyperlink" Target="https://podminky.urs.cz/item/CS_URS_2024_02/965045113" TargetMode="External" /><Relationship Id="rId23" Type="http://schemas.openxmlformats.org/officeDocument/2006/relationships/hyperlink" Target="https://podminky.urs.cz/item/CS_URS_2024_02/965046111" TargetMode="External" /><Relationship Id="rId24" Type="http://schemas.openxmlformats.org/officeDocument/2006/relationships/hyperlink" Target="https://podminky.urs.cz/item/CS_URS_2024_02/965046119" TargetMode="External" /><Relationship Id="rId25" Type="http://schemas.openxmlformats.org/officeDocument/2006/relationships/hyperlink" Target="https://podminky.urs.cz/item/CS_URS_2024_02/968062374" TargetMode="External" /><Relationship Id="rId26" Type="http://schemas.openxmlformats.org/officeDocument/2006/relationships/hyperlink" Target="https://podminky.urs.cz/item/CS_URS_2024_02/968082016" TargetMode="External" /><Relationship Id="rId27" Type="http://schemas.openxmlformats.org/officeDocument/2006/relationships/hyperlink" Target="https://podminky.urs.cz/item/CS_URS_2024_02/971033541" TargetMode="External" /><Relationship Id="rId28" Type="http://schemas.openxmlformats.org/officeDocument/2006/relationships/hyperlink" Target="https://podminky.urs.cz/item/CS_URS_2024_02/971033561" TargetMode="External" /><Relationship Id="rId29" Type="http://schemas.openxmlformats.org/officeDocument/2006/relationships/hyperlink" Target="https://podminky.urs.cz/item/CS_URS_2024_02/971033591" TargetMode="External" /><Relationship Id="rId30" Type="http://schemas.openxmlformats.org/officeDocument/2006/relationships/hyperlink" Target="https://podminky.urs.cz/item/CS_URS_2024_02/971033641" TargetMode="External" /><Relationship Id="rId31" Type="http://schemas.openxmlformats.org/officeDocument/2006/relationships/hyperlink" Target="https://podminky.urs.cz/item/CS_URS_2024_02/977151125" TargetMode="External" /><Relationship Id="rId32" Type="http://schemas.openxmlformats.org/officeDocument/2006/relationships/hyperlink" Target="https://podminky.urs.cz/item/CS_URS_2024_02/949101111" TargetMode="External" /><Relationship Id="rId33" Type="http://schemas.openxmlformats.org/officeDocument/2006/relationships/hyperlink" Target="https://podminky.urs.cz/item/CS_URS_2024_02/952901111" TargetMode="External" /><Relationship Id="rId34" Type="http://schemas.openxmlformats.org/officeDocument/2006/relationships/hyperlink" Target="https://podminky.urs.cz/item/CS_URS_2024_02/997002611" TargetMode="External" /><Relationship Id="rId35" Type="http://schemas.openxmlformats.org/officeDocument/2006/relationships/hyperlink" Target="https://podminky.urs.cz/item/CS_URS_2024_02/997013211" TargetMode="External" /><Relationship Id="rId36" Type="http://schemas.openxmlformats.org/officeDocument/2006/relationships/hyperlink" Target="https://podminky.urs.cz/item/CS_URS_2024_02/997013501" TargetMode="External" /><Relationship Id="rId37" Type="http://schemas.openxmlformats.org/officeDocument/2006/relationships/hyperlink" Target="https://podminky.urs.cz/item/CS_URS_2024_02/997013509" TargetMode="External" /><Relationship Id="rId38" Type="http://schemas.openxmlformats.org/officeDocument/2006/relationships/hyperlink" Target="https://podminky.urs.cz/item/CS_URS_2024_02/997013631" TargetMode="External" /><Relationship Id="rId39" Type="http://schemas.openxmlformats.org/officeDocument/2006/relationships/hyperlink" Target="https://podminky.urs.cz/item/CS_URS_2024_02/997013861" TargetMode="External" /><Relationship Id="rId40" Type="http://schemas.openxmlformats.org/officeDocument/2006/relationships/hyperlink" Target="https://podminky.urs.cz/item/CS_URS_2024_02/997013862" TargetMode="External" /><Relationship Id="rId41" Type="http://schemas.openxmlformats.org/officeDocument/2006/relationships/hyperlink" Target="https://podminky.urs.cz/item/CS_URS_2024_02/997013863" TargetMode="External" /><Relationship Id="rId42" Type="http://schemas.openxmlformats.org/officeDocument/2006/relationships/hyperlink" Target="https://podminky.urs.cz/item/CS_URS_2024_02/998018001" TargetMode="External" /><Relationship Id="rId43" Type="http://schemas.openxmlformats.org/officeDocument/2006/relationships/hyperlink" Target="https://podminky.urs.cz/item/CS_URS_2024_02/761661011" TargetMode="External" /><Relationship Id="rId44" Type="http://schemas.openxmlformats.org/officeDocument/2006/relationships/hyperlink" Target="https://podminky.urs.cz/item/CS_URS_2024_02/998761311" TargetMode="External" /><Relationship Id="rId45" Type="http://schemas.openxmlformats.org/officeDocument/2006/relationships/hyperlink" Target="https://podminky.urs.cz/item/CS_URS_2024_02/764002851" TargetMode="External" /><Relationship Id="rId46" Type="http://schemas.openxmlformats.org/officeDocument/2006/relationships/hyperlink" Target="https://podminky.urs.cz/item/CS_URS_2024_02/766691914" TargetMode="External" /><Relationship Id="rId47" Type="http://schemas.openxmlformats.org/officeDocument/2006/relationships/hyperlink" Target="https://podminky.urs.cz/item/CS_URS_2024_02/766691811" TargetMode="External" /><Relationship Id="rId48" Type="http://schemas.openxmlformats.org/officeDocument/2006/relationships/hyperlink" Target="https://podminky.urs.cz/item/CS_URS_2024_02/998766201" TargetMode="External" /><Relationship Id="rId49" Type="http://schemas.openxmlformats.org/officeDocument/2006/relationships/hyperlink" Target="https://podminky.urs.cz/item/CS_URS_2024_02/783314203" TargetMode="External" /><Relationship Id="rId50" Type="http://schemas.openxmlformats.org/officeDocument/2006/relationships/hyperlink" Target="https://podminky.urs.cz/item/CS_URS_2024_02/783943151" TargetMode="External" /><Relationship Id="rId51" Type="http://schemas.openxmlformats.org/officeDocument/2006/relationships/hyperlink" Target="https://podminky.urs.cz/item/CS_URS_2024_02/783947161" TargetMode="External" /><Relationship Id="rId52" Type="http://schemas.openxmlformats.org/officeDocument/2006/relationships/hyperlink" Target="https://podminky.urs.cz/item/CS_URS_2024_02/784121001" TargetMode="External" /><Relationship Id="rId53" Type="http://schemas.openxmlformats.org/officeDocument/2006/relationships/hyperlink" Target="https://podminky.urs.cz/item/CS_URS_2024_02/784171001" TargetMode="External" /><Relationship Id="rId54" Type="http://schemas.openxmlformats.org/officeDocument/2006/relationships/hyperlink" Target="https://podminky.urs.cz/item/CS_URS_2024_02/784171111" TargetMode="External" /><Relationship Id="rId55" Type="http://schemas.openxmlformats.org/officeDocument/2006/relationships/hyperlink" Target="https://podminky.urs.cz/item/CS_URS_2024_02/784181121" TargetMode="External" /><Relationship Id="rId56" Type="http://schemas.openxmlformats.org/officeDocument/2006/relationships/hyperlink" Target="https://podminky.urs.cz/item/CS_URS_2024_02/784211101" TargetMode="External" /><Relationship Id="rId57"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4_02/342272225" TargetMode="External" /><Relationship Id="rId2" Type="http://schemas.openxmlformats.org/officeDocument/2006/relationships/hyperlink" Target="https://podminky.urs.cz/item/CS_URS_2024_02/342272245" TargetMode="External" /><Relationship Id="rId3" Type="http://schemas.openxmlformats.org/officeDocument/2006/relationships/hyperlink" Target="https://podminky.urs.cz/item/CS_URS_2024_02/340271041" TargetMode="External" /><Relationship Id="rId4" Type="http://schemas.openxmlformats.org/officeDocument/2006/relationships/hyperlink" Target="https://podminky.urs.cz/item/CS_URS_2024_02/342291121" TargetMode="External" /><Relationship Id="rId5" Type="http://schemas.openxmlformats.org/officeDocument/2006/relationships/hyperlink" Target="https://podminky.urs.cz/item/CS_URS_2024_02/317142428" TargetMode="External" /><Relationship Id="rId6" Type="http://schemas.openxmlformats.org/officeDocument/2006/relationships/hyperlink" Target="https://podminky.urs.cz/item/CS_URS_2024_02/317944321" TargetMode="External" /><Relationship Id="rId7" Type="http://schemas.openxmlformats.org/officeDocument/2006/relationships/hyperlink" Target="https://podminky.urs.cz/item/CS_URS_2024_02/317234410" TargetMode="External" /><Relationship Id="rId8" Type="http://schemas.openxmlformats.org/officeDocument/2006/relationships/hyperlink" Target="https://podminky.urs.cz/item/CS_URS_2024_02/346244381" TargetMode="External" /><Relationship Id="rId9" Type="http://schemas.openxmlformats.org/officeDocument/2006/relationships/hyperlink" Target="https://podminky.urs.cz/item/CS_URS_2024_02/619991001" TargetMode="External" /><Relationship Id="rId10" Type="http://schemas.openxmlformats.org/officeDocument/2006/relationships/hyperlink" Target="https://podminky.urs.cz/item/CS_URS_2024_02/611131121" TargetMode="External" /><Relationship Id="rId11" Type="http://schemas.openxmlformats.org/officeDocument/2006/relationships/hyperlink" Target="https://podminky.urs.cz/item/CS_URS_2024_02/611142001" TargetMode="External" /><Relationship Id="rId12" Type="http://schemas.openxmlformats.org/officeDocument/2006/relationships/hyperlink" Target="https://podminky.urs.cz/item/CS_URS_2024_02/611321131" TargetMode="External" /><Relationship Id="rId13" Type="http://schemas.openxmlformats.org/officeDocument/2006/relationships/hyperlink" Target="https://podminky.urs.cz/item/CS_URS_2024_02/612131101" TargetMode="External" /><Relationship Id="rId14" Type="http://schemas.openxmlformats.org/officeDocument/2006/relationships/hyperlink" Target="https://podminky.urs.cz/item/CS_URS_2024_02/612321121" TargetMode="External" /><Relationship Id="rId15" Type="http://schemas.openxmlformats.org/officeDocument/2006/relationships/hyperlink" Target="https://podminky.urs.cz/item/CS_URS_2024_02/612321191" TargetMode="External" /><Relationship Id="rId16" Type="http://schemas.openxmlformats.org/officeDocument/2006/relationships/hyperlink" Target="https://podminky.urs.cz/item/CS_URS_2024_02/612135001" TargetMode="External" /><Relationship Id="rId17" Type="http://schemas.openxmlformats.org/officeDocument/2006/relationships/hyperlink" Target="https://podminky.urs.cz/item/CS_URS_2024_02/612135091" TargetMode="External" /><Relationship Id="rId18" Type="http://schemas.openxmlformats.org/officeDocument/2006/relationships/hyperlink" Target="https://podminky.urs.cz/item/CS_URS_2024_02/612325111" TargetMode="External" /><Relationship Id="rId19" Type="http://schemas.openxmlformats.org/officeDocument/2006/relationships/hyperlink" Target="https://podminky.urs.cz/item/CS_URS_2024_02/612131121" TargetMode="External" /><Relationship Id="rId20" Type="http://schemas.openxmlformats.org/officeDocument/2006/relationships/hyperlink" Target="https://podminky.urs.cz/item/CS_URS_2024_02/612142001" TargetMode="External" /><Relationship Id="rId21" Type="http://schemas.openxmlformats.org/officeDocument/2006/relationships/hyperlink" Target="https://podminky.urs.cz/item/CS_URS_2024_02/622143003" TargetMode="External" /><Relationship Id="rId22" Type="http://schemas.openxmlformats.org/officeDocument/2006/relationships/hyperlink" Target="https://podminky.urs.cz/item/CS_URS_2024_02/612321131" TargetMode="External" /><Relationship Id="rId23" Type="http://schemas.openxmlformats.org/officeDocument/2006/relationships/hyperlink" Target="https://podminky.urs.cz/item/CS_URS_2024_02/642942111" TargetMode="External" /><Relationship Id="rId24" Type="http://schemas.openxmlformats.org/officeDocument/2006/relationships/hyperlink" Target="https://podminky.urs.cz/item/CS_URS_2024_02/965045113" TargetMode="External" /><Relationship Id="rId25" Type="http://schemas.openxmlformats.org/officeDocument/2006/relationships/hyperlink" Target="https://podminky.urs.cz/item/CS_URS_2024_02/965081213" TargetMode="External" /><Relationship Id="rId26" Type="http://schemas.openxmlformats.org/officeDocument/2006/relationships/hyperlink" Target="https://podminky.urs.cz/item/CS_URS_2024_02/965081611" TargetMode="External" /><Relationship Id="rId27" Type="http://schemas.openxmlformats.org/officeDocument/2006/relationships/hyperlink" Target="https://podminky.urs.cz/item/CS_URS_2024_02/968062244" TargetMode="External" /><Relationship Id="rId28" Type="http://schemas.openxmlformats.org/officeDocument/2006/relationships/hyperlink" Target="https://podminky.urs.cz/item/CS_URS_2024_02/968062245" TargetMode="External" /><Relationship Id="rId29" Type="http://schemas.openxmlformats.org/officeDocument/2006/relationships/hyperlink" Target="https://podminky.urs.cz/item/CS_URS_2024_02/968062456" TargetMode="External" /><Relationship Id="rId30" Type="http://schemas.openxmlformats.org/officeDocument/2006/relationships/hyperlink" Target="https://podminky.urs.cz/item/CS_URS_2024_02/968072455" TargetMode="External" /><Relationship Id="rId31" Type="http://schemas.openxmlformats.org/officeDocument/2006/relationships/hyperlink" Target="https://podminky.urs.cz/item/CS_URS_2024_02/968072456" TargetMode="External" /><Relationship Id="rId32" Type="http://schemas.openxmlformats.org/officeDocument/2006/relationships/hyperlink" Target="https://podminky.urs.cz/item/CS_URS_2024_02/962031132" TargetMode="External" /><Relationship Id="rId33" Type="http://schemas.openxmlformats.org/officeDocument/2006/relationships/hyperlink" Target="https://podminky.urs.cz/item/CS_URS_2024_02/962031133" TargetMode="External" /><Relationship Id="rId34" Type="http://schemas.openxmlformats.org/officeDocument/2006/relationships/hyperlink" Target="https://podminky.urs.cz/item/CS_URS_2024_02/962081131" TargetMode="External" /><Relationship Id="rId35" Type="http://schemas.openxmlformats.org/officeDocument/2006/relationships/hyperlink" Target="https://podminky.urs.cz/item/CS_URS_2024_02/962032231" TargetMode="External" /><Relationship Id="rId36" Type="http://schemas.openxmlformats.org/officeDocument/2006/relationships/hyperlink" Target="https://podminky.urs.cz/item/CS_URS_2024_02/971033541" TargetMode="External" /><Relationship Id="rId37" Type="http://schemas.openxmlformats.org/officeDocument/2006/relationships/hyperlink" Target="https://podminky.urs.cz/item/CS_URS_2024_02/974031664" TargetMode="External" /><Relationship Id="rId38" Type="http://schemas.openxmlformats.org/officeDocument/2006/relationships/hyperlink" Target="https://podminky.urs.cz/item/CS_URS_2024_02/978059541" TargetMode="External" /><Relationship Id="rId39" Type="http://schemas.openxmlformats.org/officeDocument/2006/relationships/hyperlink" Target="https://podminky.urs.cz/item/CS_URS_2024_02/949101111" TargetMode="External" /><Relationship Id="rId40" Type="http://schemas.openxmlformats.org/officeDocument/2006/relationships/hyperlink" Target="https://podminky.urs.cz/item/CS_URS_2024_02/952901111" TargetMode="External" /><Relationship Id="rId41" Type="http://schemas.openxmlformats.org/officeDocument/2006/relationships/hyperlink" Target="https://podminky.urs.cz/item/CS_URS_2024_02/997002611" TargetMode="External" /><Relationship Id="rId42" Type="http://schemas.openxmlformats.org/officeDocument/2006/relationships/hyperlink" Target="https://podminky.urs.cz/item/CS_URS_2024_02/997013211" TargetMode="External" /><Relationship Id="rId43" Type="http://schemas.openxmlformats.org/officeDocument/2006/relationships/hyperlink" Target="https://podminky.urs.cz/item/CS_URS_2024_02/997013501" TargetMode="External" /><Relationship Id="rId44" Type="http://schemas.openxmlformats.org/officeDocument/2006/relationships/hyperlink" Target="https://podminky.urs.cz/item/CS_URS_2024_02/997013509" TargetMode="External" /><Relationship Id="rId45" Type="http://schemas.openxmlformats.org/officeDocument/2006/relationships/hyperlink" Target="https://podminky.urs.cz/item/CS_URS_2024_02/997013631" TargetMode="External" /><Relationship Id="rId46" Type="http://schemas.openxmlformats.org/officeDocument/2006/relationships/hyperlink" Target="https://podminky.urs.cz/item/CS_URS_2024_02/997013861" TargetMode="External" /><Relationship Id="rId47" Type="http://schemas.openxmlformats.org/officeDocument/2006/relationships/hyperlink" Target="https://podminky.urs.cz/item/CS_URS_2024_02/997013863" TargetMode="External" /><Relationship Id="rId48" Type="http://schemas.openxmlformats.org/officeDocument/2006/relationships/hyperlink" Target="https://podminky.urs.cz/item/CS_URS_2024_02/998018001" TargetMode="External" /><Relationship Id="rId49" Type="http://schemas.openxmlformats.org/officeDocument/2006/relationships/hyperlink" Target="https://podminky.urs.cz/item/CS_URS_2024_02/766111820" TargetMode="External" /><Relationship Id="rId50" Type="http://schemas.openxmlformats.org/officeDocument/2006/relationships/hyperlink" Target="https://podminky.urs.cz/item/CS_URS_2024_02/766411821" TargetMode="External" /><Relationship Id="rId51" Type="http://schemas.openxmlformats.org/officeDocument/2006/relationships/hyperlink" Target="https://podminky.urs.cz/item/CS_URS_2024_02/766411822" TargetMode="External" /><Relationship Id="rId52" Type="http://schemas.openxmlformats.org/officeDocument/2006/relationships/hyperlink" Target="https://podminky.urs.cz/item/CS_URS_2024_02/766691811" TargetMode="External" /><Relationship Id="rId53" Type="http://schemas.openxmlformats.org/officeDocument/2006/relationships/hyperlink" Target="https://podminky.urs.cz/item/CS_URS_2024_02/766691914" TargetMode="External" /><Relationship Id="rId54" Type="http://schemas.openxmlformats.org/officeDocument/2006/relationships/hyperlink" Target="https://podminky.urs.cz/item/CS_URS_2024_02/766660001" TargetMode="External" /><Relationship Id="rId55" Type="http://schemas.openxmlformats.org/officeDocument/2006/relationships/hyperlink" Target="https://podminky.urs.cz/item/CS_URS_2024_02/766660728" TargetMode="External" /><Relationship Id="rId56" Type="http://schemas.openxmlformats.org/officeDocument/2006/relationships/hyperlink" Target="https://podminky.urs.cz/item/CS_URS_2024_02/766660729" TargetMode="External" /><Relationship Id="rId57" Type="http://schemas.openxmlformats.org/officeDocument/2006/relationships/hyperlink" Target="https://podminky.urs.cz/item/CS_URS_2024_02/998766201" TargetMode="External" /><Relationship Id="rId58" Type="http://schemas.openxmlformats.org/officeDocument/2006/relationships/hyperlink" Target="https://podminky.urs.cz/item/CS_URS_2024_02/998767201" TargetMode="External" /><Relationship Id="rId59" Type="http://schemas.openxmlformats.org/officeDocument/2006/relationships/hyperlink" Target="https://podminky.urs.cz/item/CS_URS_2024_02/771121011" TargetMode="External" /><Relationship Id="rId60" Type="http://schemas.openxmlformats.org/officeDocument/2006/relationships/hyperlink" Target="https://podminky.urs.cz/item/CS_URS_2024_02/771574436" TargetMode="External" /><Relationship Id="rId61" Type="http://schemas.openxmlformats.org/officeDocument/2006/relationships/hyperlink" Target="https://podminky.urs.cz/item/CS_URS_2024_02/771474112" TargetMode="External" /><Relationship Id="rId62" Type="http://schemas.openxmlformats.org/officeDocument/2006/relationships/hyperlink" Target="https://podminky.urs.cz/item/CS_URS_2024_02/771591115" TargetMode="External" /><Relationship Id="rId63" Type="http://schemas.openxmlformats.org/officeDocument/2006/relationships/hyperlink" Target="https://podminky.urs.cz/item/CS_URS_2024_02/771161021" TargetMode="External" /><Relationship Id="rId64" Type="http://schemas.openxmlformats.org/officeDocument/2006/relationships/hyperlink" Target="https://podminky.urs.cz/item/CS_URS_2024_02/998771201" TargetMode="External" /><Relationship Id="rId65" Type="http://schemas.openxmlformats.org/officeDocument/2006/relationships/hyperlink" Target="https://podminky.urs.cz/item/CS_URS_2024_02/781121011" TargetMode="External" /><Relationship Id="rId66" Type="http://schemas.openxmlformats.org/officeDocument/2006/relationships/hyperlink" Target="https://podminky.urs.cz/item/CS_URS_2024_02/781472218" TargetMode="External" /><Relationship Id="rId67" Type="http://schemas.openxmlformats.org/officeDocument/2006/relationships/hyperlink" Target="https://podminky.urs.cz/item/CS_URS_2024_02/781492211" TargetMode="External" /><Relationship Id="rId68" Type="http://schemas.openxmlformats.org/officeDocument/2006/relationships/hyperlink" Target="https://podminky.urs.cz/item/CS_URS_2024_02/781492251" TargetMode="External" /><Relationship Id="rId69" Type="http://schemas.openxmlformats.org/officeDocument/2006/relationships/hyperlink" Target="https://podminky.urs.cz/item/CS_URS_2024_02/781495115" TargetMode="External" /><Relationship Id="rId70" Type="http://schemas.openxmlformats.org/officeDocument/2006/relationships/hyperlink" Target="https://podminky.urs.cz/item/CS_URS_2024_02/781495117" TargetMode="External" /><Relationship Id="rId71" Type="http://schemas.openxmlformats.org/officeDocument/2006/relationships/hyperlink" Target="https://podminky.urs.cz/item/CS_URS_2024_02/998781201" TargetMode="External" /><Relationship Id="rId72" Type="http://schemas.openxmlformats.org/officeDocument/2006/relationships/hyperlink" Target="https://podminky.urs.cz/item/CS_URS_2024_02/783315103" TargetMode="External" /><Relationship Id="rId73" Type="http://schemas.openxmlformats.org/officeDocument/2006/relationships/hyperlink" Target="https://podminky.urs.cz/item/CS_URS_2024_02/783317101" TargetMode="External" /><Relationship Id="rId74" Type="http://schemas.openxmlformats.org/officeDocument/2006/relationships/hyperlink" Target="https://podminky.urs.cz/item/CS_URS_2024_02/784121001" TargetMode="External" /><Relationship Id="rId75" Type="http://schemas.openxmlformats.org/officeDocument/2006/relationships/hyperlink" Target="https://podminky.urs.cz/item/CS_URS_2024_02/784171001" TargetMode="External" /><Relationship Id="rId76" Type="http://schemas.openxmlformats.org/officeDocument/2006/relationships/hyperlink" Target="https://podminky.urs.cz/item/CS_URS_2024_02/784171111" TargetMode="External" /><Relationship Id="rId77" Type="http://schemas.openxmlformats.org/officeDocument/2006/relationships/hyperlink" Target="https://podminky.urs.cz/item/CS_URS_2024_02/784181121" TargetMode="External" /><Relationship Id="rId78" Type="http://schemas.openxmlformats.org/officeDocument/2006/relationships/hyperlink" Target="https://podminky.urs.cz/item/CS_URS_2024_02/784211101" TargetMode="External" /><Relationship Id="rId79" Type="http://schemas.openxmlformats.org/officeDocument/2006/relationships/hyperlink" Target="https://podminky.urs.cz/item/CS_URS_2023_01/786614001" TargetMode="External" /><Relationship Id="rId80" Type="http://schemas.openxmlformats.org/officeDocument/2006/relationships/hyperlink" Target="https://podminky.urs.cz/item/CS_URS_2024_02/998786201" TargetMode="External" /><Relationship Id="rId8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4_02/997002611" TargetMode="External" /><Relationship Id="rId2" Type="http://schemas.openxmlformats.org/officeDocument/2006/relationships/hyperlink" Target="https://podminky.urs.cz/item/CS_URS_2024_02/997013211" TargetMode="External" /><Relationship Id="rId3" Type="http://schemas.openxmlformats.org/officeDocument/2006/relationships/hyperlink" Target="https://podminky.urs.cz/item/CS_URS_2024_02/997013501" TargetMode="External" /><Relationship Id="rId4" Type="http://schemas.openxmlformats.org/officeDocument/2006/relationships/hyperlink" Target="https://podminky.urs.cz/item/CS_URS_2024_02/997013509" TargetMode="External" /><Relationship Id="rId5" Type="http://schemas.openxmlformats.org/officeDocument/2006/relationships/hyperlink" Target="https://podminky.urs.cz/item/CS_URS_2024_02/997013631" TargetMode="External" /><Relationship Id="rId6" Type="http://schemas.openxmlformats.org/officeDocument/2006/relationships/hyperlink" Target="https://podminky.urs.cz/item/CS_URS_2024_02/721174024" TargetMode="External" /><Relationship Id="rId7" Type="http://schemas.openxmlformats.org/officeDocument/2006/relationships/hyperlink" Target="https://podminky.urs.cz/item/CS_URS_2024_02/721174004" TargetMode="External" /><Relationship Id="rId8" Type="http://schemas.openxmlformats.org/officeDocument/2006/relationships/hyperlink" Target="https://podminky.urs.cz/item/CS_URS_2024_02/721174005" TargetMode="External" /><Relationship Id="rId9" Type="http://schemas.openxmlformats.org/officeDocument/2006/relationships/hyperlink" Target="https://podminky.urs.cz/item/CS_URS_2024_02/721174043" TargetMode="External" /><Relationship Id="rId10" Type="http://schemas.openxmlformats.org/officeDocument/2006/relationships/hyperlink" Target="https://podminky.urs.cz/item/CS_URS_2024_02/721174044" TargetMode="External" /><Relationship Id="rId11" Type="http://schemas.openxmlformats.org/officeDocument/2006/relationships/hyperlink" Target="https://podminky.urs.cz/item/CS_URS_2024_02/721174045" TargetMode="External" /><Relationship Id="rId12" Type="http://schemas.openxmlformats.org/officeDocument/2006/relationships/hyperlink" Target="https://podminky.urs.cz/item/CS_URS_2024_02/721194105" TargetMode="External" /><Relationship Id="rId13" Type="http://schemas.openxmlformats.org/officeDocument/2006/relationships/hyperlink" Target="https://podminky.urs.cz/item/CS_URS_2024_02/721194109" TargetMode="External" /><Relationship Id="rId14" Type="http://schemas.openxmlformats.org/officeDocument/2006/relationships/hyperlink" Target="https://podminky.urs.cz/item/CS_URS_2024_02/721290111" TargetMode="External" /><Relationship Id="rId15" Type="http://schemas.openxmlformats.org/officeDocument/2006/relationships/hyperlink" Target="https://podminky.urs.cz/item/CS_URS_2024_02/998721201" TargetMode="External" /><Relationship Id="rId16" Type="http://schemas.openxmlformats.org/officeDocument/2006/relationships/hyperlink" Target="https://podminky.urs.cz/item/CS_URS_2024_02/722174023" TargetMode="External" /><Relationship Id="rId17" Type="http://schemas.openxmlformats.org/officeDocument/2006/relationships/hyperlink" Target="https://podminky.urs.cz/item/CS_URS_2024_02/722174024" TargetMode="External" /><Relationship Id="rId18" Type="http://schemas.openxmlformats.org/officeDocument/2006/relationships/hyperlink" Target="https://podminky.urs.cz/item/CS_URS_2024_02/722181241" TargetMode="External" /><Relationship Id="rId19" Type="http://schemas.openxmlformats.org/officeDocument/2006/relationships/hyperlink" Target="https://podminky.urs.cz/item/CS_URS_2024_02/722181242" TargetMode="External" /><Relationship Id="rId20" Type="http://schemas.openxmlformats.org/officeDocument/2006/relationships/hyperlink" Target="https://podminky.urs.cz/item/CS_URS_2024_02/722220152" TargetMode="External" /><Relationship Id="rId21" Type="http://schemas.openxmlformats.org/officeDocument/2006/relationships/hyperlink" Target="https://podminky.urs.cz/item/CS_URS_2024_02/722220161" TargetMode="External" /><Relationship Id="rId22" Type="http://schemas.openxmlformats.org/officeDocument/2006/relationships/hyperlink" Target="https://podminky.urs.cz/item/CS_URS_2024_02/722290226" TargetMode="External" /><Relationship Id="rId23" Type="http://schemas.openxmlformats.org/officeDocument/2006/relationships/hyperlink" Target="https://podminky.urs.cz/item/CS_URS_2024_02/722290234" TargetMode="External" /><Relationship Id="rId24" Type="http://schemas.openxmlformats.org/officeDocument/2006/relationships/hyperlink" Target="https://podminky.urs.cz/item/CS_URS_2024_02/998722201" TargetMode="External" /><Relationship Id="rId25" Type="http://schemas.openxmlformats.org/officeDocument/2006/relationships/hyperlink" Target="https://podminky.urs.cz/item/CS_URS_2024_02/725210821" TargetMode="External" /><Relationship Id="rId26" Type="http://schemas.openxmlformats.org/officeDocument/2006/relationships/hyperlink" Target="https://podminky.urs.cz/item/CS_URS_2024_02/725820802" TargetMode="External" /><Relationship Id="rId27" Type="http://schemas.openxmlformats.org/officeDocument/2006/relationships/hyperlink" Target="https://podminky.urs.cz/item/CS_URS_2024_02/725860811" TargetMode="External" /><Relationship Id="rId28" Type="http://schemas.openxmlformats.org/officeDocument/2006/relationships/hyperlink" Target="https://podminky.urs.cz/item/CS_URS_2024_02/725822611" TargetMode="External" /><Relationship Id="rId29" Type="http://schemas.openxmlformats.org/officeDocument/2006/relationships/hyperlink" Target="https://podminky.urs.cz/item/CS_URS_2024_02/725861102" TargetMode="External" /><Relationship Id="rId30" Type="http://schemas.openxmlformats.org/officeDocument/2006/relationships/hyperlink" Target="https://podminky.urs.cz/item/CS_URS_2024_02/725813111" TargetMode="External" /><Relationship Id="rId31" Type="http://schemas.openxmlformats.org/officeDocument/2006/relationships/hyperlink" Target="https://podminky.urs.cz/item/CS_URS_2024_02/725291652" TargetMode="External" /><Relationship Id="rId32" Type="http://schemas.openxmlformats.org/officeDocument/2006/relationships/hyperlink" Target="https://podminky.urs.cz/item/CS_URS_2024_02/725291654" TargetMode="External" /><Relationship Id="rId33" Type="http://schemas.openxmlformats.org/officeDocument/2006/relationships/hyperlink" Target="https://podminky.urs.cz/item/CS_URS_2024_02/998725201" TargetMode="External" /><Relationship Id="rId34" Type="http://schemas.openxmlformats.org/officeDocument/2006/relationships/hyperlink" Target="https://podminky.urs.cz/item/CS_URS_2024_02/763164621" TargetMode="External" /><Relationship Id="rId35" Type="http://schemas.openxmlformats.org/officeDocument/2006/relationships/hyperlink" Target="https://podminky.urs.cz/item/CS_URS_2024_02/998763401" TargetMode="External" /><Relationship Id="rId36" Type="http://schemas.openxmlformats.org/officeDocument/2006/relationships/hyperlink" Target="https://podminky.urs.cz/item/CS_URS_2024_02/784181121" TargetMode="External" /><Relationship Id="rId37" Type="http://schemas.openxmlformats.org/officeDocument/2006/relationships/hyperlink" Target="https://podminky.urs.cz/item/CS_URS_2024_02/784211101" TargetMode="External" /><Relationship Id="rId38"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4_02/998731201" TargetMode="External" /><Relationship Id="rId2" Type="http://schemas.openxmlformats.org/officeDocument/2006/relationships/hyperlink" Target="https://podminky.urs.cz/item/CS_URS_2023_01/733223202" TargetMode="External" /><Relationship Id="rId3" Type="http://schemas.openxmlformats.org/officeDocument/2006/relationships/hyperlink" Target="https://podminky.urs.cz/item/CS_URS_2024_02/733223205" TargetMode="External" /><Relationship Id="rId4" Type="http://schemas.openxmlformats.org/officeDocument/2006/relationships/hyperlink" Target="https://podminky.urs.cz/item/CS_URS_2024_02/733811241" TargetMode="External" /><Relationship Id="rId5" Type="http://schemas.openxmlformats.org/officeDocument/2006/relationships/hyperlink" Target="https://podminky.urs.cz/item/CS_URS_2024_02/733811242" TargetMode="External" /><Relationship Id="rId6" Type="http://schemas.openxmlformats.org/officeDocument/2006/relationships/hyperlink" Target="https://podminky.urs.cz/item/CS_URS_2024_02/998733201" TargetMode="External" /><Relationship Id="rId7" Type="http://schemas.openxmlformats.org/officeDocument/2006/relationships/hyperlink" Target="https://podminky.urs.cz/item/CS_URS_2024_02/734221545" TargetMode="External" /><Relationship Id="rId8" Type="http://schemas.openxmlformats.org/officeDocument/2006/relationships/hyperlink" Target="https://podminky.urs.cz/item/CS_URS_2024_02/734221682" TargetMode="External" /><Relationship Id="rId9" Type="http://schemas.openxmlformats.org/officeDocument/2006/relationships/hyperlink" Target="https://podminky.urs.cz/item/CS_URS_2024_02/734261406" TargetMode="External" /><Relationship Id="rId10" Type="http://schemas.openxmlformats.org/officeDocument/2006/relationships/hyperlink" Target="https://podminky.urs.cz/item/CS_URS_2024_02/998734201" TargetMode="External" /><Relationship Id="rId11" Type="http://schemas.openxmlformats.org/officeDocument/2006/relationships/hyperlink" Target="https://podminky.urs.cz/item/CS_URS_2024_02/735151557" TargetMode="External" /><Relationship Id="rId12" Type="http://schemas.openxmlformats.org/officeDocument/2006/relationships/hyperlink" Target="https://podminky.urs.cz/item/CS_URS_2024_02/735151560" TargetMode="External" /><Relationship Id="rId13" Type="http://schemas.openxmlformats.org/officeDocument/2006/relationships/hyperlink" Target="https://podminky.urs.cz/item/CS_URS_2024_02/998735201" TargetMode="External" /><Relationship Id="rId14"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19</v>
      </c>
      <c r="AO7" s="25"/>
      <c r="AP7" s="25"/>
      <c r="AQ7" s="25"/>
      <c r="AR7" s="23"/>
      <c r="BE7" s="34"/>
      <c r="BS7" s="20" t="s">
        <v>6</v>
      </c>
    </row>
    <row r="8" s="1" customFormat="1" ht="12" customHeight="1">
      <c r="B8" s="24"/>
      <c r="C8" s="25"/>
      <c r="D8" s="35"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23</v>
      </c>
      <c r="AL8" s="25"/>
      <c r="AM8" s="25"/>
      <c r="AN8" s="36" t="s">
        <v>24</v>
      </c>
      <c r="AO8" s="25"/>
      <c r="AP8" s="25"/>
      <c r="AQ8" s="25"/>
      <c r="AR8" s="23"/>
      <c r="BE8" s="34"/>
      <c r="BS8" s="20" t="s">
        <v>6</v>
      </c>
    </row>
    <row r="9"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4"/>
      <c r="BS9" s="20" t="s">
        <v>6</v>
      </c>
    </row>
    <row r="10" s="1" customFormat="1" ht="12" customHeight="1">
      <c r="B10" s="24"/>
      <c r="C10" s="25"/>
      <c r="D10" s="35"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26</v>
      </c>
      <c r="AL10" s="25"/>
      <c r="AM10" s="25"/>
      <c r="AN10" s="30" t="s">
        <v>19</v>
      </c>
      <c r="AO10" s="25"/>
      <c r="AP10" s="25"/>
      <c r="AQ10" s="25"/>
      <c r="AR10" s="23"/>
      <c r="BE10" s="34"/>
      <c r="BS10" s="20" t="s">
        <v>6</v>
      </c>
    </row>
    <row r="11" s="1" customFormat="1" ht="18.48" customHeight="1">
      <c r="B11" s="24"/>
      <c r="C11" s="25"/>
      <c r="D11" s="25"/>
      <c r="E11" s="30" t="s">
        <v>27</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28</v>
      </c>
      <c r="AL11" s="25"/>
      <c r="AM11" s="25"/>
      <c r="AN11" s="30" t="s">
        <v>19</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29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26</v>
      </c>
      <c r="AL13" s="25"/>
      <c r="AM13" s="25"/>
      <c r="AN13" s="37" t="s">
        <v>30</v>
      </c>
      <c r="AO13" s="25"/>
      <c r="AP13" s="25"/>
      <c r="AQ13" s="25"/>
      <c r="AR13" s="23"/>
      <c r="BE13" s="34"/>
      <c r="BS13" s="20" t="s">
        <v>6</v>
      </c>
    </row>
    <row r="14">
      <c r="B14" s="24"/>
      <c r="C14" s="25"/>
      <c r="D14" s="25"/>
      <c r="E14" s="37" t="s">
        <v>30</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5" t="s">
        <v>28</v>
      </c>
      <c r="AL14" s="25"/>
      <c r="AM14" s="25"/>
      <c r="AN14" s="37" t="s">
        <v>30</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31</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26</v>
      </c>
      <c r="AL16" s="25"/>
      <c r="AM16" s="25"/>
      <c r="AN16" s="30" t="s">
        <v>19</v>
      </c>
      <c r="AO16" s="25"/>
      <c r="AP16" s="25"/>
      <c r="AQ16" s="25"/>
      <c r="AR16" s="23"/>
      <c r="BE16" s="34"/>
      <c r="BS16" s="20" t="s">
        <v>4</v>
      </c>
    </row>
    <row r="17" s="1" customFormat="1" ht="18.48" customHeight="1">
      <c r="B17" s="24"/>
      <c r="C17" s="25"/>
      <c r="D17" s="25"/>
      <c r="E17" s="30" t="s">
        <v>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28</v>
      </c>
      <c r="AL17" s="25"/>
      <c r="AM17" s="25"/>
      <c r="AN17" s="30" t="s">
        <v>19</v>
      </c>
      <c r="AO17" s="25"/>
      <c r="AP17" s="25"/>
      <c r="AQ17" s="25"/>
      <c r="AR17" s="23"/>
      <c r="BE17" s="34"/>
      <c r="BS17" s="20" t="s">
        <v>33</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34</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26</v>
      </c>
      <c r="AL19" s="25"/>
      <c r="AM19" s="25"/>
      <c r="AN19" s="30" t="s">
        <v>19</v>
      </c>
      <c r="AO19" s="25"/>
      <c r="AP19" s="25"/>
      <c r="AQ19" s="25"/>
      <c r="AR19" s="23"/>
      <c r="BE19" s="34"/>
      <c r="BS19" s="20" t="s">
        <v>6</v>
      </c>
    </row>
    <row r="20" s="1" customFormat="1" ht="18.48" customHeight="1">
      <c r="B20" s="24"/>
      <c r="C20" s="25"/>
      <c r="D20" s="25"/>
      <c r="E20" s="30" t="s">
        <v>35</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28</v>
      </c>
      <c r="AL20" s="25"/>
      <c r="AM20" s="25"/>
      <c r="AN20" s="30" t="s">
        <v>19</v>
      </c>
      <c r="AO20" s="25"/>
      <c r="AP20" s="25"/>
      <c r="AQ20" s="25"/>
      <c r="AR20" s="23"/>
      <c r="BE20" s="34"/>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36</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47.25" customHeight="1">
      <c r="B23" s="24"/>
      <c r="C23" s="25"/>
      <c r="D23" s="25"/>
      <c r="E23" s="39" t="s">
        <v>37</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5"/>
      <c r="AQ25" s="25"/>
      <c r="AR25" s="23"/>
      <c r="BE25" s="34"/>
    </row>
    <row r="26" s="2" customFormat="1" ht="25.92" customHeight="1">
      <c r="A26" s="41"/>
      <c r="B26" s="42"/>
      <c r="C26" s="43"/>
      <c r="D26" s="44" t="s">
        <v>38</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f>ROUND(AG54,2)</f>
        <v>0</v>
      </c>
      <c r="AL26" s="45"/>
      <c r="AM26" s="45"/>
      <c r="AN26" s="45"/>
      <c r="AO26" s="45"/>
      <c r="AP26" s="43"/>
      <c r="AQ26" s="43"/>
      <c r="AR26" s="47"/>
      <c r="BE26" s="34"/>
    </row>
    <row r="27" s="2" customFormat="1" ht="6.96" customHeight="1">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7"/>
      <c r="BE27" s="34"/>
    </row>
    <row r="28" s="2" customFormat="1">
      <c r="A28" s="41"/>
      <c r="B28" s="42"/>
      <c r="C28" s="43"/>
      <c r="D28" s="43"/>
      <c r="E28" s="43"/>
      <c r="F28" s="43"/>
      <c r="G28" s="43"/>
      <c r="H28" s="43"/>
      <c r="I28" s="43"/>
      <c r="J28" s="43"/>
      <c r="K28" s="43"/>
      <c r="L28" s="48" t="s">
        <v>39</v>
      </c>
      <c r="M28" s="48"/>
      <c r="N28" s="48"/>
      <c r="O28" s="48"/>
      <c r="P28" s="48"/>
      <c r="Q28" s="43"/>
      <c r="R28" s="43"/>
      <c r="S28" s="43"/>
      <c r="T28" s="43"/>
      <c r="U28" s="43"/>
      <c r="V28" s="43"/>
      <c r="W28" s="48" t="s">
        <v>40</v>
      </c>
      <c r="X28" s="48"/>
      <c r="Y28" s="48"/>
      <c r="Z28" s="48"/>
      <c r="AA28" s="48"/>
      <c r="AB28" s="48"/>
      <c r="AC28" s="48"/>
      <c r="AD28" s="48"/>
      <c r="AE28" s="48"/>
      <c r="AF28" s="43"/>
      <c r="AG28" s="43"/>
      <c r="AH28" s="43"/>
      <c r="AI28" s="43"/>
      <c r="AJ28" s="43"/>
      <c r="AK28" s="48" t="s">
        <v>41</v>
      </c>
      <c r="AL28" s="48"/>
      <c r="AM28" s="48"/>
      <c r="AN28" s="48"/>
      <c r="AO28" s="48"/>
      <c r="AP28" s="43"/>
      <c r="AQ28" s="43"/>
      <c r="AR28" s="47"/>
      <c r="BE28" s="34"/>
    </row>
    <row r="29" s="3" customFormat="1" ht="14.4" customHeight="1">
      <c r="A29" s="3"/>
      <c r="B29" s="49"/>
      <c r="C29" s="50"/>
      <c r="D29" s="35" t="s">
        <v>42</v>
      </c>
      <c r="E29" s="50"/>
      <c r="F29" s="35" t="s">
        <v>43</v>
      </c>
      <c r="G29" s="50"/>
      <c r="H29" s="50"/>
      <c r="I29" s="50"/>
      <c r="J29" s="50"/>
      <c r="K29" s="50"/>
      <c r="L29" s="51">
        <v>0.20999999999999999</v>
      </c>
      <c r="M29" s="50"/>
      <c r="N29" s="50"/>
      <c r="O29" s="50"/>
      <c r="P29" s="50"/>
      <c r="Q29" s="50"/>
      <c r="R29" s="50"/>
      <c r="S29" s="50"/>
      <c r="T29" s="50"/>
      <c r="U29" s="50"/>
      <c r="V29" s="50"/>
      <c r="W29" s="52">
        <f>ROUND(AZ54, 2)</f>
        <v>0</v>
      </c>
      <c r="X29" s="50"/>
      <c r="Y29" s="50"/>
      <c r="Z29" s="50"/>
      <c r="AA29" s="50"/>
      <c r="AB29" s="50"/>
      <c r="AC29" s="50"/>
      <c r="AD29" s="50"/>
      <c r="AE29" s="50"/>
      <c r="AF29" s="50"/>
      <c r="AG29" s="50"/>
      <c r="AH29" s="50"/>
      <c r="AI29" s="50"/>
      <c r="AJ29" s="50"/>
      <c r="AK29" s="52">
        <f>ROUND(AV54, 2)</f>
        <v>0</v>
      </c>
      <c r="AL29" s="50"/>
      <c r="AM29" s="50"/>
      <c r="AN29" s="50"/>
      <c r="AO29" s="50"/>
      <c r="AP29" s="50"/>
      <c r="AQ29" s="50"/>
      <c r="AR29" s="53"/>
      <c r="BE29" s="54"/>
    </row>
    <row r="30" s="3" customFormat="1" ht="14.4" customHeight="1">
      <c r="A30" s="3"/>
      <c r="B30" s="49"/>
      <c r="C30" s="50"/>
      <c r="D30" s="50"/>
      <c r="E30" s="50"/>
      <c r="F30" s="35" t="s">
        <v>44</v>
      </c>
      <c r="G30" s="50"/>
      <c r="H30" s="50"/>
      <c r="I30" s="50"/>
      <c r="J30" s="50"/>
      <c r="K30" s="50"/>
      <c r="L30" s="51">
        <v>0.12</v>
      </c>
      <c r="M30" s="50"/>
      <c r="N30" s="50"/>
      <c r="O30" s="50"/>
      <c r="P30" s="50"/>
      <c r="Q30" s="50"/>
      <c r="R30" s="50"/>
      <c r="S30" s="50"/>
      <c r="T30" s="50"/>
      <c r="U30" s="50"/>
      <c r="V30" s="50"/>
      <c r="W30" s="52">
        <f>ROUND(BA54, 2)</f>
        <v>0</v>
      </c>
      <c r="X30" s="50"/>
      <c r="Y30" s="50"/>
      <c r="Z30" s="50"/>
      <c r="AA30" s="50"/>
      <c r="AB30" s="50"/>
      <c r="AC30" s="50"/>
      <c r="AD30" s="50"/>
      <c r="AE30" s="50"/>
      <c r="AF30" s="50"/>
      <c r="AG30" s="50"/>
      <c r="AH30" s="50"/>
      <c r="AI30" s="50"/>
      <c r="AJ30" s="50"/>
      <c r="AK30" s="52">
        <f>ROUND(AW54, 2)</f>
        <v>0</v>
      </c>
      <c r="AL30" s="50"/>
      <c r="AM30" s="50"/>
      <c r="AN30" s="50"/>
      <c r="AO30" s="50"/>
      <c r="AP30" s="50"/>
      <c r="AQ30" s="50"/>
      <c r="AR30" s="53"/>
      <c r="BE30" s="54"/>
    </row>
    <row r="31" hidden="1" s="3" customFormat="1" ht="14.4" customHeight="1">
      <c r="A31" s="3"/>
      <c r="B31" s="49"/>
      <c r="C31" s="50"/>
      <c r="D31" s="50"/>
      <c r="E31" s="50"/>
      <c r="F31" s="35" t="s">
        <v>45</v>
      </c>
      <c r="G31" s="50"/>
      <c r="H31" s="50"/>
      <c r="I31" s="50"/>
      <c r="J31" s="50"/>
      <c r="K31" s="50"/>
      <c r="L31" s="51">
        <v>0.20999999999999999</v>
      </c>
      <c r="M31" s="50"/>
      <c r="N31" s="50"/>
      <c r="O31" s="50"/>
      <c r="P31" s="50"/>
      <c r="Q31" s="50"/>
      <c r="R31" s="50"/>
      <c r="S31" s="50"/>
      <c r="T31" s="50"/>
      <c r="U31" s="50"/>
      <c r="V31" s="50"/>
      <c r="W31" s="52">
        <f>ROUND(BB54, 2)</f>
        <v>0</v>
      </c>
      <c r="X31" s="50"/>
      <c r="Y31" s="50"/>
      <c r="Z31" s="50"/>
      <c r="AA31" s="50"/>
      <c r="AB31" s="50"/>
      <c r="AC31" s="50"/>
      <c r="AD31" s="50"/>
      <c r="AE31" s="50"/>
      <c r="AF31" s="50"/>
      <c r="AG31" s="50"/>
      <c r="AH31" s="50"/>
      <c r="AI31" s="50"/>
      <c r="AJ31" s="50"/>
      <c r="AK31" s="52">
        <v>0</v>
      </c>
      <c r="AL31" s="50"/>
      <c r="AM31" s="50"/>
      <c r="AN31" s="50"/>
      <c r="AO31" s="50"/>
      <c r="AP31" s="50"/>
      <c r="AQ31" s="50"/>
      <c r="AR31" s="53"/>
      <c r="BE31" s="54"/>
    </row>
    <row r="32" hidden="1" s="3" customFormat="1" ht="14.4" customHeight="1">
      <c r="A32" s="3"/>
      <c r="B32" s="49"/>
      <c r="C32" s="50"/>
      <c r="D32" s="50"/>
      <c r="E32" s="50"/>
      <c r="F32" s="35" t="s">
        <v>46</v>
      </c>
      <c r="G32" s="50"/>
      <c r="H32" s="50"/>
      <c r="I32" s="50"/>
      <c r="J32" s="50"/>
      <c r="K32" s="50"/>
      <c r="L32" s="51">
        <v>0.12</v>
      </c>
      <c r="M32" s="50"/>
      <c r="N32" s="50"/>
      <c r="O32" s="50"/>
      <c r="P32" s="50"/>
      <c r="Q32" s="50"/>
      <c r="R32" s="50"/>
      <c r="S32" s="50"/>
      <c r="T32" s="50"/>
      <c r="U32" s="50"/>
      <c r="V32" s="50"/>
      <c r="W32" s="52">
        <f>ROUND(BC54, 2)</f>
        <v>0</v>
      </c>
      <c r="X32" s="50"/>
      <c r="Y32" s="50"/>
      <c r="Z32" s="50"/>
      <c r="AA32" s="50"/>
      <c r="AB32" s="50"/>
      <c r="AC32" s="50"/>
      <c r="AD32" s="50"/>
      <c r="AE32" s="50"/>
      <c r="AF32" s="50"/>
      <c r="AG32" s="50"/>
      <c r="AH32" s="50"/>
      <c r="AI32" s="50"/>
      <c r="AJ32" s="50"/>
      <c r="AK32" s="52">
        <v>0</v>
      </c>
      <c r="AL32" s="50"/>
      <c r="AM32" s="50"/>
      <c r="AN32" s="50"/>
      <c r="AO32" s="50"/>
      <c r="AP32" s="50"/>
      <c r="AQ32" s="50"/>
      <c r="AR32" s="53"/>
      <c r="BE32" s="54"/>
    </row>
    <row r="33" hidden="1" s="3" customFormat="1" ht="14.4" customHeight="1">
      <c r="A33" s="3"/>
      <c r="B33" s="49"/>
      <c r="C33" s="50"/>
      <c r="D33" s="50"/>
      <c r="E33" s="50"/>
      <c r="F33" s="35" t="s">
        <v>47</v>
      </c>
      <c r="G33" s="50"/>
      <c r="H33" s="50"/>
      <c r="I33" s="50"/>
      <c r="J33" s="50"/>
      <c r="K33" s="50"/>
      <c r="L33" s="51">
        <v>0</v>
      </c>
      <c r="M33" s="50"/>
      <c r="N33" s="50"/>
      <c r="O33" s="50"/>
      <c r="P33" s="50"/>
      <c r="Q33" s="50"/>
      <c r="R33" s="50"/>
      <c r="S33" s="50"/>
      <c r="T33" s="50"/>
      <c r="U33" s="50"/>
      <c r="V33" s="50"/>
      <c r="W33" s="52">
        <f>ROUND(BD54, 2)</f>
        <v>0</v>
      </c>
      <c r="X33" s="50"/>
      <c r="Y33" s="50"/>
      <c r="Z33" s="50"/>
      <c r="AA33" s="50"/>
      <c r="AB33" s="50"/>
      <c r="AC33" s="50"/>
      <c r="AD33" s="50"/>
      <c r="AE33" s="50"/>
      <c r="AF33" s="50"/>
      <c r="AG33" s="50"/>
      <c r="AH33" s="50"/>
      <c r="AI33" s="50"/>
      <c r="AJ33" s="50"/>
      <c r="AK33" s="52">
        <v>0</v>
      </c>
      <c r="AL33" s="50"/>
      <c r="AM33" s="50"/>
      <c r="AN33" s="50"/>
      <c r="AO33" s="50"/>
      <c r="AP33" s="50"/>
      <c r="AQ33" s="50"/>
      <c r="AR33" s="53"/>
      <c r="BE33" s="3"/>
    </row>
    <row r="34" s="2" customFormat="1" ht="6.96" customHeight="1">
      <c r="A34" s="41"/>
      <c r="B34" s="42"/>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7"/>
      <c r="BE34" s="41"/>
    </row>
    <row r="35" s="2" customFormat="1" ht="25.92" customHeight="1">
      <c r="A35" s="41"/>
      <c r="B35" s="42"/>
      <c r="C35" s="55"/>
      <c r="D35" s="56" t="s">
        <v>48</v>
      </c>
      <c r="E35" s="57"/>
      <c r="F35" s="57"/>
      <c r="G35" s="57"/>
      <c r="H35" s="57"/>
      <c r="I35" s="57"/>
      <c r="J35" s="57"/>
      <c r="K35" s="57"/>
      <c r="L35" s="57"/>
      <c r="M35" s="57"/>
      <c r="N35" s="57"/>
      <c r="O35" s="57"/>
      <c r="P35" s="57"/>
      <c r="Q35" s="57"/>
      <c r="R35" s="57"/>
      <c r="S35" s="57"/>
      <c r="T35" s="58" t="s">
        <v>49</v>
      </c>
      <c r="U35" s="57"/>
      <c r="V35" s="57"/>
      <c r="W35" s="57"/>
      <c r="X35" s="59" t="s">
        <v>50</v>
      </c>
      <c r="Y35" s="57"/>
      <c r="Z35" s="57"/>
      <c r="AA35" s="57"/>
      <c r="AB35" s="57"/>
      <c r="AC35" s="57"/>
      <c r="AD35" s="57"/>
      <c r="AE35" s="57"/>
      <c r="AF35" s="57"/>
      <c r="AG35" s="57"/>
      <c r="AH35" s="57"/>
      <c r="AI35" s="57"/>
      <c r="AJ35" s="57"/>
      <c r="AK35" s="60">
        <f>SUM(AK26:AK33)</f>
        <v>0</v>
      </c>
      <c r="AL35" s="57"/>
      <c r="AM35" s="57"/>
      <c r="AN35" s="57"/>
      <c r="AO35" s="61"/>
      <c r="AP35" s="55"/>
      <c r="AQ35" s="55"/>
      <c r="AR35" s="47"/>
      <c r="BE35" s="41"/>
    </row>
    <row r="36" s="2" customFormat="1" ht="6.96" customHeight="1">
      <c r="A36" s="41"/>
      <c r="B36" s="4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7"/>
      <c r="BE36" s="41"/>
    </row>
    <row r="37" s="2" customFormat="1" ht="6.96" customHeight="1">
      <c r="A37" s="4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47"/>
      <c r="BE37" s="41"/>
    </row>
    <row r="41" s="2" customFormat="1" ht="6.96" customHeight="1">
      <c r="A41" s="41"/>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47"/>
      <c r="BE41" s="41"/>
    </row>
    <row r="42" s="2" customFormat="1" ht="24.96" customHeight="1">
      <c r="A42" s="41"/>
      <c r="B42" s="42"/>
      <c r="C42" s="26" t="s">
        <v>51</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7"/>
      <c r="BE42" s="41"/>
    </row>
    <row r="43" s="2" customFormat="1" ht="6.96" customHeight="1">
      <c r="A43" s="41"/>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7"/>
      <c r="BE43" s="41"/>
    </row>
    <row r="44" s="4" customFormat="1" ht="12" customHeight="1">
      <c r="A44" s="4"/>
      <c r="B44" s="66"/>
      <c r="C44" s="35" t="s">
        <v>13</v>
      </c>
      <c r="D44" s="67"/>
      <c r="E44" s="67"/>
      <c r="F44" s="67"/>
      <c r="G44" s="67"/>
      <c r="H44" s="67"/>
      <c r="I44" s="67"/>
      <c r="J44" s="67"/>
      <c r="K44" s="67"/>
      <c r="L44" s="67" t="str">
        <f>K5</f>
        <v>00</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8"/>
      <c r="BE44" s="4"/>
    </row>
    <row r="45" s="5" customFormat="1" ht="36.96" customHeight="1">
      <c r="A45" s="5"/>
      <c r="B45" s="69"/>
      <c r="C45" s="70" t="s">
        <v>16</v>
      </c>
      <c r="D45" s="71"/>
      <c r="E45" s="71"/>
      <c r="F45" s="71"/>
      <c r="G45" s="71"/>
      <c r="H45" s="71"/>
      <c r="I45" s="71"/>
      <c r="J45" s="71"/>
      <c r="K45" s="71"/>
      <c r="L45" s="72" t="str">
        <f>K6</f>
        <v>Změna stavby před dokončením - snížení energetické náročnosti technologických zařízení v kuchyni ZŠ Nádražní HS</v>
      </c>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3"/>
      <c r="BE45" s="5"/>
    </row>
    <row r="46" s="2" customFormat="1" ht="6.96" customHeight="1">
      <c r="A46" s="41"/>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7"/>
      <c r="BE46" s="41"/>
    </row>
    <row r="47" s="2" customFormat="1" ht="12" customHeight="1">
      <c r="A47" s="41"/>
      <c r="B47" s="42"/>
      <c r="C47" s="35" t="s">
        <v>21</v>
      </c>
      <c r="D47" s="43"/>
      <c r="E47" s="43"/>
      <c r="F47" s="43"/>
      <c r="G47" s="43"/>
      <c r="H47" s="43"/>
      <c r="I47" s="43"/>
      <c r="J47" s="43"/>
      <c r="K47" s="43"/>
      <c r="L47" s="74" t="str">
        <f>IF(K8="","",K8)</f>
        <v>Horní Slavkov, Nádražní 683</v>
      </c>
      <c r="M47" s="43"/>
      <c r="N47" s="43"/>
      <c r="O47" s="43"/>
      <c r="P47" s="43"/>
      <c r="Q47" s="43"/>
      <c r="R47" s="43"/>
      <c r="S47" s="43"/>
      <c r="T47" s="43"/>
      <c r="U47" s="43"/>
      <c r="V47" s="43"/>
      <c r="W47" s="43"/>
      <c r="X47" s="43"/>
      <c r="Y47" s="43"/>
      <c r="Z47" s="43"/>
      <c r="AA47" s="43"/>
      <c r="AB47" s="43"/>
      <c r="AC47" s="43"/>
      <c r="AD47" s="43"/>
      <c r="AE47" s="43"/>
      <c r="AF47" s="43"/>
      <c r="AG47" s="43"/>
      <c r="AH47" s="43"/>
      <c r="AI47" s="35" t="s">
        <v>23</v>
      </c>
      <c r="AJ47" s="43"/>
      <c r="AK47" s="43"/>
      <c r="AL47" s="43"/>
      <c r="AM47" s="75" t="str">
        <f>IF(AN8= "","",AN8)</f>
        <v>15. 7. 2024</v>
      </c>
      <c r="AN47" s="75"/>
      <c r="AO47" s="43"/>
      <c r="AP47" s="43"/>
      <c r="AQ47" s="43"/>
      <c r="AR47" s="47"/>
      <c r="BE47" s="41"/>
    </row>
    <row r="48" s="2" customFormat="1" ht="6.96" customHeight="1">
      <c r="A48" s="41"/>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7"/>
      <c r="BE48" s="41"/>
    </row>
    <row r="49" s="2" customFormat="1" ht="15.15" customHeight="1">
      <c r="A49" s="41"/>
      <c r="B49" s="42"/>
      <c r="C49" s="35" t="s">
        <v>25</v>
      </c>
      <c r="D49" s="43"/>
      <c r="E49" s="43"/>
      <c r="F49" s="43"/>
      <c r="G49" s="43"/>
      <c r="H49" s="43"/>
      <c r="I49" s="43"/>
      <c r="J49" s="43"/>
      <c r="K49" s="43"/>
      <c r="L49" s="67" t="str">
        <f>IF(E11= "","",E11)</f>
        <v>Město Horní Slavkov</v>
      </c>
      <c r="M49" s="43"/>
      <c r="N49" s="43"/>
      <c r="O49" s="43"/>
      <c r="P49" s="43"/>
      <c r="Q49" s="43"/>
      <c r="R49" s="43"/>
      <c r="S49" s="43"/>
      <c r="T49" s="43"/>
      <c r="U49" s="43"/>
      <c r="V49" s="43"/>
      <c r="W49" s="43"/>
      <c r="X49" s="43"/>
      <c r="Y49" s="43"/>
      <c r="Z49" s="43"/>
      <c r="AA49" s="43"/>
      <c r="AB49" s="43"/>
      <c r="AC49" s="43"/>
      <c r="AD49" s="43"/>
      <c r="AE49" s="43"/>
      <c r="AF49" s="43"/>
      <c r="AG49" s="43"/>
      <c r="AH49" s="43"/>
      <c r="AI49" s="35" t="s">
        <v>31</v>
      </c>
      <c r="AJ49" s="43"/>
      <c r="AK49" s="43"/>
      <c r="AL49" s="43"/>
      <c r="AM49" s="76" t="str">
        <f>IF(E17="","",E17)</f>
        <v>CENTRA STAV s.r.o.</v>
      </c>
      <c r="AN49" s="67"/>
      <c r="AO49" s="67"/>
      <c r="AP49" s="67"/>
      <c r="AQ49" s="43"/>
      <c r="AR49" s="47"/>
      <c r="AS49" s="77" t="s">
        <v>52</v>
      </c>
      <c r="AT49" s="78"/>
      <c r="AU49" s="79"/>
      <c r="AV49" s="79"/>
      <c r="AW49" s="79"/>
      <c r="AX49" s="79"/>
      <c r="AY49" s="79"/>
      <c r="AZ49" s="79"/>
      <c r="BA49" s="79"/>
      <c r="BB49" s="79"/>
      <c r="BC49" s="79"/>
      <c r="BD49" s="80"/>
      <c r="BE49" s="41"/>
    </row>
    <row r="50" s="2" customFormat="1" ht="15.15" customHeight="1">
      <c r="A50" s="41"/>
      <c r="B50" s="42"/>
      <c r="C50" s="35" t="s">
        <v>29</v>
      </c>
      <c r="D50" s="43"/>
      <c r="E50" s="43"/>
      <c r="F50" s="43"/>
      <c r="G50" s="43"/>
      <c r="H50" s="43"/>
      <c r="I50" s="43"/>
      <c r="J50" s="43"/>
      <c r="K50" s="43"/>
      <c r="L50" s="67" t="str">
        <f>IF(E14= "Vyplň údaj","",E14)</f>
        <v/>
      </c>
      <c r="M50" s="43"/>
      <c r="N50" s="43"/>
      <c r="O50" s="43"/>
      <c r="P50" s="43"/>
      <c r="Q50" s="43"/>
      <c r="R50" s="43"/>
      <c r="S50" s="43"/>
      <c r="T50" s="43"/>
      <c r="U50" s="43"/>
      <c r="V50" s="43"/>
      <c r="W50" s="43"/>
      <c r="X50" s="43"/>
      <c r="Y50" s="43"/>
      <c r="Z50" s="43"/>
      <c r="AA50" s="43"/>
      <c r="AB50" s="43"/>
      <c r="AC50" s="43"/>
      <c r="AD50" s="43"/>
      <c r="AE50" s="43"/>
      <c r="AF50" s="43"/>
      <c r="AG50" s="43"/>
      <c r="AH50" s="43"/>
      <c r="AI50" s="35" t="s">
        <v>34</v>
      </c>
      <c r="AJ50" s="43"/>
      <c r="AK50" s="43"/>
      <c r="AL50" s="43"/>
      <c r="AM50" s="76" t="str">
        <f>IF(E20="","",E20)</f>
        <v>Michal Kubelka</v>
      </c>
      <c r="AN50" s="67"/>
      <c r="AO50" s="67"/>
      <c r="AP50" s="67"/>
      <c r="AQ50" s="43"/>
      <c r="AR50" s="47"/>
      <c r="AS50" s="81"/>
      <c r="AT50" s="82"/>
      <c r="AU50" s="83"/>
      <c r="AV50" s="83"/>
      <c r="AW50" s="83"/>
      <c r="AX50" s="83"/>
      <c r="AY50" s="83"/>
      <c r="AZ50" s="83"/>
      <c r="BA50" s="83"/>
      <c r="BB50" s="83"/>
      <c r="BC50" s="83"/>
      <c r="BD50" s="84"/>
      <c r="BE50" s="41"/>
    </row>
    <row r="51" s="2" customFormat="1" ht="10.8" customHeight="1">
      <c r="A51" s="41"/>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7"/>
      <c r="AS51" s="85"/>
      <c r="AT51" s="86"/>
      <c r="AU51" s="87"/>
      <c r="AV51" s="87"/>
      <c r="AW51" s="87"/>
      <c r="AX51" s="87"/>
      <c r="AY51" s="87"/>
      <c r="AZ51" s="87"/>
      <c r="BA51" s="87"/>
      <c r="BB51" s="87"/>
      <c r="BC51" s="87"/>
      <c r="BD51" s="88"/>
      <c r="BE51" s="41"/>
    </row>
    <row r="52" s="2" customFormat="1" ht="29.28" customHeight="1">
      <c r="A52" s="41"/>
      <c r="B52" s="42"/>
      <c r="C52" s="89" t="s">
        <v>53</v>
      </c>
      <c r="D52" s="90"/>
      <c r="E52" s="90"/>
      <c r="F52" s="90"/>
      <c r="G52" s="90"/>
      <c r="H52" s="91"/>
      <c r="I52" s="92" t="s">
        <v>54</v>
      </c>
      <c r="J52" s="90"/>
      <c r="K52" s="90"/>
      <c r="L52" s="90"/>
      <c r="M52" s="90"/>
      <c r="N52" s="90"/>
      <c r="O52" s="90"/>
      <c r="P52" s="90"/>
      <c r="Q52" s="90"/>
      <c r="R52" s="90"/>
      <c r="S52" s="90"/>
      <c r="T52" s="90"/>
      <c r="U52" s="90"/>
      <c r="V52" s="90"/>
      <c r="W52" s="90"/>
      <c r="X52" s="90"/>
      <c r="Y52" s="90"/>
      <c r="Z52" s="90"/>
      <c r="AA52" s="90"/>
      <c r="AB52" s="90"/>
      <c r="AC52" s="90"/>
      <c r="AD52" s="90"/>
      <c r="AE52" s="90"/>
      <c r="AF52" s="90"/>
      <c r="AG52" s="93" t="s">
        <v>55</v>
      </c>
      <c r="AH52" s="90"/>
      <c r="AI52" s="90"/>
      <c r="AJ52" s="90"/>
      <c r="AK52" s="90"/>
      <c r="AL52" s="90"/>
      <c r="AM52" s="90"/>
      <c r="AN52" s="92" t="s">
        <v>56</v>
      </c>
      <c r="AO52" s="90"/>
      <c r="AP52" s="90"/>
      <c r="AQ52" s="94" t="s">
        <v>57</v>
      </c>
      <c r="AR52" s="47"/>
      <c r="AS52" s="95" t="s">
        <v>58</v>
      </c>
      <c r="AT52" s="96" t="s">
        <v>59</v>
      </c>
      <c r="AU52" s="96" t="s">
        <v>60</v>
      </c>
      <c r="AV52" s="96" t="s">
        <v>61</v>
      </c>
      <c r="AW52" s="96" t="s">
        <v>62</v>
      </c>
      <c r="AX52" s="96" t="s">
        <v>63</v>
      </c>
      <c r="AY52" s="96" t="s">
        <v>64</v>
      </c>
      <c r="AZ52" s="96" t="s">
        <v>65</v>
      </c>
      <c r="BA52" s="96" t="s">
        <v>66</v>
      </c>
      <c r="BB52" s="96" t="s">
        <v>67</v>
      </c>
      <c r="BC52" s="96" t="s">
        <v>68</v>
      </c>
      <c r="BD52" s="97" t="s">
        <v>69</v>
      </c>
      <c r="BE52" s="41"/>
    </row>
    <row r="53" s="2" customFormat="1" ht="10.8" customHeight="1">
      <c r="A53" s="41"/>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7"/>
      <c r="AS53" s="98"/>
      <c r="AT53" s="99"/>
      <c r="AU53" s="99"/>
      <c r="AV53" s="99"/>
      <c r="AW53" s="99"/>
      <c r="AX53" s="99"/>
      <c r="AY53" s="99"/>
      <c r="AZ53" s="99"/>
      <c r="BA53" s="99"/>
      <c r="BB53" s="99"/>
      <c r="BC53" s="99"/>
      <c r="BD53" s="100"/>
      <c r="BE53" s="41"/>
    </row>
    <row r="54" s="6" customFormat="1" ht="32.4" customHeight="1">
      <c r="A54" s="6"/>
      <c r="B54" s="101"/>
      <c r="C54" s="102" t="s">
        <v>70</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4">
        <f>ROUND(AG55+AG56+AG67,2)</f>
        <v>0</v>
      </c>
      <c r="AH54" s="104"/>
      <c r="AI54" s="104"/>
      <c r="AJ54" s="104"/>
      <c r="AK54" s="104"/>
      <c r="AL54" s="104"/>
      <c r="AM54" s="104"/>
      <c r="AN54" s="105">
        <f>SUM(AG54,AT54)</f>
        <v>0</v>
      </c>
      <c r="AO54" s="105"/>
      <c r="AP54" s="105"/>
      <c r="AQ54" s="106" t="s">
        <v>19</v>
      </c>
      <c r="AR54" s="107"/>
      <c r="AS54" s="108">
        <f>ROUND(AS55+AS56+AS67,2)</f>
        <v>0</v>
      </c>
      <c r="AT54" s="109">
        <f>ROUND(SUM(AV54:AW54),2)</f>
        <v>0</v>
      </c>
      <c r="AU54" s="110">
        <f>ROUND(AU55+AU56+AU67,5)</f>
        <v>0</v>
      </c>
      <c r="AV54" s="109">
        <f>ROUND(AZ54*L29,2)</f>
        <v>0</v>
      </c>
      <c r="AW54" s="109">
        <f>ROUND(BA54*L30,2)</f>
        <v>0</v>
      </c>
      <c r="AX54" s="109">
        <f>ROUND(BB54*L29,2)</f>
        <v>0</v>
      </c>
      <c r="AY54" s="109">
        <f>ROUND(BC54*L30,2)</f>
        <v>0</v>
      </c>
      <c r="AZ54" s="109">
        <f>ROUND(AZ55+AZ56+AZ67,2)</f>
        <v>0</v>
      </c>
      <c r="BA54" s="109">
        <f>ROUND(BA55+BA56+BA67,2)</f>
        <v>0</v>
      </c>
      <c r="BB54" s="109">
        <f>ROUND(BB55+BB56+BB67,2)</f>
        <v>0</v>
      </c>
      <c r="BC54" s="109">
        <f>ROUND(BC55+BC56+BC67,2)</f>
        <v>0</v>
      </c>
      <c r="BD54" s="111">
        <f>ROUND(BD55+BD56+BD67,2)</f>
        <v>0</v>
      </c>
      <c r="BE54" s="6"/>
      <c r="BS54" s="112" t="s">
        <v>71</v>
      </c>
      <c r="BT54" s="112" t="s">
        <v>72</v>
      </c>
      <c r="BU54" s="113" t="s">
        <v>73</v>
      </c>
      <c r="BV54" s="112" t="s">
        <v>74</v>
      </c>
      <c r="BW54" s="112" t="s">
        <v>5</v>
      </c>
      <c r="BX54" s="112" t="s">
        <v>75</v>
      </c>
      <c r="CL54" s="112" t="s">
        <v>19</v>
      </c>
    </row>
    <row r="55" s="7" customFormat="1" ht="16.5" customHeight="1">
      <c r="A55" s="114" t="s">
        <v>76</v>
      </c>
      <c r="B55" s="115"/>
      <c r="C55" s="116"/>
      <c r="D55" s="117" t="s">
        <v>14</v>
      </c>
      <c r="E55" s="117"/>
      <c r="F55" s="117"/>
      <c r="G55" s="117"/>
      <c r="H55" s="117"/>
      <c r="I55" s="118"/>
      <c r="J55" s="117" t="s">
        <v>77</v>
      </c>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9">
        <f>'00 - VRN'!J30</f>
        <v>0</v>
      </c>
      <c r="AH55" s="118"/>
      <c r="AI55" s="118"/>
      <c r="AJ55" s="118"/>
      <c r="AK55" s="118"/>
      <c r="AL55" s="118"/>
      <c r="AM55" s="118"/>
      <c r="AN55" s="119">
        <f>SUM(AG55,AT55)</f>
        <v>0</v>
      </c>
      <c r="AO55" s="118"/>
      <c r="AP55" s="118"/>
      <c r="AQ55" s="120" t="s">
        <v>78</v>
      </c>
      <c r="AR55" s="121"/>
      <c r="AS55" s="122">
        <v>0</v>
      </c>
      <c r="AT55" s="123">
        <f>ROUND(SUM(AV55:AW55),2)</f>
        <v>0</v>
      </c>
      <c r="AU55" s="124">
        <f>'00 - VRN'!P84</f>
        <v>0</v>
      </c>
      <c r="AV55" s="123">
        <f>'00 - VRN'!J33</f>
        <v>0</v>
      </c>
      <c r="AW55" s="123">
        <f>'00 - VRN'!J34</f>
        <v>0</v>
      </c>
      <c r="AX55" s="123">
        <f>'00 - VRN'!J35</f>
        <v>0</v>
      </c>
      <c r="AY55" s="123">
        <f>'00 - VRN'!J36</f>
        <v>0</v>
      </c>
      <c r="AZ55" s="123">
        <f>'00 - VRN'!F33</f>
        <v>0</v>
      </c>
      <c r="BA55" s="123">
        <f>'00 - VRN'!F34</f>
        <v>0</v>
      </c>
      <c r="BB55" s="123">
        <f>'00 - VRN'!F35</f>
        <v>0</v>
      </c>
      <c r="BC55" s="123">
        <f>'00 - VRN'!F36</f>
        <v>0</v>
      </c>
      <c r="BD55" s="125">
        <f>'00 - VRN'!F37</f>
        <v>0</v>
      </c>
      <c r="BE55" s="7"/>
      <c r="BT55" s="126" t="s">
        <v>79</v>
      </c>
      <c r="BV55" s="126" t="s">
        <v>74</v>
      </c>
      <c r="BW55" s="126" t="s">
        <v>80</v>
      </c>
      <c r="BX55" s="126" t="s">
        <v>5</v>
      </c>
      <c r="CL55" s="126" t="s">
        <v>19</v>
      </c>
      <c r="CM55" s="126" t="s">
        <v>81</v>
      </c>
    </row>
    <row r="56" s="7" customFormat="1" ht="16.5" customHeight="1">
      <c r="A56" s="7"/>
      <c r="B56" s="115"/>
      <c r="C56" s="116"/>
      <c r="D56" s="117" t="s">
        <v>82</v>
      </c>
      <c r="E56" s="117"/>
      <c r="F56" s="117"/>
      <c r="G56" s="117"/>
      <c r="H56" s="117"/>
      <c r="I56" s="118"/>
      <c r="J56" s="117" t="s">
        <v>83</v>
      </c>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27">
        <f>ROUND(AG57+SUM(AG58:AG62)+AG66,2)</f>
        <v>0</v>
      </c>
      <c r="AH56" s="118"/>
      <c r="AI56" s="118"/>
      <c r="AJ56" s="118"/>
      <c r="AK56" s="118"/>
      <c r="AL56" s="118"/>
      <c r="AM56" s="118"/>
      <c r="AN56" s="119">
        <f>SUM(AG56,AT56)</f>
        <v>0</v>
      </c>
      <c r="AO56" s="118"/>
      <c r="AP56" s="118"/>
      <c r="AQ56" s="120" t="s">
        <v>78</v>
      </c>
      <c r="AR56" s="121"/>
      <c r="AS56" s="122">
        <f>ROUND(AS57+SUM(AS58:AS62)+AS66,2)</f>
        <v>0</v>
      </c>
      <c r="AT56" s="123">
        <f>ROUND(SUM(AV56:AW56),2)</f>
        <v>0</v>
      </c>
      <c r="AU56" s="124">
        <f>ROUND(AU57+SUM(AU58:AU62)+AU66,5)</f>
        <v>0</v>
      </c>
      <c r="AV56" s="123">
        <f>ROUND(AZ56*L29,2)</f>
        <v>0</v>
      </c>
      <c r="AW56" s="123">
        <f>ROUND(BA56*L30,2)</f>
        <v>0</v>
      </c>
      <c r="AX56" s="123">
        <f>ROUND(BB56*L29,2)</f>
        <v>0</v>
      </c>
      <c r="AY56" s="123">
        <f>ROUND(BC56*L30,2)</f>
        <v>0</v>
      </c>
      <c r="AZ56" s="123">
        <f>ROUND(AZ57+SUM(AZ58:AZ62)+AZ66,2)</f>
        <v>0</v>
      </c>
      <c r="BA56" s="123">
        <f>ROUND(BA57+SUM(BA58:BA62)+BA66,2)</f>
        <v>0</v>
      </c>
      <c r="BB56" s="123">
        <f>ROUND(BB57+SUM(BB58:BB62)+BB66,2)</f>
        <v>0</v>
      </c>
      <c r="BC56" s="123">
        <f>ROUND(BC57+SUM(BC58:BC62)+BC66,2)</f>
        <v>0</v>
      </c>
      <c r="BD56" s="125">
        <f>ROUND(BD57+SUM(BD58:BD62)+BD66,2)</f>
        <v>0</v>
      </c>
      <c r="BE56" s="7"/>
      <c r="BS56" s="126" t="s">
        <v>71</v>
      </c>
      <c r="BT56" s="126" t="s">
        <v>79</v>
      </c>
      <c r="BU56" s="126" t="s">
        <v>73</v>
      </c>
      <c r="BV56" s="126" t="s">
        <v>74</v>
      </c>
      <c r="BW56" s="126" t="s">
        <v>84</v>
      </c>
      <c r="BX56" s="126" t="s">
        <v>5</v>
      </c>
      <c r="CL56" s="126" t="s">
        <v>19</v>
      </c>
      <c r="CM56" s="126" t="s">
        <v>81</v>
      </c>
    </row>
    <row r="57" s="4" customFormat="1" ht="16.5" customHeight="1">
      <c r="A57" s="114" t="s">
        <v>76</v>
      </c>
      <c r="B57" s="66"/>
      <c r="C57" s="128"/>
      <c r="D57" s="128"/>
      <c r="E57" s="129" t="s">
        <v>85</v>
      </c>
      <c r="F57" s="129"/>
      <c r="G57" s="129"/>
      <c r="H57" s="129"/>
      <c r="I57" s="129"/>
      <c r="J57" s="128"/>
      <c r="K57" s="129" t="s">
        <v>86</v>
      </c>
      <c r="L57" s="129"/>
      <c r="M57" s="129"/>
      <c r="N57" s="129"/>
      <c r="O57" s="129"/>
      <c r="P57" s="129"/>
      <c r="Q57" s="129"/>
      <c r="R57" s="129"/>
      <c r="S57" s="129"/>
      <c r="T57" s="129"/>
      <c r="U57" s="129"/>
      <c r="V57" s="129"/>
      <c r="W57" s="129"/>
      <c r="X57" s="129"/>
      <c r="Y57" s="129"/>
      <c r="Z57" s="129"/>
      <c r="AA57" s="129"/>
      <c r="AB57" s="129"/>
      <c r="AC57" s="129"/>
      <c r="AD57" s="129"/>
      <c r="AE57" s="129"/>
      <c r="AF57" s="129"/>
      <c r="AG57" s="130">
        <f>'SO 01.1 - Stavební část 1.PP'!J32</f>
        <v>0</v>
      </c>
      <c r="AH57" s="128"/>
      <c r="AI57" s="128"/>
      <c r="AJ57" s="128"/>
      <c r="AK57" s="128"/>
      <c r="AL57" s="128"/>
      <c r="AM57" s="128"/>
      <c r="AN57" s="130">
        <f>SUM(AG57,AT57)</f>
        <v>0</v>
      </c>
      <c r="AO57" s="128"/>
      <c r="AP57" s="128"/>
      <c r="AQ57" s="131" t="s">
        <v>87</v>
      </c>
      <c r="AR57" s="68"/>
      <c r="AS57" s="132">
        <v>0</v>
      </c>
      <c r="AT57" s="133">
        <f>ROUND(SUM(AV57:AW57),2)</f>
        <v>0</v>
      </c>
      <c r="AU57" s="134">
        <f>'SO 01.1 - Stavební část 1.PP'!P102</f>
        <v>0</v>
      </c>
      <c r="AV57" s="133">
        <f>'SO 01.1 - Stavební část 1.PP'!J35</f>
        <v>0</v>
      </c>
      <c r="AW57" s="133">
        <f>'SO 01.1 - Stavební část 1.PP'!J36</f>
        <v>0</v>
      </c>
      <c r="AX57" s="133">
        <f>'SO 01.1 - Stavební část 1.PP'!J37</f>
        <v>0</v>
      </c>
      <c r="AY57" s="133">
        <f>'SO 01.1 - Stavební část 1.PP'!J38</f>
        <v>0</v>
      </c>
      <c r="AZ57" s="133">
        <f>'SO 01.1 - Stavební část 1.PP'!F35</f>
        <v>0</v>
      </c>
      <c r="BA57" s="133">
        <f>'SO 01.1 - Stavební část 1.PP'!F36</f>
        <v>0</v>
      </c>
      <c r="BB57" s="133">
        <f>'SO 01.1 - Stavební část 1.PP'!F37</f>
        <v>0</v>
      </c>
      <c r="BC57" s="133">
        <f>'SO 01.1 - Stavební část 1.PP'!F38</f>
        <v>0</v>
      </c>
      <c r="BD57" s="135">
        <f>'SO 01.1 - Stavební část 1.PP'!F39</f>
        <v>0</v>
      </c>
      <c r="BE57" s="4"/>
      <c r="BT57" s="136" t="s">
        <v>81</v>
      </c>
      <c r="BV57" s="136" t="s">
        <v>74</v>
      </c>
      <c r="BW57" s="136" t="s">
        <v>88</v>
      </c>
      <c r="BX57" s="136" t="s">
        <v>84</v>
      </c>
      <c r="CL57" s="136" t="s">
        <v>19</v>
      </c>
    </row>
    <row r="58" s="4" customFormat="1" ht="16.5" customHeight="1">
      <c r="A58" s="114" t="s">
        <v>76</v>
      </c>
      <c r="B58" s="66"/>
      <c r="C58" s="128"/>
      <c r="D58" s="128"/>
      <c r="E58" s="129" t="s">
        <v>89</v>
      </c>
      <c r="F58" s="129"/>
      <c r="G58" s="129"/>
      <c r="H58" s="129"/>
      <c r="I58" s="129"/>
      <c r="J58" s="128"/>
      <c r="K58" s="129" t="s">
        <v>90</v>
      </c>
      <c r="L58" s="129"/>
      <c r="M58" s="129"/>
      <c r="N58" s="129"/>
      <c r="O58" s="129"/>
      <c r="P58" s="129"/>
      <c r="Q58" s="129"/>
      <c r="R58" s="129"/>
      <c r="S58" s="129"/>
      <c r="T58" s="129"/>
      <c r="U58" s="129"/>
      <c r="V58" s="129"/>
      <c r="W58" s="129"/>
      <c r="X58" s="129"/>
      <c r="Y58" s="129"/>
      <c r="Z58" s="129"/>
      <c r="AA58" s="129"/>
      <c r="AB58" s="129"/>
      <c r="AC58" s="129"/>
      <c r="AD58" s="129"/>
      <c r="AE58" s="129"/>
      <c r="AF58" s="129"/>
      <c r="AG58" s="130">
        <f>'SO 01.2 - Stavební část 1.NP'!J32</f>
        <v>0</v>
      </c>
      <c r="AH58" s="128"/>
      <c r="AI58" s="128"/>
      <c r="AJ58" s="128"/>
      <c r="AK58" s="128"/>
      <c r="AL58" s="128"/>
      <c r="AM58" s="128"/>
      <c r="AN58" s="130">
        <f>SUM(AG58,AT58)</f>
        <v>0</v>
      </c>
      <c r="AO58" s="128"/>
      <c r="AP58" s="128"/>
      <c r="AQ58" s="131" t="s">
        <v>87</v>
      </c>
      <c r="AR58" s="68"/>
      <c r="AS58" s="132">
        <v>0</v>
      </c>
      <c r="AT58" s="133">
        <f>ROUND(SUM(AV58:AW58),2)</f>
        <v>0</v>
      </c>
      <c r="AU58" s="134">
        <f>'SO 01.2 - Stavební část 1.NP'!P100</f>
        <v>0</v>
      </c>
      <c r="AV58" s="133">
        <f>'SO 01.2 - Stavební část 1.NP'!J35</f>
        <v>0</v>
      </c>
      <c r="AW58" s="133">
        <f>'SO 01.2 - Stavební část 1.NP'!J36</f>
        <v>0</v>
      </c>
      <c r="AX58" s="133">
        <f>'SO 01.2 - Stavební část 1.NP'!J37</f>
        <v>0</v>
      </c>
      <c r="AY58" s="133">
        <f>'SO 01.2 - Stavební část 1.NP'!J38</f>
        <v>0</v>
      </c>
      <c r="AZ58" s="133">
        <f>'SO 01.2 - Stavební část 1.NP'!F35</f>
        <v>0</v>
      </c>
      <c r="BA58" s="133">
        <f>'SO 01.2 - Stavební část 1.NP'!F36</f>
        <v>0</v>
      </c>
      <c r="BB58" s="133">
        <f>'SO 01.2 - Stavební část 1.NP'!F37</f>
        <v>0</v>
      </c>
      <c r="BC58" s="133">
        <f>'SO 01.2 - Stavební část 1.NP'!F38</f>
        <v>0</v>
      </c>
      <c r="BD58" s="135">
        <f>'SO 01.2 - Stavební část 1.NP'!F39</f>
        <v>0</v>
      </c>
      <c r="BE58" s="4"/>
      <c r="BT58" s="136" t="s">
        <v>81</v>
      </c>
      <c r="BV58" s="136" t="s">
        <v>74</v>
      </c>
      <c r="BW58" s="136" t="s">
        <v>91</v>
      </c>
      <c r="BX58" s="136" t="s">
        <v>84</v>
      </c>
      <c r="CL58" s="136" t="s">
        <v>19</v>
      </c>
    </row>
    <row r="59" s="4" customFormat="1" ht="16.5" customHeight="1">
      <c r="A59" s="114" t="s">
        <v>76</v>
      </c>
      <c r="B59" s="66"/>
      <c r="C59" s="128"/>
      <c r="D59" s="128"/>
      <c r="E59" s="129" t="s">
        <v>92</v>
      </c>
      <c r="F59" s="129"/>
      <c r="G59" s="129"/>
      <c r="H59" s="129"/>
      <c r="I59" s="129"/>
      <c r="J59" s="128"/>
      <c r="K59" s="129" t="s">
        <v>93</v>
      </c>
      <c r="L59" s="129"/>
      <c r="M59" s="129"/>
      <c r="N59" s="129"/>
      <c r="O59" s="129"/>
      <c r="P59" s="129"/>
      <c r="Q59" s="129"/>
      <c r="R59" s="129"/>
      <c r="S59" s="129"/>
      <c r="T59" s="129"/>
      <c r="U59" s="129"/>
      <c r="V59" s="129"/>
      <c r="W59" s="129"/>
      <c r="X59" s="129"/>
      <c r="Y59" s="129"/>
      <c r="Z59" s="129"/>
      <c r="AA59" s="129"/>
      <c r="AB59" s="129"/>
      <c r="AC59" s="129"/>
      <c r="AD59" s="129"/>
      <c r="AE59" s="129"/>
      <c r="AF59" s="129"/>
      <c r="AG59" s="130">
        <f>'SO 01.3 - Zdravotechnika'!J32</f>
        <v>0</v>
      </c>
      <c r="AH59" s="128"/>
      <c r="AI59" s="128"/>
      <c r="AJ59" s="128"/>
      <c r="AK59" s="128"/>
      <c r="AL59" s="128"/>
      <c r="AM59" s="128"/>
      <c r="AN59" s="130">
        <f>SUM(AG59,AT59)</f>
        <v>0</v>
      </c>
      <c r="AO59" s="128"/>
      <c r="AP59" s="128"/>
      <c r="AQ59" s="131" t="s">
        <v>87</v>
      </c>
      <c r="AR59" s="68"/>
      <c r="AS59" s="132">
        <v>0</v>
      </c>
      <c r="AT59" s="133">
        <f>ROUND(SUM(AV59:AW59),2)</f>
        <v>0</v>
      </c>
      <c r="AU59" s="134">
        <f>'SO 01.3 - Zdravotechnika'!P93</f>
        <v>0</v>
      </c>
      <c r="AV59" s="133">
        <f>'SO 01.3 - Zdravotechnika'!J35</f>
        <v>0</v>
      </c>
      <c r="AW59" s="133">
        <f>'SO 01.3 - Zdravotechnika'!J36</f>
        <v>0</v>
      </c>
      <c r="AX59" s="133">
        <f>'SO 01.3 - Zdravotechnika'!J37</f>
        <v>0</v>
      </c>
      <c r="AY59" s="133">
        <f>'SO 01.3 - Zdravotechnika'!J38</f>
        <v>0</v>
      </c>
      <c r="AZ59" s="133">
        <f>'SO 01.3 - Zdravotechnika'!F35</f>
        <v>0</v>
      </c>
      <c r="BA59" s="133">
        <f>'SO 01.3 - Zdravotechnika'!F36</f>
        <v>0</v>
      </c>
      <c r="BB59" s="133">
        <f>'SO 01.3 - Zdravotechnika'!F37</f>
        <v>0</v>
      </c>
      <c r="BC59" s="133">
        <f>'SO 01.3 - Zdravotechnika'!F38</f>
        <v>0</v>
      </c>
      <c r="BD59" s="135">
        <f>'SO 01.3 - Zdravotechnika'!F39</f>
        <v>0</v>
      </c>
      <c r="BE59" s="4"/>
      <c r="BT59" s="136" t="s">
        <v>81</v>
      </c>
      <c r="BV59" s="136" t="s">
        <v>74</v>
      </c>
      <c r="BW59" s="136" t="s">
        <v>94</v>
      </c>
      <c r="BX59" s="136" t="s">
        <v>84</v>
      </c>
      <c r="CL59" s="136" t="s">
        <v>19</v>
      </c>
    </row>
    <row r="60" s="4" customFormat="1" ht="16.5" customHeight="1">
      <c r="A60" s="114" t="s">
        <v>76</v>
      </c>
      <c r="B60" s="66"/>
      <c r="C60" s="128"/>
      <c r="D60" s="128"/>
      <c r="E60" s="129" t="s">
        <v>95</v>
      </c>
      <c r="F60" s="129"/>
      <c r="G60" s="129"/>
      <c r="H60" s="129"/>
      <c r="I60" s="129"/>
      <c r="J60" s="128"/>
      <c r="K60" s="129" t="s">
        <v>96</v>
      </c>
      <c r="L60" s="129"/>
      <c r="M60" s="129"/>
      <c r="N60" s="129"/>
      <c r="O60" s="129"/>
      <c r="P60" s="129"/>
      <c r="Q60" s="129"/>
      <c r="R60" s="129"/>
      <c r="S60" s="129"/>
      <c r="T60" s="129"/>
      <c r="U60" s="129"/>
      <c r="V60" s="129"/>
      <c r="W60" s="129"/>
      <c r="X60" s="129"/>
      <c r="Y60" s="129"/>
      <c r="Z60" s="129"/>
      <c r="AA60" s="129"/>
      <c r="AB60" s="129"/>
      <c r="AC60" s="129"/>
      <c r="AD60" s="129"/>
      <c r="AE60" s="129"/>
      <c r="AF60" s="129"/>
      <c r="AG60" s="130">
        <f>'SO 01.4 - Vytápění'!J32</f>
        <v>0</v>
      </c>
      <c r="AH60" s="128"/>
      <c r="AI60" s="128"/>
      <c r="AJ60" s="128"/>
      <c r="AK60" s="128"/>
      <c r="AL60" s="128"/>
      <c r="AM60" s="128"/>
      <c r="AN60" s="130">
        <f>SUM(AG60,AT60)</f>
        <v>0</v>
      </c>
      <c r="AO60" s="128"/>
      <c r="AP60" s="128"/>
      <c r="AQ60" s="131" t="s">
        <v>87</v>
      </c>
      <c r="AR60" s="68"/>
      <c r="AS60" s="132">
        <v>0</v>
      </c>
      <c r="AT60" s="133">
        <f>ROUND(SUM(AV60:AW60),2)</f>
        <v>0</v>
      </c>
      <c r="AU60" s="134">
        <f>'SO 01.4 - Vytápění'!P90</f>
        <v>0</v>
      </c>
      <c r="AV60" s="133">
        <f>'SO 01.4 - Vytápění'!J35</f>
        <v>0</v>
      </c>
      <c r="AW60" s="133">
        <f>'SO 01.4 - Vytápění'!J36</f>
        <v>0</v>
      </c>
      <c r="AX60" s="133">
        <f>'SO 01.4 - Vytápění'!J37</f>
        <v>0</v>
      </c>
      <c r="AY60" s="133">
        <f>'SO 01.4 - Vytápění'!J38</f>
        <v>0</v>
      </c>
      <c r="AZ60" s="133">
        <f>'SO 01.4 - Vytápění'!F35</f>
        <v>0</v>
      </c>
      <c r="BA60" s="133">
        <f>'SO 01.4 - Vytápění'!F36</f>
        <v>0</v>
      </c>
      <c r="BB60" s="133">
        <f>'SO 01.4 - Vytápění'!F37</f>
        <v>0</v>
      </c>
      <c r="BC60" s="133">
        <f>'SO 01.4 - Vytápění'!F38</f>
        <v>0</v>
      </c>
      <c r="BD60" s="135">
        <f>'SO 01.4 - Vytápění'!F39</f>
        <v>0</v>
      </c>
      <c r="BE60" s="4"/>
      <c r="BT60" s="136" t="s">
        <v>81</v>
      </c>
      <c r="BV60" s="136" t="s">
        <v>74</v>
      </c>
      <c r="BW60" s="136" t="s">
        <v>97</v>
      </c>
      <c r="BX60" s="136" t="s">
        <v>84</v>
      </c>
      <c r="CL60" s="136" t="s">
        <v>19</v>
      </c>
    </row>
    <row r="61" s="4" customFormat="1" ht="16.5" customHeight="1">
      <c r="A61" s="114" t="s">
        <v>76</v>
      </c>
      <c r="B61" s="66"/>
      <c r="C61" s="128"/>
      <c r="D61" s="128"/>
      <c r="E61" s="129" t="s">
        <v>98</v>
      </c>
      <c r="F61" s="129"/>
      <c r="G61" s="129"/>
      <c r="H61" s="129"/>
      <c r="I61" s="129"/>
      <c r="J61" s="128"/>
      <c r="K61" s="129" t="s">
        <v>99</v>
      </c>
      <c r="L61" s="129"/>
      <c r="M61" s="129"/>
      <c r="N61" s="129"/>
      <c r="O61" s="129"/>
      <c r="P61" s="129"/>
      <c r="Q61" s="129"/>
      <c r="R61" s="129"/>
      <c r="S61" s="129"/>
      <c r="T61" s="129"/>
      <c r="U61" s="129"/>
      <c r="V61" s="129"/>
      <c r="W61" s="129"/>
      <c r="X61" s="129"/>
      <c r="Y61" s="129"/>
      <c r="Z61" s="129"/>
      <c r="AA61" s="129"/>
      <c r="AB61" s="129"/>
      <c r="AC61" s="129"/>
      <c r="AD61" s="129"/>
      <c r="AE61" s="129"/>
      <c r="AF61" s="129"/>
      <c r="AG61" s="130">
        <f>'SO 01.5 - Nové gastrovyba...'!J32</f>
        <v>0</v>
      </c>
      <c r="AH61" s="128"/>
      <c r="AI61" s="128"/>
      <c r="AJ61" s="128"/>
      <c r="AK61" s="128"/>
      <c r="AL61" s="128"/>
      <c r="AM61" s="128"/>
      <c r="AN61" s="130">
        <f>SUM(AG61,AT61)</f>
        <v>0</v>
      </c>
      <c r="AO61" s="128"/>
      <c r="AP61" s="128"/>
      <c r="AQ61" s="131" t="s">
        <v>87</v>
      </c>
      <c r="AR61" s="68"/>
      <c r="AS61" s="132">
        <v>0</v>
      </c>
      <c r="AT61" s="133">
        <f>ROUND(SUM(AV61:AW61),2)</f>
        <v>0</v>
      </c>
      <c r="AU61" s="134">
        <f>'SO 01.5 - Nové gastrovyba...'!P86</f>
        <v>0</v>
      </c>
      <c r="AV61" s="133">
        <f>'SO 01.5 - Nové gastrovyba...'!J35</f>
        <v>0</v>
      </c>
      <c r="AW61" s="133">
        <f>'SO 01.5 - Nové gastrovyba...'!J36</f>
        <v>0</v>
      </c>
      <c r="AX61" s="133">
        <f>'SO 01.5 - Nové gastrovyba...'!J37</f>
        <v>0</v>
      </c>
      <c r="AY61" s="133">
        <f>'SO 01.5 - Nové gastrovyba...'!J38</f>
        <v>0</v>
      </c>
      <c r="AZ61" s="133">
        <f>'SO 01.5 - Nové gastrovyba...'!F35</f>
        <v>0</v>
      </c>
      <c r="BA61" s="133">
        <f>'SO 01.5 - Nové gastrovyba...'!F36</f>
        <v>0</v>
      </c>
      <c r="BB61" s="133">
        <f>'SO 01.5 - Nové gastrovyba...'!F37</f>
        <v>0</v>
      </c>
      <c r="BC61" s="133">
        <f>'SO 01.5 - Nové gastrovyba...'!F38</f>
        <v>0</v>
      </c>
      <c r="BD61" s="135">
        <f>'SO 01.5 - Nové gastrovyba...'!F39</f>
        <v>0</v>
      </c>
      <c r="BE61" s="4"/>
      <c r="BT61" s="136" t="s">
        <v>81</v>
      </c>
      <c r="BV61" s="136" t="s">
        <v>74</v>
      </c>
      <c r="BW61" s="136" t="s">
        <v>100</v>
      </c>
      <c r="BX61" s="136" t="s">
        <v>84</v>
      </c>
      <c r="CL61" s="136" t="s">
        <v>19</v>
      </c>
    </row>
    <row r="62" s="4" customFormat="1" ht="16.5" customHeight="1">
      <c r="A62" s="4"/>
      <c r="B62" s="66"/>
      <c r="C62" s="128"/>
      <c r="D62" s="128"/>
      <c r="E62" s="129" t="s">
        <v>101</v>
      </c>
      <c r="F62" s="129"/>
      <c r="G62" s="129"/>
      <c r="H62" s="129"/>
      <c r="I62" s="129"/>
      <c r="J62" s="128"/>
      <c r="K62" s="129" t="s">
        <v>102</v>
      </c>
      <c r="L62" s="129"/>
      <c r="M62" s="129"/>
      <c r="N62" s="129"/>
      <c r="O62" s="129"/>
      <c r="P62" s="129"/>
      <c r="Q62" s="129"/>
      <c r="R62" s="129"/>
      <c r="S62" s="129"/>
      <c r="T62" s="129"/>
      <c r="U62" s="129"/>
      <c r="V62" s="129"/>
      <c r="W62" s="129"/>
      <c r="X62" s="129"/>
      <c r="Y62" s="129"/>
      <c r="Z62" s="129"/>
      <c r="AA62" s="129"/>
      <c r="AB62" s="129"/>
      <c r="AC62" s="129"/>
      <c r="AD62" s="129"/>
      <c r="AE62" s="129"/>
      <c r="AF62" s="129"/>
      <c r="AG62" s="137">
        <f>ROUND(SUM(AG63:AG65),2)</f>
        <v>0</v>
      </c>
      <c r="AH62" s="128"/>
      <c r="AI62" s="128"/>
      <c r="AJ62" s="128"/>
      <c r="AK62" s="128"/>
      <c r="AL62" s="128"/>
      <c r="AM62" s="128"/>
      <c r="AN62" s="130">
        <f>SUM(AG62,AT62)</f>
        <v>0</v>
      </c>
      <c r="AO62" s="128"/>
      <c r="AP62" s="128"/>
      <c r="AQ62" s="131" t="s">
        <v>87</v>
      </c>
      <c r="AR62" s="68"/>
      <c r="AS62" s="132">
        <f>ROUND(SUM(AS63:AS65),2)</f>
        <v>0</v>
      </c>
      <c r="AT62" s="133">
        <f>ROUND(SUM(AV62:AW62),2)</f>
        <v>0</v>
      </c>
      <c r="AU62" s="134">
        <f>ROUND(SUM(AU63:AU65),5)</f>
        <v>0</v>
      </c>
      <c r="AV62" s="133">
        <f>ROUND(AZ62*L29,2)</f>
        <v>0</v>
      </c>
      <c r="AW62" s="133">
        <f>ROUND(BA62*L30,2)</f>
        <v>0</v>
      </c>
      <c r="AX62" s="133">
        <f>ROUND(BB62*L29,2)</f>
        <v>0</v>
      </c>
      <c r="AY62" s="133">
        <f>ROUND(BC62*L30,2)</f>
        <v>0</v>
      </c>
      <c r="AZ62" s="133">
        <f>ROUND(SUM(AZ63:AZ65),2)</f>
        <v>0</v>
      </c>
      <c r="BA62" s="133">
        <f>ROUND(SUM(BA63:BA65),2)</f>
        <v>0</v>
      </c>
      <c r="BB62" s="133">
        <f>ROUND(SUM(BB63:BB65),2)</f>
        <v>0</v>
      </c>
      <c r="BC62" s="133">
        <f>ROUND(SUM(BC63:BC65),2)</f>
        <v>0</v>
      </c>
      <c r="BD62" s="135">
        <f>ROUND(SUM(BD63:BD65),2)</f>
        <v>0</v>
      </c>
      <c r="BE62" s="4"/>
      <c r="BS62" s="136" t="s">
        <v>71</v>
      </c>
      <c r="BT62" s="136" t="s">
        <v>81</v>
      </c>
      <c r="BU62" s="136" t="s">
        <v>73</v>
      </c>
      <c r="BV62" s="136" t="s">
        <v>74</v>
      </c>
      <c r="BW62" s="136" t="s">
        <v>103</v>
      </c>
      <c r="BX62" s="136" t="s">
        <v>84</v>
      </c>
      <c r="CL62" s="136" t="s">
        <v>19</v>
      </c>
    </row>
    <row r="63" s="4" customFormat="1" ht="23.25" customHeight="1">
      <c r="A63" s="114" t="s">
        <v>76</v>
      </c>
      <c r="B63" s="66"/>
      <c r="C63" s="128"/>
      <c r="D63" s="128"/>
      <c r="E63" s="128"/>
      <c r="F63" s="129" t="s">
        <v>104</v>
      </c>
      <c r="G63" s="129"/>
      <c r="H63" s="129"/>
      <c r="I63" s="129"/>
      <c r="J63" s="129"/>
      <c r="K63" s="128"/>
      <c r="L63" s="129" t="s">
        <v>105</v>
      </c>
      <c r="M63" s="129"/>
      <c r="N63" s="129"/>
      <c r="O63" s="129"/>
      <c r="P63" s="129"/>
      <c r="Q63" s="129"/>
      <c r="R63" s="129"/>
      <c r="S63" s="129"/>
      <c r="T63" s="129"/>
      <c r="U63" s="129"/>
      <c r="V63" s="129"/>
      <c r="W63" s="129"/>
      <c r="X63" s="129"/>
      <c r="Y63" s="129"/>
      <c r="Z63" s="129"/>
      <c r="AA63" s="129"/>
      <c r="AB63" s="129"/>
      <c r="AC63" s="129"/>
      <c r="AD63" s="129"/>
      <c r="AE63" s="129"/>
      <c r="AF63" s="129"/>
      <c r="AG63" s="130">
        <f>'SO 01.6.1 - Vzduchotechni...'!J34</f>
        <v>0</v>
      </c>
      <c r="AH63" s="128"/>
      <c r="AI63" s="128"/>
      <c r="AJ63" s="128"/>
      <c r="AK63" s="128"/>
      <c r="AL63" s="128"/>
      <c r="AM63" s="128"/>
      <c r="AN63" s="130">
        <f>SUM(AG63,AT63)</f>
        <v>0</v>
      </c>
      <c r="AO63" s="128"/>
      <c r="AP63" s="128"/>
      <c r="AQ63" s="131" t="s">
        <v>87</v>
      </c>
      <c r="AR63" s="68"/>
      <c r="AS63" s="132">
        <v>0</v>
      </c>
      <c r="AT63" s="133">
        <f>ROUND(SUM(AV63:AW63),2)</f>
        <v>0</v>
      </c>
      <c r="AU63" s="134">
        <f>'SO 01.6.1 - Vzduchotechni...'!P93</f>
        <v>0</v>
      </c>
      <c r="AV63" s="133">
        <f>'SO 01.6.1 - Vzduchotechni...'!J37</f>
        <v>0</v>
      </c>
      <c r="AW63" s="133">
        <f>'SO 01.6.1 - Vzduchotechni...'!J38</f>
        <v>0</v>
      </c>
      <c r="AX63" s="133">
        <f>'SO 01.6.1 - Vzduchotechni...'!J39</f>
        <v>0</v>
      </c>
      <c r="AY63" s="133">
        <f>'SO 01.6.1 - Vzduchotechni...'!J40</f>
        <v>0</v>
      </c>
      <c r="AZ63" s="133">
        <f>'SO 01.6.1 - Vzduchotechni...'!F37</f>
        <v>0</v>
      </c>
      <c r="BA63" s="133">
        <f>'SO 01.6.1 - Vzduchotechni...'!F38</f>
        <v>0</v>
      </c>
      <c r="BB63" s="133">
        <f>'SO 01.6.1 - Vzduchotechni...'!F39</f>
        <v>0</v>
      </c>
      <c r="BC63" s="133">
        <f>'SO 01.6.1 - Vzduchotechni...'!F40</f>
        <v>0</v>
      </c>
      <c r="BD63" s="135">
        <f>'SO 01.6.1 - Vzduchotechni...'!F41</f>
        <v>0</v>
      </c>
      <c r="BE63" s="4"/>
      <c r="BT63" s="136" t="s">
        <v>106</v>
      </c>
      <c r="BV63" s="136" t="s">
        <v>74</v>
      </c>
      <c r="BW63" s="136" t="s">
        <v>107</v>
      </c>
      <c r="BX63" s="136" t="s">
        <v>103</v>
      </c>
      <c r="CL63" s="136" t="s">
        <v>19</v>
      </c>
    </row>
    <row r="64" s="4" customFormat="1" ht="23.25" customHeight="1">
      <c r="A64" s="114" t="s">
        <v>76</v>
      </c>
      <c r="B64" s="66"/>
      <c r="C64" s="128"/>
      <c r="D64" s="128"/>
      <c r="E64" s="128"/>
      <c r="F64" s="129" t="s">
        <v>108</v>
      </c>
      <c r="G64" s="129"/>
      <c r="H64" s="129"/>
      <c r="I64" s="129"/>
      <c r="J64" s="129"/>
      <c r="K64" s="128"/>
      <c r="L64" s="129" t="s">
        <v>109</v>
      </c>
      <c r="M64" s="129"/>
      <c r="N64" s="129"/>
      <c r="O64" s="129"/>
      <c r="P64" s="129"/>
      <c r="Q64" s="129"/>
      <c r="R64" s="129"/>
      <c r="S64" s="129"/>
      <c r="T64" s="129"/>
      <c r="U64" s="129"/>
      <c r="V64" s="129"/>
      <c r="W64" s="129"/>
      <c r="X64" s="129"/>
      <c r="Y64" s="129"/>
      <c r="Z64" s="129"/>
      <c r="AA64" s="129"/>
      <c r="AB64" s="129"/>
      <c r="AC64" s="129"/>
      <c r="AD64" s="129"/>
      <c r="AE64" s="129"/>
      <c r="AF64" s="129"/>
      <c r="AG64" s="130">
        <f>'SO 01.6.2 - Vzduchotechni...'!J34</f>
        <v>0</v>
      </c>
      <c r="AH64" s="128"/>
      <c r="AI64" s="128"/>
      <c r="AJ64" s="128"/>
      <c r="AK64" s="128"/>
      <c r="AL64" s="128"/>
      <c r="AM64" s="128"/>
      <c r="AN64" s="130">
        <f>SUM(AG64,AT64)</f>
        <v>0</v>
      </c>
      <c r="AO64" s="128"/>
      <c r="AP64" s="128"/>
      <c r="AQ64" s="131" t="s">
        <v>87</v>
      </c>
      <c r="AR64" s="68"/>
      <c r="AS64" s="132">
        <v>0</v>
      </c>
      <c r="AT64" s="133">
        <f>ROUND(SUM(AV64:AW64),2)</f>
        <v>0</v>
      </c>
      <c r="AU64" s="134">
        <f>'SO 01.6.2 - Vzduchotechni...'!P93</f>
        <v>0</v>
      </c>
      <c r="AV64" s="133">
        <f>'SO 01.6.2 - Vzduchotechni...'!J37</f>
        <v>0</v>
      </c>
      <c r="AW64" s="133">
        <f>'SO 01.6.2 - Vzduchotechni...'!J38</f>
        <v>0</v>
      </c>
      <c r="AX64" s="133">
        <f>'SO 01.6.2 - Vzduchotechni...'!J39</f>
        <v>0</v>
      </c>
      <c r="AY64" s="133">
        <f>'SO 01.6.2 - Vzduchotechni...'!J40</f>
        <v>0</v>
      </c>
      <c r="AZ64" s="133">
        <f>'SO 01.6.2 - Vzduchotechni...'!F37</f>
        <v>0</v>
      </c>
      <c r="BA64" s="133">
        <f>'SO 01.6.2 - Vzduchotechni...'!F38</f>
        <v>0</v>
      </c>
      <c r="BB64" s="133">
        <f>'SO 01.6.2 - Vzduchotechni...'!F39</f>
        <v>0</v>
      </c>
      <c r="BC64" s="133">
        <f>'SO 01.6.2 - Vzduchotechni...'!F40</f>
        <v>0</v>
      </c>
      <c r="BD64" s="135">
        <f>'SO 01.6.2 - Vzduchotechni...'!F41</f>
        <v>0</v>
      </c>
      <c r="BE64" s="4"/>
      <c r="BT64" s="136" t="s">
        <v>106</v>
      </c>
      <c r="BV64" s="136" t="s">
        <v>74</v>
      </c>
      <c r="BW64" s="136" t="s">
        <v>110</v>
      </c>
      <c r="BX64" s="136" t="s">
        <v>103</v>
      </c>
      <c r="CL64" s="136" t="s">
        <v>19</v>
      </c>
    </row>
    <row r="65" s="4" customFormat="1" ht="23.25" customHeight="1">
      <c r="A65" s="114" t="s">
        <v>76</v>
      </c>
      <c r="B65" s="66"/>
      <c r="C65" s="128"/>
      <c r="D65" s="128"/>
      <c r="E65" s="128"/>
      <c r="F65" s="129" t="s">
        <v>111</v>
      </c>
      <c r="G65" s="129"/>
      <c r="H65" s="129"/>
      <c r="I65" s="129"/>
      <c r="J65" s="129"/>
      <c r="K65" s="128"/>
      <c r="L65" s="129" t="s">
        <v>112</v>
      </c>
      <c r="M65" s="129"/>
      <c r="N65" s="129"/>
      <c r="O65" s="129"/>
      <c r="P65" s="129"/>
      <c r="Q65" s="129"/>
      <c r="R65" s="129"/>
      <c r="S65" s="129"/>
      <c r="T65" s="129"/>
      <c r="U65" s="129"/>
      <c r="V65" s="129"/>
      <c r="W65" s="129"/>
      <c r="X65" s="129"/>
      <c r="Y65" s="129"/>
      <c r="Z65" s="129"/>
      <c r="AA65" s="129"/>
      <c r="AB65" s="129"/>
      <c r="AC65" s="129"/>
      <c r="AD65" s="129"/>
      <c r="AE65" s="129"/>
      <c r="AF65" s="129"/>
      <c r="AG65" s="130">
        <f>'SO 01.6.3 - Vzduchotechni...'!J34</f>
        <v>0</v>
      </c>
      <c r="AH65" s="128"/>
      <c r="AI65" s="128"/>
      <c r="AJ65" s="128"/>
      <c r="AK65" s="128"/>
      <c r="AL65" s="128"/>
      <c r="AM65" s="128"/>
      <c r="AN65" s="130">
        <f>SUM(AG65,AT65)</f>
        <v>0</v>
      </c>
      <c r="AO65" s="128"/>
      <c r="AP65" s="128"/>
      <c r="AQ65" s="131" t="s">
        <v>87</v>
      </c>
      <c r="AR65" s="68"/>
      <c r="AS65" s="132">
        <v>0</v>
      </c>
      <c r="AT65" s="133">
        <f>ROUND(SUM(AV65:AW65),2)</f>
        <v>0</v>
      </c>
      <c r="AU65" s="134">
        <f>'SO 01.6.3 - Vzduchotechni...'!P93</f>
        <v>0</v>
      </c>
      <c r="AV65" s="133">
        <f>'SO 01.6.3 - Vzduchotechni...'!J37</f>
        <v>0</v>
      </c>
      <c r="AW65" s="133">
        <f>'SO 01.6.3 - Vzduchotechni...'!J38</f>
        <v>0</v>
      </c>
      <c r="AX65" s="133">
        <f>'SO 01.6.3 - Vzduchotechni...'!J39</f>
        <v>0</v>
      </c>
      <c r="AY65" s="133">
        <f>'SO 01.6.3 - Vzduchotechni...'!J40</f>
        <v>0</v>
      </c>
      <c r="AZ65" s="133">
        <f>'SO 01.6.3 - Vzduchotechni...'!F37</f>
        <v>0</v>
      </c>
      <c r="BA65" s="133">
        <f>'SO 01.6.3 - Vzduchotechni...'!F38</f>
        <v>0</v>
      </c>
      <c r="BB65" s="133">
        <f>'SO 01.6.3 - Vzduchotechni...'!F39</f>
        <v>0</v>
      </c>
      <c r="BC65" s="133">
        <f>'SO 01.6.3 - Vzduchotechni...'!F40</f>
        <v>0</v>
      </c>
      <c r="BD65" s="135">
        <f>'SO 01.6.3 - Vzduchotechni...'!F41</f>
        <v>0</v>
      </c>
      <c r="BE65" s="4"/>
      <c r="BT65" s="136" t="s">
        <v>106</v>
      </c>
      <c r="BV65" s="136" t="s">
        <v>74</v>
      </c>
      <c r="BW65" s="136" t="s">
        <v>113</v>
      </c>
      <c r="BX65" s="136" t="s">
        <v>103</v>
      </c>
      <c r="CL65" s="136" t="s">
        <v>19</v>
      </c>
    </row>
    <row r="66" s="4" customFormat="1" ht="16.5" customHeight="1">
      <c r="A66" s="114" t="s">
        <v>76</v>
      </c>
      <c r="B66" s="66"/>
      <c r="C66" s="128"/>
      <c r="D66" s="128"/>
      <c r="E66" s="129" t="s">
        <v>114</v>
      </c>
      <c r="F66" s="129"/>
      <c r="G66" s="129"/>
      <c r="H66" s="129"/>
      <c r="I66" s="129"/>
      <c r="J66" s="128"/>
      <c r="K66" s="129" t="s">
        <v>115</v>
      </c>
      <c r="L66" s="129"/>
      <c r="M66" s="129"/>
      <c r="N66" s="129"/>
      <c r="O66" s="129"/>
      <c r="P66" s="129"/>
      <c r="Q66" s="129"/>
      <c r="R66" s="129"/>
      <c r="S66" s="129"/>
      <c r="T66" s="129"/>
      <c r="U66" s="129"/>
      <c r="V66" s="129"/>
      <c r="W66" s="129"/>
      <c r="X66" s="129"/>
      <c r="Y66" s="129"/>
      <c r="Z66" s="129"/>
      <c r="AA66" s="129"/>
      <c r="AB66" s="129"/>
      <c r="AC66" s="129"/>
      <c r="AD66" s="129"/>
      <c r="AE66" s="129"/>
      <c r="AF66" s="129"/>
      <c r="AG66" s="130">
        <f>'SO 01.7 - Elektroinstalace'!J32</f>
        <v>0</v>
      </c>
      <c r="AH66" s="128"/>
      <c r="AI66" s="128"/>
      <c r="AJ66" s="128"/>
      <c r="AK66" s="128"/>
      <c r="AL66" s="128"/>
      <c r="AM66" s="128"/>
      <c r="AN66" s="130">
        <f>SUM(AG66,AT66)</f>
        <v>0</v>
      </c>
      <c r="AO66" s="128"/>
      <c r="AP66" s="128"/>
      <c r="AQ66" s="131" t="s">
        <v>87</v>
      </c>
      <c r="AR66" s="68"/>
      <c r="AS66" s="132">
        <v>0</v>
      </c>
      <c r="AT66" s="133">
        <f>ROUND(SUM(AV66:AW66),2)</f>
        <v>0</v>
      </c>
      <c r="AU66" s="134">
        <f>'SO 01.7 - Elektroinstalace'!P91</f>
        <v>0</v>
      </c>
      <c r="AV66" s="133">
        <f>'SO 01.7 - Elektroinstalace'!J35</f>
        <v>0</v>
      </c>
      <c r="AW66" s="133">
        <f>'SO 01.7 - Elektroinstalace'!J36</f>
        <v>0</v>
      </c>
      <c r="AX66" s="133">
        <f>'SO 01.7 - Elektroinstalace'!J37</f>
        <v>0</v>
      </c>
      <c r="AY66" s="133">
        <f>'SO 01.7 - Elektroinstalace'!J38</f>
        <v>0</v>
      </c>
      <c r="AZ66" s="133">
        <f>'SO 01.7 - Elektroinstalace'!F35</f>
        <v>0</v>
      </c>
      <c r="BA66" s="133">
        <f>'SO 01.7 - Elektroinstalace'!F36</f>
        <v>0</v>
      </c>
      <c r="BB66" s="133">
        <f>'SO 01.7 - Elektroinstalace'!F37</f>
        <v>0</v>
      </c>
      <c r="BC66" s="133">
        <f>'SO 01.7 - Elektroinstalace'!F38</f>
        <v>0</v>
      </c>
      <c r="BD66" s="135">
        <f>'SO 01.7 - Elektroinstalace'!F39</f>
        <v>0</v>
      </c>
      <c r="BE66" s="4"/>
      <c r="BT66" s="136" t="s">
        <v>81</v>
      </c>
      <c r="BV66" s="136" t="s">
        <v>74</v>
      </c>
      <c r="BW66" s="136" t="s">
        <v>116</v>
      </c>
      <c r="BX66" s="136" t="s">
        <v>84</v>
      </c>
      <c r="CL66" s="136" t="s">
        <v>19</v>
      </c>
    </row>
    <row r="67" s="7" customFormat="1" ht="16.5" customHeight="1">
      <c r="A67" s="7"/>
      <c r="B67" s="115"/>
      <c r="C67" s="116"/>
      <c r="D67" s="117" t="s">
        <v>117</v>
      </c>
      <c r="E67" s="117"/>
      <c r="F67" s="117"/>
      <c r="G67" s="117"/>
      <c r="H67" s="117"/>
      <c r="I67" s="118"/>
      <c r="J67" s="117" t="s">
        <v>118</v>
      </c>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27">
        <f>ROUND(SUM(AG68:AG71),2)</f>
        <v>0</v>
      </c>
      <c r="AH67" s="118"/>
      <c r="AI67" s="118"/>
      <c r="AJ67" s="118"/>
      <c r="AK67" s="118"/>
      <c r="AL67" s="118"/>
      <c r="AM67" s="118"/>
      <c r="AN67" s="119">
        <f>SUM(AG67,AT67)</f>
        <v>0</v>
      </c>
      <c r="AO67" s="118"/>
      <c r="AP67" s="118"/>
      <c r="AQ67" s="120" t="s">
        <v>78</v>
      </c>
      <c r="AR67" s="121"/>
      <c r="AS67" s="122">
        <f>ROUND(SUM(AS68:AS71),2)</f>
        <v>0</v>
      </c>
      <c r="AT67" s="123">
        <f>ROUND(SUM(AV67:AW67),2)</f>
        <v>0</v>
      </c>
      <c r="AU67" s="124">
        <f>ROUND(SUM(AU68:AU71),5)</f>
        <v>0</v>
      </c>
      <c r="AV67" s="123">
        <f>ROUND(AZ67*L29,2)</f>
        <v>0</v>
      </c>
      <c r="AW67" s="123">
        <f>ROUND(BA67*L30,2)</f>
        <v>0</v>
      </c>
      <c r="AX67" s="123">
        <f>ROUND(BB67*L29,2)</f>
        <v>0</v>
      </c>
      <c r="AY67" s="123">
        <f>ROUND(BC67*L30,2)</f>
        <v>0</v>
      </c>
      <c r="AZ67" s="123">
        <f>ROUND(SUM(AZ68:AZ71),2)</f>
        <v>0</v>
      </c>
      <c r="BA67" s="123">
        <f>ROUND(SUM(BA68:BA71),2)</f>
        <v>0</v>
      </c>
      <c r="BB67" s="123">
        <f>ROUND(SUM(BB68:BB71),2)</f>
        <v>0</v>
      </c>
      <c r="BC67" s="123">
        <f>ROUND(SUM(BC68:BC71),2)</f>
        <v>0</v>
      </c>
      <c r="BD67" s="125">
        <f>ROUND(SUM(BD68:BD71),2)</f>
        <v>0</v>
      </c>
      <c r="BE67" s="7"/>
      <c r="BS67" s="126" t="s">
        <v>71</v>
      </c>
      <c r="BT67" s="126" t="s">
        <v>79</v>
      </c>
      <c r="BU67" s="126" t="s">
        <v>73</v>
      </c>
      <c r="BV67" s="126" t="s">
        <v>74</v>
      </c>
      <c r="BW67" s="126" t="s">
        <v>119</v>
      </c>
      <c r="BX67" s="126" t="s">
        <v>5</v>
      </c>
      <c r="CL67" s="126" t="s">
        <v>19</v>
      </c>
      <c r="CM67" s="126" t="s">
        <v>81</v>
      </c>
    </row>
    <row r="68" s="4" customFormat="1" ht="16.5" customHeight="1">
      <c r="A68" s="114" t="s">
        <v>76</v>
      </c>
      <c r="B68" s="66"/>
      <c r="C68" s="128"/>
      <c r="D68" s="128"/>
      <c r="E68" s="129" t="s">
        <v>120</v>
      </c>
      <c r="F68" s="129"/>
      <c r="G68" s="129"/>
      <c r="H68" s="129"/>
      <c r="I68" s="129"/>
      <c r="J68" s="128"/>
      <c r="K68" s="129" t="s">
        <v>121</v>
      </c>
      <c r="L68" s="129"/>
      <c r="M68" s="129"/>
      <c r="N68" s="129"/>
      <c r="O68" s="129"/>
      <c r="P68" s="129"/>
      <c r="Q68" s="129"/>
      <c r="R68" s="129"/>
      <c r="S68" s="129"/>
      <c r="T68" s="129"/>
      <c r="U68" s="129"/>
      <c r="V68" s="129"/>
      <c r="W68" s="129"/>
      <c r="X68" s="129"/>
      <c r="Y68" s="129"/>
      <c r="Z68" s="129"/>
      <c r="AA68" s="129"/>
      <c r="AB68" s="129"/>
      <c r="AC68" s="129"/>
      <c r="AD68" s="129"/>
      <c r="AE68" s="129"/>
      <c r="AF68" s="129"/>
      <c r="AG68" s="130">
        <f>'SO 02.1 - Stavební část'!J32</f>
        <v>0</v>
      </c>
      <c r="AH68" s="128"/>
      <c r="AI68" s="128"/>
      <c r="AJ68" s="128"/>
      <c r="AK68" s="128"/>
      <c r="AL68" s="128"/>
      <c r="AM68" s="128"/>
      <c r="AN68" s="130">
        <f>SUM(AG68,AT68)</f>
        <v>0</v>
      </c>
      <c r="AO68" s="128"/>
      <c r="AP68" s="128"/>
      <c r="AQ68" s="131" t="s">
        <v>87</v>
      </c>
      <c r="AR68" s="68"/>
      <c r="AS68" s="132">
        <v>0</v>
      </c>
      <c r="AT68" s="133">
        <f>ROUND(SUM(AV68:AW68),2)</f>
        <v>0</v>
      </c>
      <c r="AU68" s="134">
        <f>'SO 02.1 - Stavební část'!P103</f>
        <v>0</v>
      </c>
      <c r="AV68" s="133">
        <f>'SO 02.1 - Stavební část'!J35</f>
        <v>0</v>
      </c>
      <c r="AW68" s="133">
        <f>'SO 02.1 - Stavební část'!J36</f>
        <v>0</v>
      </c>
      <c r="AX68" s="133">
        <f>'SO 02.1 - Stavební část'!J37</f>
        <v>0</v>
      </c>
      <c r="AY68" s="133">
        <f>'SO 02.1 - Stavební část'!J38</f>
        <v>0</v>
      </c>
      <c r="AZ68" s="133">
        <f>'SO 02.1 - Stavební část'!F35</f>
        <v>0</v>
      </c>
      <c r="BA68" s="133">
        <f>'SO 02.1 - Stavební část'!F36</f>
        <v>0</v>
      </c>
      <c r="BB68" s="133">
        <f>'SO 02.1 - Stavební část'!F37</f>
        <v>0</v>
      </c>
      <c r="BC68" s="133">
        <f>'SO 02.1 - Stavební část'!F38</f>
        <v>0</v>
      </c>
      <c r="BD68" s="135">
        <f>'SO 02.1 - Stavební část'!F39</f>
        <v>0</v>
      </c>
      <c r="BE68" s="4"/>
      <c r="BT68" s="136" t="s">
        <v>81</v>
      </c>
      <c r="BV68" s="136" t="s">
        <v>74</v>
      </c>
      <c r="BW68" s="136" t="s">
        <v>122</v>
      </c>
      <c r="BX68" s="136" t="s">
        <v>119</v>
      </c>
      <c r="CL68" s="136" t="s">
        <v>19</v>
      </c>
    </row>
    <row r="69" s="4" customFormat="1" ht="16.5" customHeight="1">
      <c r="A69" s="114" t="s">
        <v>76</v>
      </c>
      <c r="B69" s="66"/>
      <c r="C69" s="128"/>
      <c r="D69" s="128"/>
      <c r="E69" s="129" t="s">
        <v>123</v>
      </c>
      <c r="F69" s="129"/>
      <c r="G69" s="129"/>
      <c r="H69" s="129"/>
      <c r="I69" s="129"/>
      <c r="J69" s="128"/>
      <c r="K69" s="129" t="s">
        <v>93</v>
      </c>
      <c r="L69" s="129"/>
      <c r="M69" s="129"/>
      <c r="N69" s="129"/>
      <c r="O69" s="129"/>
      <c r="P69" s="129"/>
      <c r="Q69" s="129"/>
      <c r="R69" s="129"/>
      <c r="S69" s="129"/>
      <c r="T69" s="129"/>
      <c r="U69" s="129"/>
      <c r="V69" s="129"/>
      <c r="W69" s="129"/>
      <c r="X69" s="129"/>
      <c r="Y69" s="129"/>
      <c r="Z69" s="129"/>
      <c r="AA69" s="129"/>
      <c r="AB69" s="129"/>
      <c r="AC69" s="129"/>
      <c r="AD69" s="129"/>
      <c r="AE69" s="129"/>
      <c r="AF69" s="129"/>
      <c r="AG69" s="130">
        <f>'SO 02.2 - Zdravotechnika'!J32</f>
        <v>0</v>
      </c>
      <c r="AH69" s="128"/>
      <c r="AI69" s="128"/>
      <c r="AJ69" s="128"/>
      <c r="AK69" s="128"/>
      <c r="AL69" s="128"/>
      <c r="AM69" s="128"/>
      <c r="AN69" s="130">
        <f>SUM(AG69,AT69)</f>
        <v>0</v>
      </c>
      <c r="AO69" s="128"/>
      <c r="AP69" s="128"/>
      <c r="AQ69" s="131" t="s">
        <v>87</v>
      </c>
      <c r="AR69" s="68"/>
      <c r="AS69" s="132">
        <v>0</v>
      </c>
      <c r="AT69" s="133">
        <f>ROUND(SUM(AV69:AW69),2)</f>
        <v>0</v>
      </c>
      <c r="AU69" s="134">
        <f>'SO 02.2 - Zdravotechnika'!P92</f>
        <v>0</v>
      </c>
      <c r="AV69" s="133">
        <f>'SO 02.2 - Zdravotechnika'!J35</f>
        <v>0</v>
      </c>
      <c r="AW69" s="133">
        <f>'SO 02.2 - Zdravotechnika'!J36</f>
        <v>0</v>
      </c>
      <c r="AX69" s="133">
        <f>'SO 02.2 - Zdravotechnika'!J37</f>
        <v>0</v>
      </c>
      <c r="AY69" s="133">
        <f>'SO 02.2 - Zdravotechnika'!J38</f>
        <v>0</v>
      </c>
      <c r="AZ69" s="133">
        <f>'SO 02.2 - Zdravotechnika'!F35</f>
        <v>0</v>
      </c>
      <c r="BA69" s="133">
        <f>'SO 02.2 - Zdravotechnika'!F36</f>
        <v>0</v>
      </c>
      <c r="BB69" s="133">
        <f>'SO 02.2 - Zdravotechnika'!F37</f>
        <v>0</v>
      </c>
      <c r="BC69" s="133">
        <f>'SO 02.2 - Zdravotechnika'!F38</f>
        <v>0</v>
      </c>
      <c r="BD69" s="135">
        <f>'SO 02.2 - Zdravotechnika'!F39</f>
        <v>0</v>
      </c>
      <c r="BE69" s="4"/>
      <c r="BT69" s="136" t="s">
        <v>81</v>
      </c>
      <c r="BV69" s="136" t="s">
        <v>74</v>
      </c>
      <c r="BW69" s="136" t="s">
        <v>124</v>
      </c>
      <c r="BX69" s="136" t="s">
        <v>119</v>
      </c>
      <c r="CL69" s="136" t="s">
        <v>19</v>
      </c>
    </row>
    <row r="70" s="4" customFormat="1" ht="16.5" customHeight="1">
      <c r="A70" s="114" t="s">
        <v>76</v>
      </c>
      <c r="B70" s="66"/>
      <c r="C70" s="128"/>
      <c r="D70" s="128"/>
      <c r="E70" s="129" t="s">
        <v>125</v>
      </c>
      <c r="F70" s="129"/>
      <c r="G70" s="129"/>
      <c r="H70" s="129"/>
      <c r="I70" s="129"/>
      <c r="J70" s="128"/>
      <c r="K70" s="129" t="s">
        <v>96</v>
      </c>
      <c r="L70" s="129"/>
      <c r="M70" s="129"/>
      <c r="N70" s="129"/>
      <c r="O70" s="129"/>
      <c r="P70" s="129"/>
      <c r="Q70" s="129"/>
      <c r="R70" s="129"/>
      <c r="S70" s="129"/>
      <c r="T70" s="129"/>
      <c r="U70" s="129"/>
      <c r="V70" s="129"/>
      <c r="W70" s="129"/>
      <c r="X70" s="129"/>
      <c r="Y70" s="129"/>
      <c r="Z70" s="129"/>
      <c r="AA70" s="129"/>
      <c r="AB70" s="129"/>
      <c r="AC70" s="129"/>
      <c r="AD70" s="129"/>
      <c r="AE70" s="129"/>
      <c r="AF70" s="129"/>
      <c r="AG70" s="130">
        <f>'SO 02.3 - Vytápění'!J32</f>
        <v>0</v>
      </c>
      <c r="AH70" s="128"/>
      <c r="AI70" s="128"/>
      <c r="AJ70" s="128"/>
      <c r="AK70" s="128"/>
      <c r="AL70" s="128"/>
      <c r="AM70" s="128"/>
      <c r="AN70" s="130">
        <f>SUM(AG70,AT70)</f>
        <v>0</v>
      </c>
      <c r="AO70" s="128"/>
      <c r="AP70" s="128"/>
      <c r="AQ70" s="131" t="s">
        <v>87</v>
      </c>
      <c r="AR70" s="68"/>
      <c r="AS70" s="132">
        <v>0</v>
      </c>
      <c r="AT70" s="133">
        <f>ROUND(SUM(AV70:AW70),2)</f>
        <v>0</v>
      </c>
      <c r="AU70" s="134">
        <f>'SO 02.3 - Vytápění'!P90</f>
        <v>0</v>
      </c>
      <c r="AV70" s="133">
        <f>'SO 02.3 - Vytápění'!J35</f>
        <v>0</v>
      </c>
      <c r="AW70" s="133">
        <f>'SO 02.3 - Vytápění'!J36</f>
        <v>0</v>
      </c>
      <c r="AX70" s="133">
        <f>'SO 02.3 - Vytápění'!J37</f>
        <v>0</v>
      </c>
      <c r="AY70" s="133">
        <f>'SO 02.3 - Vytápění'!J38</f>
        <v>0</v>
      </c>
      <c r="AZ70" s="133">
        <f>'SO 02.3 - Vytápění'!F35</f>
        <v>0</v>
      </c>
      <c r="BA70" s="133">
        <f>'SO 02.3 - Vytápění'!F36</f>
        <v>0</v>
      </c>
      <c r="BB70" s="133">
        <f>'SO 02.3 - Vytápění'!F37</f>
        <v>0</v>
      </c>
      <c r="BC70" s="133">
        <f>'SO 02.3 - Vytápění'!F38</f>
        <v>0</v>
      </c>
      <c r="BD70" s="135">
        <f>'SO 02.3 - Vytápění'!F39</f>
        <v>0</v>
      </c>
      <c r="BE70" s="4"/>
      <c r="BT70" s="136" t="s">
        <v>81</v>
      </c>
      <c r="BV70" s="136" t="s">
        <v>74</v>
      </c>
      <c r="BW70" s="136" t="s">
        <v>126</v>
      </c>
      <c r="BX70" s="136" t="s">
        <v>119</v>
      </c>
      <c r="CL70" s="136" t="s">
        <v>19</v>
      </c>
    </row>
    <row r="71" s="4" customFormat="1" ht="16.5" customHeight="1">
      <c r="A71" s="114" t="s">
        <v>76</v>
      </c>
      <c r="B71" s="66"/>
      <c r="C71" s="128"/>
      <c r="D71" s="128"/>
      <c r="E71" s="129" t="s">
        <v>127</v>
      </c>
      <c r="F71" s="129"/>
      <c r="G71" s="129"/>
      <c r="H71" s="129"/>
      <c r="I71" s="129"/>
      <c r="J71" s="128"/>
      <c r="K71" s="129" t="s">
        <v>115</v>
      </c>
      <c r="L71" s="129"/>
      <c r="M71" s="129"/>
      <c r="N71" s="129"/>
      <c r="O71" s="129"/>
      <c r="P71" s="129"/>
      <c r="Q71" s="129"/>
      <c r="R71" s="129"/>
      <c r="S71" s="129"/>
      <c r="T71" s="129"/>
      <c r="U71" s="129"/>
      <c r="V71" s="129"/>
      <c r="W71" s="129"/>
      <c r="X71" s="129"/>
      <c r="Y71" s="129"/>
      <c r="Z71" s="129"/>
      <c r="AA71" s="129"/>
      <c r="AB71" s="129"/>
      <c r="AC71" s="129"/>
      <c r="AD71" s="129"/>
      <c r="AE71" s="129"/>
      <c r="AF71" s="129"/>
      <c r="AG71" s="130">
        <f>'SO 02.4 - Elektroinstalace'!J32</f>
        <v>0</v>
      </c>
      <c r="AH71" s="128"/>
      <c r="AI71" s="128"/>
      <c r="AJ71" s="128"/>
      <c r="AK71" s="128"/>
      <c r="AL71" s="128"/>
      <c r="AM71" s="128"/>
      <c r="AN71" s="130">
        <f>SUM(AG71,AT71)</f>
        <v>0</v>
      </c>
      <c r="AO71" s="128"/>
      <c r="AP71" s="128"/>
      <c r="AQ71" s="131" t="s">
        <v>87</v>
      </c>
      <c r="AR71" s="68"/>
      <c r="AS71" s="138">
        <v>0</v>
      </c>
      <c r="AT71" s="139">
        <f>ROUND(SUM(AV71:AW71),2)</f>
        <v>0</v>
      </c>
      <c r="AU71" s="140">
        <f>'SO 02.4 - Elektroinstalace'!P91</f>
        <v>0</v>
      </c>
      <c r="AV71" s="139">
        <f>'SO 02.4 - Elektroinstalace'!J35</f>
        <v>0</v>
      </c>
      <c r="AW71" s="139">
        <f>'SO 02.4 - Elektroinstalace'!J36</f>
        <v>0</v>
      </c>
      <c r="AX71" s="139">
        <f>'SO 02.4 - Elektroinstalace'!J37</f>
        <v>0</v>
      </c>
      <c r="AY71" s="139">
        <f>'SO 02.4 - Elektroinstalace'!J38</f>
        <v>0</v>
      </c>
      <c r="AZ71" s="139">
        <f>'SO 02.4 - Elektroinstalace'!F35</f>
        <v>0</v>
      </c>
      <c r="BA71" s="139">
        <f>'SO 02.4 - Elektroinstalace'!F36</f>
        <v>0</v>
      </c>
      <c r="BB71" s="139">
        <f>'SO 02.4 - Elektroinstalace'!F37</f>
        <v>0</v>
      </c>
      <c r="BC71" s="139">
        <f>'SO 02.4 - Elektroinstalace'!F38</f>
        <v>0</v>
      </c>
      <c r="BD71" s="141">
        <f>'SO 02.4 - Elektroinstalace'!F39</f>
        <v>0</v>
      </c>
      <c r="BE71" s="4"/>
      <c r="BT71" s="136" t="s">
        <v>81</v>
      </c>
      <c r="BV71" s="136" t="s">
        <v>74</v>
      </c>
      <c r="BW71" s="136" t="s">
        <v>128</v>
      </c>
      <c r="BX71" s="136" t="s">
        <v>119</v>
      </c>
      <c r="CL71" s="136" t="s">
        <v>19</v>
      </c>
    </row>
    <row r="72" s="2" customFormat="1" ht="30" customHeight="1">
      <c r="A72" s="41"/>
      <c r="B72" s="42"/>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7"/>
      <c r="AS72" s="41"/>
      <c r="AT72" s="41"/>
      <c r="AU72" s="41"/>
      <c r="AV72" s="41"/>
      <c r="AW72" s="41"/>
      <c r="AX72" s="41"/>
      <c r="AY72" s="41"/>
      <c r="AZ72" s="41"/>
      <c r="BA72" s="41"/>
      <c r="BB72" s="41"/>
      <c r="BC72" s="41"/>
      <c r="BD72" s="41"/>
      <c r="BE72" s="41"/>
    </row>
    <row r="73" s="2" customFormat="1" ht="6.96" customHeight="1">
      <c r="A73" s="41"/>
      <c r="B73" s="62"/>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47"/>
      <c r="AS73" s="41"/>
      <c r="AT73" s="41"/>
      <c r="AU73" s="41"/>
      <c r="AV73" s="41"/>
      <c r="AW73" s="41"/>
      <c r="AX73" s="41"/>
      <c r="AY73" s="41"/>
      <c r="AZ73" s="41"/>
      <c r="BA73" s="41"/>
      <c r="BB73" s="41"/>
      <c r="BC73" s="41"/>
      <c r="BD73" s="41"/>
      <c r="BE73" s="41"/>
    </row>
  </sheetData>
  <sheetProtection sheet="1" formatColumns="0" formatRows="0" objects="1" scenarios="1" spinCount="100000" saltValue="7eHCmAhjQwWpECVOvRgX5e/SRsoaubG7ly4vC6bW0x78DzjmwV9SmRJAA+98SsLqcq8hmmHZPMq92WxTAryKGQ==" hashValue="h6foHWCHpmkVee5fcVRCqzcOcEAoDt2VpN7PN0m2TECuaBmxFw38y+F11dbzO9RunHIJ/vjZNu1nVcMHgtioBg==" algorithmName="SHA-512" password="80EB"/>
  <mergeCells count="106">
    <mergeCell ref="C52:G52"/>
    <mergeCell ref="D56:H56"/>
    <mergeCell ref="D55:H55"/>
    <mergeCell ref="E57:I57"/>
    <mergeCell ref="E58:I58"/>
    <mergeCell ref="E62:I62"/>
    <mergeCell ref="E61:I61"/>
    <mergeCell ref="E60:I60"/>
    <mergeCell ref="E59:I59"/>
    <mergeCell ref="F64:J64"/>
    <mergeCell ref="F63:J63"/>
    <mergeCell ref="I52:AF52"/>
    <mergeCell ref="J56:AF56"/>
    <mergeCell ref="J55:AF55"/>
    <mergeCell ref="K59:AF59"/>
    <mergeCell ref="K60:AF60"/>
    <mergeCell ref="K61:AF61"/>
    <mergeCell ref="K62:AF62"/>
    <mergeCell ref="K57:AF57"/>
    <mergeCell ref="K58:AF58"/>
    <mergeCell ref="L63:AF63"/>
    <mergeCell ref="L64:AF64"/>
    <mergeCell ref="L45:AO45"/>
    <mergeCell ref="F65:J65"/>
    <mergeCell ref="L65:AF65"/>
    <mergeCell ref="E66:I66"/>
    <mergeCell ref="K66:AF66"/>
    <mergeCell ref="D67:H67"/>
    <mergeCell ref="J67:AF67"/>
    <mergeCell ref="E68:I68"/>
    <mergeCell ref="K68:AF68"/>
    <mergeCell ref="E69:I69"/>
    <mergeCell ref="K69:AF69"/>
    <mergeCell ref="E70:I70"/>
    <mergeCell ref="K70:AF70"/>
    <mergeCell ref="E71:I71"/>
    <mergeCell ref="K71:AF71"/>
    <mergeCell ref="AG54:AM54"/>
    <mergeCell ref="BE5:BE32"/>
    <mergeCell ref="K5:AO5"/>
    <mergeCell ref="K6:AO6"/>
    <mergeCell ref="E14:AJ14"/>
    <mergeCell ref="E23:AN23"/>
    <mergeCell ref="AK26:AO26"/>
    <mergeCell ref="L28:P28"/>
    <mergeCell ref="W28:AE28"/>
    <mergeCell ref="AK28:AO28"/>
    <mergeCell ref="AK29:AO29"/>
    <mergeCell ref="W29:AE29"/>
    <mergeCell ref="L29:P29"/>
    <mergeCell ref="W30:AE30"/>
    <mergeCell ref="AK30:AO30"/>
    <mergeCell ref="L30:P30"/>
    <mergeCell ref="W31:AE31"/>
    <mergeCell ref="L31:P31"/>
    <mergeCell ref="AK31:AO31"/>
    <mergeCell ref="L32:P32"/>
    <mergeCell ref="W32:AE32"/>
    <mergeCell ref="AK32:AO32"/>
    <mergeCell ref="L33:P33"/>
    <mergeCell ref="W33:AE33"/>
    <mergeCell ref="AK33:AO33"/>
    <mergeCell ref="AK35:AO35"/>
    <mergeCell ref="X35:AB35"/>
    <mergeCell ref="AR2:BE2"/>
    <mergeCell ref="AG58:AM58"/>
    <mergeCell ref="AG64:AM64"/>
    <mergeCell ref="AG63:AM63"/>
    <mergeCell ref="AG62:AM62"/>
    <mergeCell ref="AG61:AM61"/>
    <mergeCell ref="AG57:AM57"/>
    <mergeCell ref="AG60:AM60"/>
    <mergeCell ref="AG55:AM55"/>
    <mergeCell ref="AG52:AM52"/>
    <mergeCell ref="AG56:AM56"/>
    <mergeCell ref="AG59:AM59"/>
    <mergeCell ref="AM47:AN47"/>
    <mergeCell ref="AM49:AP49"/>
    <mergeCell ref="AM50:AP50"/>
    <mergeCell ref="AN58:AP58"/>
    <mergeCell ref="AN63:AP63"/>
    <mergeCell ref="AN57:AP57"/>
    <mergeCell ref="AN52:AP52"/>
    <mergeCell ref="AN56:AP56"/>
    <mergeCell ref="AN62:AP62"/>
    <mergeCell ref="AN61:AP61"/>
    <mergeCell ref="AN59:AP59"/>
    <mergeCell ref="AN55:AP55"/>
    <mergeCell ref="AN60:AP60"/>
    <mergeCell ref="AN64:AP64"/>
    <mergeCell ref="AS49:AT51"/>
    <mergeCell ref="AN65:AP65"/>
    <mergeCell ref="AG65:AM65"/>
    <mergeCell ref="AN66:AP66"/>
    <mergeCell ref="AG66:AM66"/>
    <mergeCell ref="AN67:AP67"/>
    <mergeCell ref="AG67:AM67"/>
    <mergeCell ref="AN68:AP68"/>
    <mergeCell ref="AG68:AM68"/>
    <mergeCell ref="AN69:AP69"/>
    <mergeCell ref="AG69:AM69"/>
    <mergeCell ref="AN70:AP70"/>
    <mergeCell ref="AG70:AM70"/>
    <mergeCell ref="AN71:AP71"/>
    <mergeCell ref="AG71:AM71"/>
    <mergeCell ref="AN54:AP54"/>
  </mergeCells>
  <hyperlinks>
    <hyperlink ref="A55" location="'00 - VRN'!C2" display="/"/>
    <hyperlink ref="A57" location="'SO 01.1 - Stavební část 1.PP'!C2" display="/"/>
    <hyperlink ref="A58" location="'SO 01.2 - Stavební část 1.NP'!C2" display="/"/>
    <hyperlink ref="A59" location="'SO 01.3 - Zdravotechnika'!C2" display="/"/>
    <hyperlink ref="A60" location="'SO 01.4 - Vytápění'!C2" display="/"/>
    <hyperlink ref="A61" location="'SO 01.5 - Nové gastrovyba...'!C2" display="/"/>
    <hyperlink ref="A63" location="'SO 01.6.1 - Vzduchotechni...'!C2" display="/"/>
    <hyperlink ref="A64" location="'SO 01.6.2 - Vzduchotechni...'!C2" display="/"/>
    <hyperlink ref="A65" location="'SO 01.6.3 - Vzduchotechni...'!C2" display="/"/>
    <hyperlink ref="A66" location="'SO 01.7 - Elektroinstalace'!C2" display="/"/>
    <hyperlink ref="A68" location="'SO 02.1 - Stavební část'!C2" display="/"/>
    <hyperlink ref="A69" location="'SO 02.2 - Zdravotechnika'!C2" display="/"/>
    <hyperlink ref="A70" location="'SO 02.3 - Vytápění'!C2" display="/"/>
    <hyperlink ref="A71" location="'SO 02.4 - Elektroinstalace'!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113</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c r="B8" s="23"/>
      <c r="D8" s="146" t="s">
        <v>130</v>
      </c>
      <c r="L8" s="23"/>
    </row>
    <row r="9" s="1" customFormat="1" ht="16.5" customHeight="1">
      <c r="B9" s="23"/>
      <c r="E9" s="147" t="s">
        <v>193</v>
      </c>
      <c r="F9" s="1"/>
      <c r="G9" s="1"/>
      <c r="H9" s="1"/>
      <c r="L9" s="23"/>
    </row>
    <row r="10" s="1" customFormat="1" ht="12" customHeight="1">
      <c r="B10" s="23"/>
      <c r="D10" s="146" t="s">
        <v>194</v>
      </c>
      <c r="L10" s="23"/>
    </row>
    <row r="11" s="2" customFormat="1" ht="16.5" customHeight="1">
      <c r="A11" s="41"/>
      <c r="B11" s="47"/>
      <c r="C11" s="41"/>
      <c r="D11" s="41"/>
      <c r="E11" s="159" t="s">
        <v>1525</v>
      </c>
      <c r="F11" s="41"/>
      <c r="G11" s="41"/>
      <c r="H11" s="41"/>
      <c r="I11" s="41"/>
      <c r="J11" s="41"/>
      <c r="K11" s="41"/>
      <c r="L11" s="148"/>
      <c r="S11" s="41"/>
      <c r="T11" s="41"/>
      <c r="U11" s="41"/>
      <c r="V11" s="41"/>
      <c r="W11" s="41"/>
      <c r="X11" s="41"/>
      <c r="Y11" s="41"/>
      <c r="Z11" s="41"/>
      <c r="AA11" s="41"/>
      <c r="AB11" s="41"/>
      <c r="AC11" s="41"/>
      <c r="AD11" s="41"/>
      <c r="AE11" s="41"/>
    </row>
    <row r="12" s="2" customFormat="1" ht="12" customHeight="1">
      <c r="A12" s="41"/>
      <c r="B12" s="47"/>
      <c r="C12" s="41"/>
      <c r="D12" s="146" t="s">
        <v>1526</v>
      </c>
      <c r="E12" s="41"/>
      <c r="F12" s="41"/>
      <c r="G12" s="41"/>
      <c r="H12" s="41"/>
      <c r="I12" s="41"/>
      <c r="J12" s="41"/>
      <c r="K12" s="41"/>
      <c r="L12" s="148"/>
      <c r="S12" s="41"/>
      <c r="T12" s="41"/>
      <c r="U12" s="41"/>
      <c r="V12" s="41"/>
      <c r="W12" s="41"/>
      <c r="X12" s="41"/>
      <c r="Y12" s="41"/>
      <c r="Z12" s="41"/>
      <c r="AA12" s="41"/>
      <c r="AB12" s="41"/>
      <c r="AC12" s="41"/>
      <c r="AD12" s="41"/>
      <c r="AE12" s="41"/>
    </row>
    <row r="13" s="2" customFormat="1" ht="16.5" customHeight="1">
      <c r="A13" s="41"/>
      <c r="B13" s="47"/>
      <c r="C13" s="41"/>
      <c r="D13" s="41"/>
      <c r="E13" s="149" t="s">
        <v>1634</v>
      </c>
      <c r="F13" s="41"/>
      <c r="G13" s="41"/>
      <c r="H13" s="41"/>
      <c r="I13" s="41"/>
      <c r="J13" s="41"/>
      <c r="K13" s="41"/>
      <c r="L13" s="148"/>
      <c r="S13" s="41"/>
      <c r="T13" s="41"/>
      <c r="U13" s="41"/>
      <c r="V13" s="41"/>
      <c r="W13" s="41"/>
      <c r="X13" s="41"/>
      <c r="Y13" s="41"/>
      <c r="Z13" s="41"/>
      <c r="AA13" s="41"/>
      <c r="AB13" s="41"/>
      <c r="AC13" s="41"/>
      <c r="AD13" s="41"/>
      <c r="AE13" s="41"/>
    </row>
    <row r="14" s="2" customFormat="1">
      <c r="A14" s="41"/>
      <c r="B14" s="47"/>
      <c r="C14" s="41"/>
      <c r="D14" s="41"/>
      <c r="E14" s="41"/>
      <c r="F14" s="41"/>
      <c r="G14" s="41"/>
      <c r="H14" s="41"/>
      <c r="I14" s="41"/>
      <c r="J14" s="41"/>
      <c r="K14" s="41"/>
      <c r="L14" s="148"/>
      <c r="S14" s="41"/>
      <c r="T14" s="41"/>
      <c r="U14" s="41"/>
      <c r="V14" s="41"/>
      <c r="W14" s="41"/>
      <c r="X14" s="41"/>
      <c r="Y14" s="41"/>
      <c r="Z14" s="41"/>
      <c r="AA14" s="41"/>
      <c r="AB14" s="41"/>
      <c r="AC14" s="41"/>
      <c r="AD14" s="41"/>
      <c r="AE14" s="41"/>
    </row>
    <row r="15" s="2" customFormat="1" ht="12" customHeight="1">
      <c r="A15" s="41"/>
      <c r="B15" s="47"/>
      <c r="C15" s="41"/>
      <c r="D15" s="146" t="s">
        <v>18</v>
      </c>
      <c r="E15" s="41"/>
      <c r="F15" s="136" t="s">
        <v>19</v>
      </c>
      <c r="G15" s="41"/>
      <c r="H15" s="41"/>
      <c r="I15" s="146" t="s">
        <v>20</v>
      </c>
      <c r="J15" s="136" t="s">
        <v>19</v>
      </c>
      <c r="K15" s="41"/>
      <c r="L15" s="148"/>
      <c r="S15" s="41"/>
      <c r="T15" s="41"/>
      <c r="U15" s="41"/>
      <c r="V15" s="41"/>
      <c r="W15" s="41"/>
      <c r="X15" s="41"/>
      <c r="Y15" s="41"/>
      <c r="Z15" s="41"/>
      <c r="AA15" s="41"/>
      <c r="AB15" s="41"/>
      <c r="AC15" s="41"/>
      <c r="AD15" s="41"/>
      <c r="AE15" s="41"/>
    </row>
    <row r="16" s="2" customFormat="1" ht="12" customHeight="1">
      <c r="A16" s="41"/>
      <c r="B16" s="47"/>
      <c r="C16" s="41"/>
      <c r="D16" s="146" t="s">
        <v>21</v>
      </c>
      <c r="E16" s="41"/>
      <c r="F16" s="136" t="s">
        <v>22</v>
      </c>
      <c r="G16" s="41"/>
      <c r="H16" s="41"/>
      <c r="I16" s="146" t="s">
        <v>23</v>
      </c>
      <c r="J16" s="150" t="str">
        <f>'Rekapitulace stavby'!AN8</f>
        <v>15. 7. 2024</v>
      </c>
      <c r="K16" s="41"/>
      <c r="L16" s="148"/>
      <c r="S16" s="41"/>
      <c r="T16" s="41"/>
      <c r="U16" s="41"/>
      <c r="V16" s="41"/>
      <c r="W16" s="41"/>
      <c r="X16" s="41"/>
      <c r="Y16" s="41"/>
      <c r="Z16" s="41"/>
      <c r="AA16" s="41"/>
      <c r="AB16" s="41"/>
      <c r="AC16" s="41"/>
      <c r="AD16" s="41"/>
      <c r="AE16" s="41"/>
    </row>
    <row r="17" s="2" customFormat="1" ht="10.8" customHeight="1">
      <c r="A17" s="41"/>
      <c r="B17" s="47"/>
      <c r="C17" s="41"/>
      <c r="D17" s="41"/>
      <c r="E17" s="41"/>
      <c r="F17" s="41"/>
      <c r="G17" s="41"/>
      <c r="H17" s="41"/>
      <c r="I17" s="41"/>
      <c r="J17" s="41"/>
      <c r="K17" s="41"/>
      <c r="L17" s="148"/>
      <c r="S17" s="41"/>
      <c r="T17" s="41"/>
      <c r="U17" s="41"/>
      <c r="V17" s="41"/>
      <c r="W17" s="41"/>
      <c r="X17" s="41"/>
      <c r="Y17" s="41"/>
      <c r="Z17" s="41"/>
      <c r="AA17" s="41"/>
      <c r="AB17" s="41"/>
      <c r="AC17" s="41"/>
      <c r="AD17" s="41"/>
      <c r="AE17" s="41"/>
    </row>
    <row r="18" s="2" customFormat="1" ht="12" customHeight="1">
      <c r="A18" s="41"/>
      <c r="B18" s="47"/>
      <c r="C18" s="41"/>
      <c r="D18" s="146" t="s">
        <v>25</v>
      </c>
      <c r="E18" s="41"/>
      <c r="F18" s="41"/>
      <c r="G18" s="41"/>
      <c r="H18" s="41"/>
      <c r="I18" s="146" t="s">
        <v>26</v>
      </c>
      <c r="J18" s="136" t="s">
        <v>19</v>
      </c>
      <c r="K18" s="41"/>
      <c r="L18" s="148"/>
      <c r="S18" s="41"/>
      <c r="T18" s="41"/>
      <c r="U18" s="41"/>
      <c r="V18" s="41"/>
      <c r="W18" s="41"/>
      <c r="X18" s="41"/>
      <c r="Y18" s="41"/>
      <c r="Z18" s="41"/>
      <c r="AA18" s="41"/>
      <c r="AB18" s="41"/>
      <c r="AC18" s="41"/>
      <c r="AD18" s="41"/>
      <c r="AE18" s="41"/>
    </row>
    <row r="19" s="2" customFormat="1" ht="18" customHeight="1">
      <c r="A19" s="41"/>
      <c r="B19" s="47"/>
      <c r="C19" s="41"/>
      <c r="D19" s="41"/>
      <c r="E19" s="136" t="s">
        <v>27</v>
      </c>
      <c r="F19" s="41"/>
      <c r="G19" s="41"/>
      <c r="H19" s="41"/>
      <c r="I19" s="146" t="s">
        <v>28</v>
      </c>
      <c r="J19" s="136" t="s">
        <v>19</v>
      </c>
      <c r="K19" s="41"/>
      <c r="L19" s="148"/>
      <c r="S19" s="41"/>
      <c r="T19" s="41"/>
      <c r="U19" s="41"/>
      <c r="V19" s="41"/>
      <c r="W19" s="41"/>
      <c r="X19" s="41"/>
      <c r="Y19" s="41"/>
      <c r="Z19" s="41"/>
      <c r="AA19" s="41"/>
      <c r="AB19" s="41"/>
      <c r="AC19" s="41"/>
      <c r="AD19" s="41"/>
      <c r="AE19" s="41"/>
    </row>
    <row r="20" s="2" customFormat="1" ht="6.96" customHeight="1">
      <c r="A20" s="41"/>
      <c r="B20" s="47"/>
      <c r="C20" s="41"/>
      <c r="D20" s="41"/>
      <c r="E20" s="41"/>
      <c r="F20" s="41"/>
      <c r="G20" s="41"/>
      <c r="H20" s="41"/>
      <c r="I20" s="41"/>
      <c r="J20" s="41"/>
      <c r="K20" s="41"/>
      <c r="L20" s="148"/>
      <c r="S20" s="41"/>
      <c r="T20" s="41"/>
      <c r="U20" s="41"/>
      <c r="V20" s="41"/>
      <c r="W20" s="41"/>
      <c r="X20" s="41"/>
      <c r="Y20" s="41"/>
      <c r="Z20" s="41"/>
      <c r="AA20" s="41"/>
      <c r="AB20" s="41"/>
      <c r="AC20" s="41"/>
      <c r="AD20" s="41"/>
      <c r="AE20" s="41"/>
    </row>
    <row r="21" s="2" customFormat="1" ht="12" customHeight="1">
      <c r="A21" s="41"/>
      <c r="B21" s="47"/>
      <c r="C21" s="41"/>
      <c r="D21" s="146" t="s">
        <v>29</v>
      </c>
      <c r="E21" s="41"/>
      <c r="F21" s="41"/>
      <c r="G21" s="41"/>
      <c r="H21" s="41"/>
      <c r="I21" s="146" t="s">
        <v>26</v>
      </c>
      <c r="J21" s="36" t="str">
        <f>'Rekapitulace stavby'!AN13</f>
        <v>Vyplň údaj</v>
      </c>
      <c r="K21" s="41"/>
      <c r="L21" s="148"/>
      <c r="S21" s="41"/>
      <c r="T21" s="41"/>
      <c r="U21" s="41"/>
      <c r="V21" s="41"/>
      <c r="W21" s="41"/>
      <c r="X21" s="41"/>
      <c r="Y21" s="41"/>
      <c r="Z21" s="41"/>
      <c r="AA21" s="41"/>
      <c r="AB21" s="41"/>
      <c r="AC21" s="41"/>
      <c r="AD21" s="41"/>
      <c r="AE21" s="41"/>
    </row>
    <row r="22" s="2" customFormat="1" ht="18" customHeight="1">
      <c r="A22" s="41"/>
      <c r="B22" s="47"/>
      <c r="C22" s="41"/>
      <c r="D22" s="41"/>
      <c r="E22" s="36" t="str">
        <f>'Rekapitulace stavby'!E14</f>
        <v>Vyplň údaj</v>
      </c>
      <c r="F22" s="136"/>
      <c r="G22" s="136"/>
      <c r="H22" s="136"/>
      <c r="I22" s="146" t="s">
        <v>28</v>
      </c>
      <c r="J22" s="36" t="str">
        <f>'Rekapitulace stavby'!AN14</f>
        <v>Vyplň údaj</v>
      </c>
      <c r="K22" s="41"/>
      <c r="L22" s="148"/>
      <c r="S22" s="41"/>
      <c r="T22" s="41"/>
      <c r="U22" s="41"/>
      <c r="V22" s="41"/>
      <c r="W22" s="41"/>
      <c r="X22" s="41"/>
      <c r="Y22" s="41"/>
      <c r="Z22" s="41"/>
      <c r="AA22" s="41"/>
      <c r="AB22" s="41"/>
      <c r="AC22" s="41"/>
      <c r="AD22" s="41"/>
      <c r="AE22" s="41"/>
    </row>
    <row r="23" s="2" customFormat="1" ht="6.96" customHeight="1">
      <c r="A23" s="41"/>
      <c r="B23" s="47"/>
      <c r="C23" s="41"/>
      <c r="D23" s="41"/>
      <c r="E23" s="41"/>
      <c r="F23" s="41"/>
      <c r="G23" s="41"/>
      <c r="H23" s="41"/>
      <c r="I23" s="41"/>
      <c r="J23" s="41"/>
      <c r="K23" s="41"/>
      <c r="L23" s="148"/>
      <c r="S23" s="41"/>
      <c r="T23" s="41"/>
      <c r="U23" s="41"/>
      <c r="V23" s="41"/>
      <c r="W23" s="41"/>
      <c r="X23" s="41"/>
      <c r="Y23" s="41"/>
      <c r="Z23" s="41"/>
      <c r="AA23" s="41"/>
      <c r="AB23" s="41"/>
      <c r="AC23" s="41"/>
      <c r="AD23" s="41"/>
      <c r="AE23" s="41"/>
    </row>
    <row r="24" s="2" customFormat="1" ht="12" customHeight="1">
      <c r="A24" s="41"/>
      <c r="B24" s="47"/>
      <c r="C24" s="41"/>
      <c r="D24" s="146" t="s">
        <v>31</v>
      </c>
      <c r="E24" s="41"/>
      <c r="F24" s="41"/>
      <c r="G24" s="41"/>
      <c r="H24" s="41"/>
      <c r="I24" s="146" t="s">
        <v>26</v>
      </c>
      <c r="J24" s="136" t="s">
        <v>19</v>
      </c>
      <c r="K24" s="41"/>
      <c r="L24" s="148"/>
      <c r="S24" s="41"/>
      <c r="T24" s="41"/>
      <c r="U24" s="41"/>
      <c r="V24" s="41"/>
      <c r="W24" s="41"/>
      <c r="X24" s="41"/>
      <c r="Y24" s="41"/>
      <c r="Z24" s="41"/>
      <c r="AA24" s="41"/>
      <c r="AB24" s="41"/>
      <c r="AC24" s="41"/>
      <c r="AD24" s="41"/>
      <c r="AE24" s="41"/>
    </row>
    <row r="25" s="2" customFormat="1" ht="18" customHeight="1">
      <c r="A25" s="41"/>
      <c r="B25" s="47"/>
      <c r="C25" s="41"/>
      <c r="D25" s="41"/>
      <c r="E25" s="136" t="s">
        <v>32</v>
      </c>
      <c r="F25" s="41"/>
      <c r="G25" s="41"/>
      <c r="H25" s="41"/>
      <c r="I25" s="146" t="s">
        <v>28</v>
      </c>
      <c r="J25" s="136" t="s">
        <v>19</v>
      </c>
      <c r="K25" s="41"/>
      <c r="L25" s="148"/>
      <c r="S25" s="41"/>
      <c r="T25" s="41"/>
      <c r="U25" s="41"/>
      <c r="V25" s="41"/>
      <c r="W25" s="41"/>
      <c r="X25" s="41"/>
      <c r="Y25" s="41"/>
      <c r="Z25" s="41"/>
      <c r="AA25" s="41"/>
      <c r="AB25" s="41"/>
      <c r="AC25" s="41"/>
      <c r="AD25" s="41"/>
      <c r="AE25" s="41"/>
    </row>
    <row r="26" s="2" customFormat="1" ht="6.96" customHeight="1">
      <c r="A26" s="41"/>
      <c r="B26" s="47"/>
      <c r="C26" s="41"/>
      <c r="D26" s="41"/>
      <c r="E26" s="41"/>
      <c r="F26" s="41"/>
      <c r="G26" s="41"/>
      <c r="H26" s="41"/>
      <c r="I26" s="41"/>
      <c r="J26" s="41"/>
      <c r="K26" s="41"/>
      <c r="L26" s="148"/>
      <c r="S26" s="41"/>
      <c r="T26" s="41"/>
      <c r="U26" s="41"/>
      <c r="V26" s="41"/>
      <c r="W26" s="41"/>
      <c r="X26" s="41"/>
      <c r="Y26" s="41"/>
      <c r="Z26" s="41"/>
      <c r="AA26" s="41"/>
      <c r="AB26" s="41"/>
      <c r="AC26" s="41"/>
      <c r="AD26" s="41"/>
      <c r="AE26" s="41"/>
    </row>
    <row r="27" s="2" customFormat="1" ht="12" customHeight="1">
      <c r="A27" s="41"/>
      <c r="B27" s="47"/>
      <c r="C27" s="41"/>
      <c r="D27" s="146" t="s">
        <v>34</v>
      </c>
      <c r="E27" s="41"/>
      <c r="F27" s="41"/>
      <c r="G27" s="41"/>
      <c r="H27" s="41"/>
      <c r="I27" s="146" t="s">
        <v>26</v>
      </c>
      <c r="J27" s="136" t="s">
        <v>19</v>
      </c>
      <c r="K27" s="41"/>
      <c r="L27" s="148"/>
      <c r="S27" s="41"/>
      <c r="T27" s="41"/>
      <c r="U27" s="41"/>
      <c r="V27" s="41"/>
      <c r="W27" s="41"/>
      <c r="X27" s="41"/>
      <c r="Y27" s="41"/>
      <c r="Z27" s="41"/>
      <c r="AA27" s="41"/>
      <c r="AB27" s="41"/>
      <c r="AC27" s="41"/>
      <c r="AD27" s="41"/>
      <c r="AE27" s="41"/>
    </row>
    <row r="28" s="2" customFormat="1" ht="18" customHeight="1">
      <c r="A28" s="41"/>
      <c r="B28" s="47"/>
      <c r="C28" s="41"/>
      <c r="D28" s="41"/>
      <c r="E28" s="136" t="s">
        <v>35</v>
      </c>
      <c r="F28" s="41"/>
      <c r="G28" s="41"/>
      <c r="H28" s="41"/>
      <c r="I28" s="146" t="s">
        <v>28</v>
      </c>
      <c r="J28" s="136" t="s">
        <v>19</v>
      </c>
      <c r="K28" s="41"/>
      <c r="L28" s="148"/>
      <c r="S28" s="41"/>
      <c r="T28" s="41"/>
      <c r="U28" s="41"/>
      <c r="V28" s="41"/>
      <c r="W28" s="41"/>
      <c r="X28" s="41"/>
      <c r="Y28" s="41"/>
      <c r="Z28" s="41"/>
      <c r="AA28" s="41"/>
      <c r="AB28" s="41"/>
      <c r="AC28" s="41"/>
      <c r="AD28" s="41"/>
      <c r="AE28" s="41"/>
    </row>
    <row r="29" s="2" customFormat="1" ht="6.96" customHeight="1">
      <c r="A29" s="41"/>
      <c r="B29" s="47"/>
      <c r="C29" s="41"/>
      <c r="D29" s="41"/>
      <c r="E29" s="41"/>
      <c r="F29" s="41"/>
      <c r="G29" s="41"/>
      <c r="H29" s="41"/>
      <c r="I29" s="41"/>
      <c r="J29" s="41"/>
      <c r="K29" s="41"/>
      <c r="L29" s="148"/>
      <c r="S29" s="41"/>
      <c r="T29" s="41"/>
      <c r="U29" s="41"/>
      <c r="V29" s="41"/>
      <c r="W29" s="41"/>
      <c r="X29" s="41"/>
      <c r="Y29" s="41"/>
      <c r="Z29" s="41"/>
      <c r="AA29" s="41"/>
      <c r="AB29" s="41"/>
      <c r="AC29" s="41"/>
      <c r="AD29" s="41"/>
      <c r="AE29" s="41"/>
    </row>
    <row r="30" s="2" customFormat="1" ht="12" customHeight="1">
      <c r="A30" s="41"/>
      <c r="B30" s="47"/>
      <c r="C30" s="41"/>
      <c r="D30" s="146" t="s">
        <v>36</v>
      </c>
      <c r="E30" s="41"/>
      <c r="F30" s="41"/>
      <c r="G30" s="41"/>
      <c r="H30" s="41"/>
      <c r="I30" s="41"/>
      <c r="J30" s="41"/>
      <c r="K30" s="41"/>
      <c r="L30" s="148"/>
      <c r="S30" s="41"/>
      <c r="T30" s="41"/>
      <c r="U30" s="41"/>
      <c r="V30" s="41"/>
      <c r="W30" s="41"/>
      <c r="X30" s="41"/>
      <c r="Y30" s="41"/>
      <c r="Z30" s="41"/>
      <c r="AA30" s="41"/>
      <c r="AB30" s="41"/>
      <c r="AC30" s="41"/>
      <c r="AD30" s="41"/>
      <c r="AE30" s="41"/>
    </row>
    <row r="31" s="8" customFormat="1" ht="16.5" customHeight="1">
      <c r="A31" s="151"/>
      <c r="B31" s="152"/>
      <c r="C31" s="151"/>
      <c r="D31" s="151"/>
      <c r="E31" s="153" t="s">
        <v>19</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1"/>
      <c r="B32" s="47"/>
      <c r="C32" s="41"/>
      <c r="D32" s="41"/>
      <c r="E32" s="41"/>
      <c r="F32" s="41"/>
      <c r="G32" s="41"/>
      <c r="H32" s="41"/>
      <c r="I32" s="41"/>
      <c r="J32" s="41"/>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25.44" customHeight="1">
      <c r="A34" s="41"/>
      <c r="B34" s="47"/>
      <c r="C34" s="41"/>
      <c r="D34" s="156" t="s">
        <v>38</v>
      </c>
      <c r="E34" s="41"/>
      <c r="F34" s="41"/>
      <c r="G34" s="41"/>
      <c r="H34" s="41"/>
      <c r="I34" s="41"/>
      <c r="J34" s="157">
        <f>ROUND(J93, 2)</f>
        <v>0</v>
      </c>
      <c r="K34" s="41"/>
      <c r="L34" s="148"/>
      <c r="S34" s="41"/>
      <c r="T34" s="41"/>
      <c r="U34" s="41"/>
      <c r="V34" s="41"/>
      <c r="W34" s="41"/>
      <c r="X34" s="41"/>
      <c r="Y34" s="41"/>
      <c r="Z34" s="41"/>
      <c r="AA34" s="41"/>
      <c r="AB34" s="41"/>
      <c r="AC34" s="41"/>
      <c r="AD34" s="41"/>
      <c r="AE34" s="41"/>
    </row>
    <row r="35" s="2" customFormat="1" ht="6.96" customHeight="1">
      <c r="A35" s="41"/>
      <c r="B35" s="47"/>
      <c r="C35" s="41"/>
      <c r="D35" s="155"/>
      <c r="E35" s="155"/>
      <c r="F35" s="155"/>
      <c r="G35" s="155"/>
      <c r="H35" s="155"/>
      <c r="I35" s="155"/>
      <c r="J35" s="155"/>
      <c r="K35" s="155"/>
      <c r="L35" s="148"/>
      <c r="S35" s="41"/>
      <c r="T35" s="41"/>
      <c r="U35" s="41"/>
      <c r="V35" s="41"/>
      <c r="W35" s="41"/>
      <c r="X35" s="41"/>
      <c r="Y35" s="41"/>
      <c r="Z35" s="41"/>
      <c r="AA35" s="41"/>
      <c r="AB35" s="41"/>
      <c r="AC35" s="41"/>
      <c r="AD35" s="41"/>
      <c r="AE35" s="41"/>
    </row>
    <row r="36" s="2" customFormat="1" ht="14.4" customHeight="1">
      <c r="A36" s="41"/>
      <c r="B36" s="47"/>
      <c r="C36" s="41"/>
      <c r="D36" s="41"/>
      <c r="E36" s="41"/>
      <c r="F36" s="158" t="s">
        <v>40</v>
      </c>
      <c r="G36" s="41"/>
      <c r="H36" s="41"/>
      <c r="I36" s="158" t="s">
        <v>39</v>
      </c>
      <c r="J36" s="158" t="s">
        <v>41</v>
      </c>
      <c r="K36" s="41"/>
      <c r="L36" s="148"/>
      <c r="S36" s="41"/>
      <c r="T36" s="41"/>
      <c r="U36" s="41"/>
      <c r="V36" s="41"/>
      <c r="W36" s="41"/>
      <c r="X36" s="41"/>
      <c r="Y36" s="41"/>
      <c r="Z36" s="41"/>
      <c r="AA36" s="41"/>
      <c r="AB36" s="41"/>
      <c r="AC36" s="41"/>
      <c r="AD36" s="41"/>
      <c r="AE36" s="41"/>
    </row>
    <row r="37" s="2" customFormat="1" ht="14.4" customHeight="1">
      <c r="A37" s="41"/>
      <c r="B37" s="47"/>
      <c r="C37" s="41"/>
      <c r="D37" s="159" t="s">
        <v>42</v>
      </c>
      <c r="E37" s="146" t="s">
        <v>43</v>
      </c>
      <c r="F37" s="160">
        <f>ROUND((SUM(BE93:BE108)),  2)</f>
        <v>0</v>
      </c>
      <c r="G37" s="41"/>
      <c r="H37" s="41"/>
      <c r="I37" s="161">
        <v>0.20999999999999999</v>
      </c>
      <c r="J37" s="160">
        <f>ROUND(((SUM(BE93:BE108))*I37),  2)</f>
        <v>0</v>
      </c>
      <c r="K37" s="41"/>
      <c r="L37" s="148"/>
      <c r="S37" s="41"/>
      <c r="T37" s="41"/>
      <c r="U37" s="41"/>
      <c r="V37" s="41"/>
      <c r="W37" s="41"/>
      <c r="X37" s="41"/>
      <c r="Y37" s="41"/>
      <c r="Z37" s="41"/>
      <c r="AA37" s="41"/>
      <c r="AB37" s="41"/>
      <c r="AC37" s="41"/>
      <c r="AD37" s="41"/>
      <c r="AE37" s="41"/>
    </row>
    <row r="38" s="2" customFormat="1" ht="14.4" customHeight="1">
      <c r="A38" s="41"/>
      <c r="B38" s="47"/>
      <c r="C38" s="41"/>
      <c r="D38" s="41"/>
      <c r="E38" s="146" t="s">
        <v>44</v>
      </c>
      <c r="F38" s="160">
        <f>ROUND((SUM(BF93:BF108)),  2)</f>
        <v>0</v>
      </c>
      <c r="G38" s="41"/>
      <c r="H38" s="41"/>
      <c r="I38" s="161">
        <v>0.12</v>
      </c>
      <c r="J38" s="160">
        <f>ROUND(((SUM(BF93:BF108))*I38),  2)</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45</v>
      </c>
      <c r="F39" s="160">
        <f>ROUND((SUM(BG93:BG108)),  2)</f>
        <v>0</v>
      </c>
      <c r="G39" s="41"/>
      <c r="H39" s="41"/>
      <c r="I39" s="161">
        <v>0.20999999999999999</v>
      </c>
      <c r="J39" s="160">
        <f>0</f>
        <v>0</v>
      </c>
      <c r="K39" s="41"/>
      <c r="L39" s="148"/>
      <c r="S39" s="41"/>
      <c r="T39" s="41"/>
      <c r="U39" s="41"/>
      <c r="V39" s="41"/>
      <c r="W39" s="41"/>
      <c r="X39" s="41"/>
      <c r="Y39" s="41"/>
      <c r="Z39" s="41"/>
      <c r="AA39" s="41"/>
      <c r="AB39" s="41"/>
      <c r="AC39" s="41"/>
      <c r="AD39" s="41"/>
      <c r="AE39" s="41"/>
    </row>
    <row r="40" hidden="1" s="2" customFormat="1" ht="14.4" customHeight="1">
      <c r="A40" s="41"/>
      <c r="B40" s="47"/>
      <c r="C40" s="41"/>
      <c r="D40" s="41"/>
      <c r="E40" s="146" t="s">
        <v>46</v>
      </c>
      <c r="F40" s="160">
        <f>ROUND((SUM(BH93:BH108)),  2)</f>
        <v>0</v>
      </c>
      <c r="G40" s="41"/>
      <c r="H40" s="41"/>
      <c r="I40" s="161">
        <v>0.12</v>
      </c>
      <c r="J40" s="160">
        <f>0</f>
        <v>0</v>
      </c>
      <c r="K40" s="41"/>
      <c r="L40" s="148"/>
      <c r="S40" s="41"/>
      <c r="T40" s="41"/>
      <c r="U40" s="41"/>
      <c r="V40" s="41"/>
      <c r="W40" s="41"/>
      <c r="X40" s="41"/>
      <c r="Y40" s="41"/>
      <c r="Z40" s="41"/>
      <c r="AA40" s="41"/>
      <c r="AB40" s="41"/>
      <c r="AC40" s="41"/>
      <c r="AD40" s="41"/>
      <c r="AE40" s="41"/>
    </row>
    <row r="41" hidden="1" s="2" customFormat="1" ht="14.4" customHeight="1">
      <c r="A41" s="41"/>
      <c r="B41" s="47"/>
      <c r="C41" s="41"/>
      <c r="D41" s="41"/>
      <c r="E41" s="146" t="s">
        <v>47</v>
      </c>
      <c r="F41" s="160">
        <f>ROUND((SUM(BI93:BI108)),  2)</f>
        <v>0</v>
      </c>
      <c r="G41" s="41"/>
      <c r="H41" s="41"/>
      <c r="I41" s="161">
        <v>0</v>
      </c>
      <c r="J41" s="160">
        <f>0</f>
        <v>0</v>
      </c>
      <c r="K41" s="41"/>
      <c r="L41" s="148"/>
      <c r="S41" s="41"/>
      <c r="T41" s="41"/>
      <c r="U41" s="41"/>
      <c r="V41" s="41"/>
      <c r="W41" s="41"/>
      <c r="X41" s="41"/>
      <c r="Y41" s="41"/>
      <c r="Z41" s="41"/>
      <c r="AA41" s="41"/>
      <c r="AB41" s="41"/>
      <c r="AC41" s="41"/>
      <c r="AD41" s="41"/>
      <c r="AE41" s="41"/>
    </row>
    <row r="42" s="2" customFormat="1" ht="6.96" customHeight="1">
      <c r="A42" s="41"/>
      <c r="B42" s="47"/>
      <c r="C42" s="41"/>
      <c r="D42" s="41"/>
      <c r="E42" s="41"/>
      <c r="F42" s="41"/>
      <c r="G42" s="41"/>
      <c r="H42" s="41"/>
      <c r="I42" s="41"/>
      <c r="J42" s="41"/>
      <c r="K42" s="41"/>
      <c r="L42" s="148"/>
      <c r="S42" s="41"/>
      <c r="T42" s="41"/>
      <c r="U42" s="41"/>
      <c r="V42" s="41"/>
      <c r="W42" s="41"/>
      <c r="X42" s="41"/>
      <c r="Y42" s="41"/>
      <c r="Z42" s="41"/>
      <c r="AA42" s="41"/>
      <c r="AB42" s="41"/>
      <c r="AC42" s="41"/>
      <c r="AD42" s="41"/>
      <c r="AE42" s="41"/>
    </row>
    <row r="43" s="2" customFormat="1" ht="25.44" customHeight="1">
      <c r="A43" s="41"/>
      <c r="B43" s="47"/>
      <c r="C43" s="162"/>
      <c r="D43" s="163" t="s">
        <v>48</v>
      </c>
      <c r="E43" s="164"/>
      <c r="F43" s="164"/>
      <c r="G43" s="165" t="s">
        <v>49</v>
      </c>
      <c r="H43" s="166" t="s">
        <v>50</v>
      </c>
      <c r="I43" s="164"/>
      <c r="J43" s="167">
        <f>SUM(J34:J41)</f>
        <v>0</v>
      </c>
      <c r="K43" s="168"/>
      <c r="L43" s="148"/>
      <c r="S43" s="41"/>
      <c r="T43" s="41"/>
      <c r="U43" s="41"/>
      <c r="V43" s="41"/>
      <c r="W43" s="41"/>
      <c r="X43" s="41"/>
      <c r="Y43" s="41"/>
      <c r="Z43" s="41"/>
      <c r="AA43" s="41"/>
      <c r="AB43" s="41"/>
      <c r="AC43" s="41"/>
      <c r="AD43" s="41"/>
      <c r="AE43" s="41"/>
    </row>
    <row r="44" s="2" customFormat="1" ht="14.4" customHeight="1">
      <c r="A44" s="41"/>
      <c r="B44" s="169"/>
      <c r="C44" s="170"/>
      <c r="D44" s="170"/>
      <c r="E44" s="170"/>
      <c r="F44" s="170"/>
      <c r="G44" s="170"/>
      <c r="H44" s="170"/>
      <c r="I44" s="170"/>
      <c r="J44" s="170"/>
      <c r="K44" s="170"/>
      <c r="L44" s="148"/>
      <c r="S44" s="41"/>
      <c r="T44" s="41"/>
      <c r="U44" s="41"/>
      <c r="V44" s="41"/>
      <c r="W44" s="41"/>
      <c r="X44" s="41"/>
      <c r="Y44" s="41"/>
      <c r="Z44" s="41"/>
      <c r="AA44" s="41"/>
      <c r="AB44" s="41"/>
      <c r="AC44" s="41"/>
      <c r="AD44" s="41"/>
      <c r="AE44" s="41"/>
    </row>
    <row r="48" s="2" customFormat="1" ht="6.96" customHeight="1">
      <c r="A48" s="41"/>
      <c r="B48" s="171"/>
      <c r="C48" s="172"/>
      <c r="D48" s="172"/>
      <c r="E48" s="172"/>
      <c r="F48" s="172"/>
      <c r="G48" s="172"/>
      <c r="H48" s="172"/>
      <c r="I48" s="172"/>
      <c r="J48" s="172"/>
      <c r="K48" s="172"/>
      <c r="L48" s="148"/>
      <c r="S48" s="41"/>
      <c r="T48" s="41"/>
      <c r="U48" s="41"/>
      <c r="V48" s="41"/>
      <c r="W48" s="41"/>
      <c r="X48" s="41"/>
      <c r="Y48" s="41"/>
      <c r="Z48" s="41"/>
      <c r="AA48" s="41"/>
      <c r="AB48" s="41"/>
      <c r="AC48" s="41"/>
      <c r="AD48" s="41"/>
      <c r="AE48" s="41"/>
    </row>
    <row r="49" s="2" customFormat="1" ht="24.96" customHeight="1">
      <c r="A49" s="41"/>
      <c r="B49" s="42"/>
      <c r="C49" s="26" t="s">
        <v>132</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6.96" customHeight="1">
      <c r="A50" s="41"/>
      <c r="B50" s="42"/>
      <c r="C50" s="43"/>
      <c r="D50" s="43"/>
      <c r="E50" s="43"/>
      <c r="F50" s="43"/>
      <c r="G50" s="43"/>
      <c r="H50" s="43"/>
      <c r="I50" s="43"/>
      <c r="J50" s="43"/>
      <c r="K50" s="43"/>
      <c r="L50" s="148"/>
      <c r="S50" s="41"/>
      <c r="T50" s="41"/>
      <c r="U50" s="41"/>
      <c r="V50" s="41"/>
      <c r="W50" s="41"/>
      <c r="X50" s="41"/>
      <c r="Y50" s="41"/>
      <c r="Z50" s="41"/>
      <c r="AA50" s="41"/>
      <c r="AB50" s="41"/>
      <c r="AC50" s="41"/>
      <c r="AD50" s="41"/>
      <c r="AE50" s="41"/>
    </row>
    <row r="51" s="2" customFormat="1" ht="12" customHeight="1">
      <c r="A51" s="41"/>
      <c r="B51" s="42"/>
      <c r="C51" s="35" t="s">
        <v>16</v>
      </c>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26.25" customHeight="1">
      <c r="A52" s="41"/>
      <c r="B52" s="42"/>
      <c r="C52" s="43"/>
      <c r="D52" s="43"/>
      <c r="E52" s="173" t="str">
        <f>E7</f>
        <v>Změna stavby před dokončením - snížení energetické náročnosti technologických zařízení v kuchyni ZŠ Nádražní HS</v>
      </c>
      <c r="F52" s="35"/>
      <c r="G52" s="35"/>
      <c r="H52" s="35"/>
      <c r="I52" s="43"/>
      <c r="J52" s="43"/>
      <c r="K52" s="43"/>
      <c r="L52" s="148"/>
      <c r="S52" s="41"/>
      <c r="T52" s="41"/>
      <c r="U52" s="41"/>
      <c r="V52" s="41"/>
      <c r="W52" s="41"/>
      <c r="X52" s="41"/>
      <c r="Y52" s="41"/>
      <c r="Z52" s="41"/>
      <c r="AA52" s="41"/>
      <c r="AB52" s="41"/>
      <c r="AC52" s="41"/>
      <c r="AD52" s="41"/>
      <c r="AE52" s="41"/>
    </row>
    <row r="53" s="1" customFormat="1" ht="12" customHeight="1">
      <c r="B53" s="24"/>
      <c r="C53" s="35" t="s">
        <v>130</v>
      </c>
      <c r="D53" s="25"/>
      <c r="E53" s="25"/>
      <c r="F53" s="25"/>
      <c r="G53" s="25"/>
      <c r="H53" s="25"/>
      <c r="I53" s="25"/>
      <c r="J53" s="25"/>
      <c r="K53" s="25"/>
      <c r="L53" s="23"/>
    </row>
    <row r="54" s="1" customFormat="1" ht="16.5" customHeight="1">
      <c r="B54" s="24"/>
      <c r="C54" s="25"/>
      <c r="D54" s="25"/>
      <c r="E54" s="173" t="s">
        <v>193</v>
      </c>
      <c r="F54" s="25"/>
      <c r="G54" s="25"/>
      <c r="H54" s="25"/>
      <c r="I54" s="25"/>
      <c r="J54" s="25"/>
      <c r="K54" s="25"/>
      <c r="L54" s="23"/>
    </row>
    <row r="55" s="1" customFormat="1" ht="12" customHeight="1">
      <c r="B55" s="24"/>
      <c r="C55" s="35" t="s">
        <v>194</v>
      </c>
      <c r="D55" s="25"/>
      <c r="E55" s="25"/>
      <c r="F55" s="25"/>
      <c r="G55" s="25"/>
      <c r="H55" s="25"/>
      <c r="I55" s="25"/>
      <c r="J55" s="25"/>
      <c r="K55" s="25"/>
      <c r="L55" s="23"/>
    </row>
    <row r="56" s="2" customFormat="1" ht="16.5" customHeight="1">
      <c r="A56" s="41"/>
      <c r="B56" s="42"/>
      <c r="C56" s="43"/>
      <c r="D56" s="43"/>
      <c r="E56" s="298" t="s">
        <v>1525</v>
      </c>
      <c r="F56" s="43"/>
      <c r="G56" s="43"/>
      <c r="H56" s="43"/>
      <c r="I56" s="43"/>
      <c r="J56" s="43"/>
      <c r="K56" s="43"/>
      <c r="L56" s="148"/>
      <c r="S56" s="41"/>
      <c r="T56" s="41"/>
      <c r="U56" s="41"/>
      <c r="V56" s="41"/>
      <c r="W56" s="41"/>
      <c r="X56" s="41"/>
      <c r="Y56" s="41"/>
      <c r="Z56" s="41"/>
      <c r="AA56" s="41"/>
      <c r="AB56" s="41"/>
      <c r="AC56" s="41"/>
      <c r="AD56" s="41"/>
      <c r="AE56" s="41"/>
    </row>
    <row r="57" s="2" customFormat="1" ht="12" customHeight="1">
      <c r="A57" s="41"/>
      <c r="B57" s="42"/>
      <c r="C57" s="35" t="s">
        <v>1526</v>
      </c>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6.5" customHeight="1">
      <c r="A58" s="41"/>
      <c r="B58" s="42"/>
      <c r="C58" s="43"/>
      <c r="D58" s="43"/>
      <c r="E58" s="72" t="str">
        <f>E13</f>
        <v>SO 01.6.3 - Vzduchotechnika - Příslušenství gylokolového okruhu VZT jednotky</v>
      </c>
      <c r="F58" s="43"/>
      <c r="G58" s="43"/>
      <c r="H58" s="43"/>
      <c r="I58" s="43"/>
      <c r="J58" s="43"/>
      <c r="K58" s="43"/>
      <c r="L58" s="148"/>
      <c r="S58" s="41"/>
      <c r="T58" s="41"/>
      <c r="U58" s="41"/>
      <c r="V58" s="41"/>
      <c r="W58" s="41"/>
      <c r="X58" s="41"/>
      <c r="Y58" s="41"/>
      <c r="Z58" s="41"/>
      <c r="AA58" s="41"/>
      <c r="AB58" s="41"/>
      <c r="AC58" s="41"/>
      <c r="AD58" s="41"/>
      <c r="AE58" s="41"/>
    </row>
    <row r="59" s="2" customFormat="1" ht="6.96" customHeight="1">
      <c r="A59" s="41"/>
      <c r="B59" s="42"/>
      <c r="C59" s="43"/>
      <c r="D59" s="43"/>
      <c r="E59" s="43"/>
      <c r="F59" s="43"/>
      <c r="G59" s="43"/>
      <c r="H59" s="43"/>
      <c r="I59" s="43"/>
      <c r="J59" s="43"/>
      <c r="K59" s="43"/>
      <c r="L59" s="148"/>
      <c r="S59" s="41"/>
      <c r="T59" s="41"/>
      <c r="U59" s="41"/>
      <c r="V59" s="41"/>
      <c r="W59" s="41"/>
      <c r="X59" s="41"/>
      <c r="Y59" s="41"/>
      <c r="Z59" s="41"/>
      <c r="AA59" s="41"/>
      <c r="AB59" s="41"/>
      <c r="AC59" s="41"/>
      <c r="AD59" s="41"/>
      <c r="AE59" s="41"/>
    </row>
    <row r="60" s="2" customFormat="1" ht="12" customHeight="1">
      <c r="A60" s="41"/>
      <c r="B60" s="42"/>
      <c r="C60" s="35" t="s">
        <v>21</v>
      </c>
      <c r="D60" s="43"/>
      <c r="E60" s="43"/>
      <c r="F60" s="30" t="str">
        <f>F16</f>
        <v>Horní Slavkov, Nádražní 683</v>
      </c>
      <c r="G60" s="43"/>
      <c r="H60" s="43"/>
      <c r="I60" s="35" t="s">
        <v>23</v>
      </c>
      <c r="J60" s="75" t="str">
        <f>IF(J16="","",J16)</f>
        <v>15. 7. 2024</v>
      </c>
      <c r="K60" s="43"/>
      <c r="L60" s="148"/>
      <c r="S60" s="41"/>
      <c r="T60" s="41"/>
      <c r="U60" s="41"/>
      <c r="V60" s="41"/>
      <c r="W60" s="41"/>
      <c r="X60" s="41"/>
      <c r="Y60" s="41"/>
      <c r="Z60" s="41"/>
      <c r="AA60" s="41"/>
      <c r="AB60" s="41"/>
      <c r="AC60" s="41"/>
      <c r="AD60" s="41"/>
      <c r="AE60" s="41"/>
    </row>
    <row r="61" s="2" customFormat="1" ht="6.96" customHeight="1">
      <c r="A61" s="41"/>
      <c r="B61" s="42"/>
      <c r="C61" s="43"/>
      <c r="D61" s="43"/>
      <c r="E61" s="43"/>
      <c r="F61" s="43"/>
      <c r="G61" s="43"/>
      <c r="H61" s="43"/>
      <c r="I61" s="43"/>
      <c r="J61" s="43"/>
      <c r="K61" s="43"/>
      <c r="L61" s="148"/>
      <c r="S61" s="41"/>
      <c r="T61" s="41"/>
      <c r="U61" s="41"/>
      <c r="V61" s="41"/>
      <c r="W61" s="41"/>
      <c r="X61" s="41"/>
      <c r="Y61" s="41"/>
      <c r="Z61" s="41"/>
      <c r="AA61" s="41"/>
      <c r="AB61" s="41"/>
      <c r="AC61" s="41"/>
      <c r="AD61" s="41"/>
      <c r="AE61" s="41"/>
    </row>
    <row r="62" s="2" customFormat="1" ht="15.15" customHeight="1">
      <c r="A62" s="41"/>
      <c r="B62" s="42"/>
      <c r="C62" s="35" t="s">
        <v>25</v>
      </c>
      <c r="D62" s="43"/>
      <c r="E62" s="43"/>
      <c r="F62" s="30" t="str">
        <f>E19</f>
        <v>Město Horní Slavkov</v>
      </c>
      <c r="G62" s="43"/>
      <c r="H62" s="43"/>
      <c r="I62" s="35" t="s">
        <v>31</v>
      </c>
      <c r="J62" s="39" t="str">
        <f>E25</f>
        <v>CENTRA STAV s.r.o.</v>
      </c>
      <c r="K62" s="43"/>
      <c r="L62" s="148"/>
      <c r="S62" s="41"/>
      <c r="T62" s="41"/>
      <c r="U62" s="41"/>
      <c r="V62" s="41"/>
      <c r="W62" s="41"/>
      <c r="X62" s="41"/>
      <c r="Y62" s="41"/>
      <c r="Z62" s="41"/>
      <c r="AA62" s="41"/>
      <c r="AB62" s="41"/>
      <c r="AC62" s="41"/>
      <c r="AD62" s="41"/>
      <c r="AE62" s="41"/>
    </row>
    <row r="63" s="2" customFormat="1" ht="15.15" customHeight="1">
      <c r="A63" s="41"/>
      <c r="B63" s="42"/>
      <c r="C63" s="35" t="s">
        <v>29</v>
      </c>
      <c r="D63" s="43"/>
      <c r="E63" s="43"/>
      <c r="F63" s="30" t="str">
        <f>IF(E22="","",E22)</f>
        <v>Vyplň údaj</v>
      </c>
      <c r="G63" s="43"/>
      <c r="H63" s="43"/>
      <c r="I63" s="35" t="s">
        <v>34</v>
      </c>
      <c r="J63" s="39" t="str">
        <f>E28</f>
        <v>Michal Kubelka</v>
      </c>
      <c r="K63" s="43"/>
      <c r="L63" s="148"/>
      <c r="S63" s="41"/>
      <c r="T63" s="41"/>
      <c r="U63" s="41"/>
      <c r="V63" s="41"/>
      <c r="W63" s="41"/>
      <c r="X63" s="41"/>
      <c r="Y63" s="41"/>
      <c r="Z63" s="41"/>
      <c r="AA63" s="41"/>
      <c r="AB63" s="41"/>
      <c r="AC63" s="41"/>
      <c r="AD63" s="41"/>
      <c r="AE63" s="41"/>
    </row>
    <row r="64" s="2" customFormat="1" ht="10.32" customHeight="1">
      <c r="A64" s="41"/>
      <c r="B64" s="42"/>
      <c r="C64" s="43"/>
      <c r="D64" s="43"/>
      <c r="E64" s="43"/>
      <c r="F64" s="43"/>
      <c r="G64" s="43"/>
      <c r="H64" s="43"/>
      <c r="I64" s="43"/>
      <c r="J64" s="43"/>
      <c r="K64" s="43"/>
      <c r="L64" s="148"/>
      <c r="S64" s="41"/>
      <c r="T64" s="41"/>
      <c r="U64" s="41"/>
      <c r="V64" s="41"/>
      <c r="W64" s="41"/>
      <c r="X64" s="41"/>
      <c r="Y64" s="41"/>
      <c r="Z64" s="41"/>
      <c r="AA64" s="41"/>
      <c r="AB64" s="41"/>
      <c r="AC64" s="41"/>
      <c r="AD64" s="41"/>
      <c r="AE64" s="41"/>
    </row>
    <row r="65" s="2" customFormat="1" ht="29.28" customHeight="1">
      <c r="A65" s="41"/>
      <c r="B65" s="42"/>
      <c r="C65" s="174" t="s">
        <v>133</v>
      </c>
      <c r="D65" s="175"/>
      <c r="E65" s="175"/>
      <c r="F65" s="175"/>
      <c r="G65" s="175"/>
      <c r="H65" s="175"/>
      <c r="I65" s="175"/>
      <c r="J65" s="176" t="s">
        <v>134</v>
      </c>
      <c r="K65" s="175"/>
      <c r="L65" s="148"/>
      <c r="S65" s="41"/>
      <c r="T65" s="41"/>
      <c r="U65" s="41"/>
      <c r="V65" s="41"/>
      <c r="W65" s="41"/>
      <c r="X65" s="41"/>
      <c r="Y65" s="41"/>
      <c r="Z65" s="41"/>
      <c r="AA65" s="41"/>
      <c r="AB65" s="41"/>
      <c r="AC65" s="41"/>
      <c r="AD65" s="41"/>
      <c r="AE65" s="41"/>
    </row>
    <row r="66" s="2" customFormat="1" ht="10.32" customHeight="1">
      <c r="A66" s="41"/>
      <c r="B66" s="42"/>
      <c r="C66" s="43"/>
      <c r="D66" s="43"/>
      <c r="E66" s="43"/>
      <c r="F66" s="43"/>
      <c r="G66" s="43"/>
      <c r="H66" s="43"/>
      <c r="I66" s="43"/>
      <c r="J66" s="43"/>
      <c r="K66" s="43"/>
      <c r="L66" s="148"/>
      <c r="S66" s="41"/>
      <c r="T66" s="41"/>
      <c r="U66" s="41"/>
      <c r="V66" s="41"/>
      <c r="W66" s="41"/>
      <c r="X66" s="41"/>
      <c r="Y66" s="41"/>
      <c r="Z66" s="41"/>
      <c r="AA66" s="41"/>
      <c r="AB66" s="41"/>
      <c r="AC66" s="41"/>
      <c r="AD66" s="41"/>
      <c r="AE66" s="41"/>
    </row>
    <row r="67" s="2" customFormat="1" ht="22.8" customHeight="1">
      <c r="A67" s="41"/>
      <c r="B67" s="42"/>
      <c r="C67" s="177" t="s">
        <v>70</v>
      </c>
      <c r="D67" s="43"/>
      <c r="E67" s="43"/>
      <c r="F67" s="43"/>
      <c r="G67" s="43"/>
      <c r="H67" s="43"/>
      <c r="I67" s="43"/>
      <c r="J67" s="105">
        <f>J93</f>
        <v>0</v>
      </c>
      <c r="K67" s="43"/>
      <c r="L67" s="148"/>
      <c r="S67" s="41"/>
      <c r="T67" s="41"/>
      <c r="U67" s="41"/>
      <c r="V67" s="41"/>
      <c r="W67" s="41"/>
      <c r="X67" s="41"/>
      <c r="Y67" s="41"/>
      <c r="Z67" s="41"/>
      <c r="AA67" s="41"/>
      <c r="AB67" s="41"/>
      <c r="AC67" s="41"/>
      <c r="AD67" s="41"/>
      <c r="AE67" s="41"/>
      <c r="AU67" s="20" t="s">
        <v>135</v>
      </c>
    </row>
    <row r="68" s="9" customFormat="1" ht="24.96" customHeight="1">
      <c r="A68" s="9"/>
      <c r="B68" s="178"/>
      <c r="C68" s="179"/>
      <c r="D68" s="180" t="s">
        <v>205</v>
      </c>
      <c r="E68" s="181"/>
      <c r="F68" s="181"/>
      <c r="G68" s="181"/>
      <c r="H68" s="181"/>
      <c r="I68" s="181"/>
      <c r="J68" s="182">
        <f>J94</f>
        <v>0</v>
      </c>
      <c r="K68" s="179"/>
      <c r="L68" s="183"/>
      <c r="S68" s="9"/>
      <c r="T68" s="9"/>
      <c r="U68" s="9"/>
      <c r="V68" s="9"/>
      <c r="W68" s="9"/>
      <c r="X68" s="9"/>
      <c r="Y68" s="9"/>
      <c r="Z68" s="9"/>
      <c r="AA68" s="9"/>
      <c r="AB68" s="9"/>
      <c r="AC68" s="9"/>
      <c r="AD68" s="9"/>
      <c r="AE68" s="9"/>
    </row>
    <row r="69" s="10" customFormat="1" ht="19.92" customHeight="1">
      <c r="A69" s="10"/>
      <c r="B69" s="184"/>
      <c r="C69" s="128"/>
      <c r="D69" s="185" t="s">
        <v>206</v>
      </c>
      <c r="E69" s="186"/>
      <c r="F69" s="186"/>
      <c r="G69" s="186"/>
      <c r="H69" s="186"/>
      <c r="I69" s="186"/>
      <c r="J69" s="187">
        <f>J95</f>
        <v>0</v>
      </c>
      <c r="K69" s="128"/>
      <c r="L69" s="188"/>
      <c r="S69" s="10"/>
      <c r="T69" s="10"/>
      <c r="U69" s="10"/>
      <c r="V69" s="10"/>
      <c r="W69" s="10"/>
      <c r="X69" s="10"/>
      <c r="Y69" s="10"/>
      <c r="Z69" s="10"/>
      <c r="AA69" s="10"/>
      <c r="AB69" s="10"/>
      <c r="AC69" s="10"/>
      <c r="AD69" s="10"/>
      <c r="AE69" s="10"/>
    </row>
    <row r="70" s="2" customFormat="1" ht="21.84" customHeight="1">
      <c r="A70" s="41"/>
      <c r="B70" s="42"/>
      <c r="C70" s="43"/>
      <c r="D70" s="43"/>
      <c r="E70" s="43"/>
      <c r="F70" s="43"/>
      <c r="G70" s="43"/>
      <c r="H70" s="43"/>
      <c r="I70" s="43"/>
      <c r="J70" s="43"/>
      <c r="K70" s="43"/>
      <c r="L70" s="148"/>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8"/>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8"/>
      <c r="S75" s="41"/>
      <c r="T75" s="41"/>
      <c r="U75" s="41"/>
      <c r="V75" s="41"/>
      <c r="W75" s="41"/>
      <c r="X75" s="41"/>
      <c r="Y75" s="41"/>
      <c r="Z75" s="41"/>
      <c r="AA75" s="41"/>
      <c r="AB75" s="41"/>
      <c r="AC75" s="41"/>
      <c r="AD75" s="41"/>
      <c r="AE75" s="41"/>
    </row>
    <row r="76" s="2" customFormat="1" ht="24.96" customHeight="1">
      <c r="A76" s="41"/>
      <c r="B76" s="42"/>
      <c r="C76" s="26" t="s">
        <v>141</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26.25" customHeight="1">
      <c r="A79" s="41"/>
      <c r="B79" s="42"/>
      <c r="C79" s="43"/>
      <c r="D79" s="43"/>
      <c r="E79" s="173" t="str">
        <f>E7</f>
        <v>Změna stavby před dokončením - snížení energetické náročnosti technologických zařízení v kuchyni ZŠ Nádražní HS</v>
      </c>
      <c r="F79" s="35"/>
      <c r="G79" s="35"/>
      <c r="H79" s="35"/>
      <c r="I79" s="43"/>
      <c r="J79" s="43"/>
      <c r="K79" s="43"/>
      <c r="L79" s="148"/>
      <c r="S79" s="41"/>
      <c r="T79" s="41"/>
      <c r="U79" s="41"/>
      <c r="V79" s="41"/>
      <c r="W79" s="41"/>
      <c r="X79" s="41"/>
      <c r="Y79" s="41"/>
      <c r="Z79" s="41"/>
      <c r="AA79" s="41"/>
      <c r="AB79" s="41"/>
      <c r="AC79" s="41"/>
      <c r="AD79" s="41"/>
      <c r="AE79" s="41"/>
    </row>
    <row r="80" s="1" customFormat="1" ht="12" customHeight="1">
      <c r="B80" s="24"/>
      <c r="C80" s="35" t="s">
        <v>130</v>
      </c>
      <c r="D80" s="25"/>
      <c r="E80" s="25"/>
      <c r="F80" s="25"/>
      <c r="G80" s="25"/>
      <c r="H80" s="25"/>
      <c r="I80" s="25"/>
      <c r="J80" s="25"/>
      <c r="K80" s="25"/>
      <c r="L80" s="23"/>
    </row>
    <row r="81" s="1" customFormat="1" ht="16.5" customHeight="1">
      <c r="B81" s="24"/>
      <c r="C81" s="25"/>
      <c r="D81" s="25"/>
      <c r="E81" s="173" t="s">
        <v>193</v>
      </c>
      <c r="F81" s="25"/>
      <c r="G81" s="25"/>
      <c r="H81" s="25"/>
      <c r="I81" s="25"/>
      <c r="J81" s="25"/>
      <c r="K81" s="25"/>
      <c r="L81" s="23"/>
    </row>
    <row r="82" s="1" customFormat="1" ht="12" customHeight="1">
      <c r="B82" s="24"/>
      <c r="C82" s="35" t="s">
        <v>194</v>
      </c>
      <c r="D82" s="25"/>
      <c r="E82" s="25"/>
      <c r="F82" s="25"/>
      <c r="G82" s="25"/>
      <c r="H82" s="25"/>
      <c r="I82" s="25"/>
      <c r="J82" s="25"/>
      <c r="K82" s="25"/>
      <c r="L82" s="23"/>
    </row>
    <row r="83" s="2" customFormat="1" ht="16.5" customHeight="1">
      <c r="A83" s="41"/>
      <c r="B83" s="42"/>
      <c r="C83" s="43"/>
      <c r="D83" s="43"/>
      <c r="E83" s="298" t="s">
        <v>1525</v>
      </c>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1526</v>
      </c>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6.5" customHeight="1">
      <c r="A85" s="41"/>
      <c r="B85" s="42"/>
      <c r="C85" s="43"/>
      <c r="D85" s="43"/>
      <c r="E85" s="72" t="str">
        <f>E13</f>
        <v>SO 01.6.3 - Vzduchotechnika - Příslušenství gylokolového okruhu VZT jednotky</v>
      </c>
      <c r="F85" s="43"/>
      <c r="G85" s="43"/>
      <c r="H85" s="43"/>
      <c r="I85" s="43"/>
      <c r="J85" s="43"/>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2" customHeight="1">
      <c r="A87" s="41"/>
      <c r="B87" s="42"/>
      <c r="C87" s="35" t="s">
        <v>21</v>
      </c>
      <c r="D87" s="43"/>
      <c r="E87" s="43"/>
      <c r="F87" s="30" t="str">
        <f>F16</f>
        <v>Horní Slavkov, Nádražní 683</v>
      </c>
      <c r="G87" s="43"/>
      <c r="H87" s="43"/>
      <c r="I87" s="35" t="s">
        <v>23</v>
      </c>
      <c r="J87" s="75" t="str">
        <f>IF(J16="","",J16)</f>
        <v>15. 7. 2024</v>
      </c>
      <c r="K87" s="43"/>
      <c r="L87" s="148"/>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15.15" customHeight="1">
      <c r="A89" s="41"/>
      <c r="B89" s="42"/>
      <c r="C89" s="35" t="s">
        <v>25</v>
      </c>
      <c r="D89" s="43"/>
      <c r="E89" s="43"/>
      <c r="F89" s="30" t="str">
        <f>E19</f>
        <v>Město Horní Slavkov</v>
      </c>
      <c r="G89" s="43"/>
      <c r="H89" s="43"/>
      <c r="I89" s="35" t="s">
        <v>31</v>
      </c>
      <c r="J89" s="39" t="str">
        <f>E25</f>
        <v>CENTRA STAV s.r.o.</v>
      </c>
      <c r="K89" s="43"/>
      <c r="L89" s="148"/>
      <c r="S89" s="41"/>
      <c r="T89" s="41"/>
      <c r="U89" s="41"/>
      <c r="V89" s="41"/>
      <c r="W89" s="41"/>
      <c r="X89" s="41"/>
      <c r="Y89" s="41"/>
      <c r="Z89" s="41"/>
      <c r="AA89" s="41"/>
      <c r="AB89" s="41"/>
      <c r="AC89" s="41"/>
      <c r="AD89" s="41"/>
      <c r="AE89" s="41"/>
    </row>
    <row r="90" s="2" customFormat="1" ht="15.15" customHeight="1">
      <c r="A90" s="41"/>
      <c r="B90" s="42"/>
      <c r="C90" s="35" t="s">
        <v>29</v>
      </c>
      <c r="D90" s="43"/>
      <c r="E90" s="43"/>
      <c r="F90" s="30" t="str">
        <f>IF(E22="","",E22)</f>
        <v>Vyplň údaj</v>
      </c>
      <c r="G90" s="43"/>
      <c r="H90" s="43"/>
      <c r="I90" s="35" t="s">
        <v>34</v>
      </c>
      <c r="J90" s="39" t="str">
        <f>E28</f>
        <v>Michal Kubelka</v>
      </c>
      <c r="K90" s="43"/>
      <c r="L90" s="148"/>
      <c r="S90" s="41"/>
      <c r="T90" s="41"/>
      <c r="U90" s="41"/>
      <c r="V90" s="41"/>
      <c r="W90" s="41"/>
      <c r="X90" s="41"/>
      <c r="Y90" s="41"/>
      <c r="Z90" s="41"/>
      <c r="AA90" s="41"/>
      <c r="AB90" s="41"/>
      <c r="AC90" s="41"/>
      <c r="AD90" s="41"/>
      <c r="AE90" s="41"/>
    </row>
    <row r="91" s="2" customFormat="1" ht="10.32" customHeight="1">
      <c r="A91" s="41"/>
      <c r="B91" s="42"/>
      <c r="C91" s="43"/>
      <c r="D91" s="43"/>
      <c r="E91" s="43"/>
      <c r="F91" s="43"/>
      <c r="G91" s="43"/>
      <c r="H91" s="43"/>
      <c r="I91" s="43"/>
      <c r="J91" s="43"/>
      <c r="K91" s="43"/>
      <c r="L91" s="148"/>
      <c r="S91" s="41"/>
      <c r="T91" s="41"/>
      <c r="U91" s="41"/>
      <c r="V91" s="41"/>
      <c r="W91" s="41"/>
      <c r="X91" s="41"/>
      <c r="Y91" s="41"/>
      <c r="Z91" s="41"/>
      <c r="AA91" s="41"/>
      <c r="AB91" s="41"/>
      <c r="AC91" s="41"/>
      <c r="AD91" s="41"/>
      <c r="AE91" s="41"/>
    </row>
    <row r="92" s="11" customFormat="1" ht="29.28" customHeight="1">
      <c r="A92" s="189"/>
      <c r="B92" s="190"/>
      <c r="C92" s="191" t="s">
        <v>142</v>
      </c>
      <c r="D92" s="192" t="s">
        <v>57</v>
      </c>
      <c r="E92" s="192" t="s">
        <v>53</v>
      </c>
      <c r="F92" s="192" t="s">
        <v>54</v>
      </c>
      <c r="G92" s="192" t="s">
        <v>143</v>
      </c>
      <c r="H92" s="192" t="s">
        <v>144</v>
      </c>
      <c r="I92" s="192" t="s">
        <v>145</v>
      </c>
      <c r="J92" s="192" t="s">
        <v>134</v>
      </c>
      <c r="K92" s="193" t="s">
        <v>146</v>
      </c>
      <c r="L92" s="194"/>
      <c r="M92" s="95" t="s">
        <v>19</v>
      </c>
      <c r="N92" s="96" t="s">
        <v>42</v>
      </c>
      <c r="O92" s="96" t="s">
        <v>147</v>
      </c>
      <c r="P92" s="96" t="s">
        <v>148</v>
      </c>
      <c r="Q92" s="96" t="s">
        <v>149</v>
      </c>
      <c r="R92" s="96" t="s">
        <v>150</v>
      </c>
      <c r="S92" s="96" t="s">
        <v>151</v>
      </c>
      <c r="T92" s="97" t="s">
        <v>152</v>
      </c>
      <c r="U92" s="189"/>
      <c r="V92" s="189"/>
      <c r="W92" s="189"/>
      <c r="X92" s="189"/>
      <c r="Y92" s="189"/>
      <c r="Z92" s="189"/>
      <c r="AA92" s="189"/>
      <c r="AB92" s="189"/>
      <c r="AC92" s="189"/>
      <c r="AD92" s="189"/>
      <c r="AE92" s="189"/>
    </row>
    <row r="93" s="2" customFormat="1" ht="22.8" customHeight="1">
      <c r="A93" s="41"/>
      <c r="B93" s="42"/>
      <c r="C93" s="102" t="s">
        <v>153</v>
      </c>
      <c r="D93" s="43"/>
      <c r="E93" s="43"/>
      <c r="F93" s="43"/>
      <c r="G93" s="43"/>
      <c r="H93" s="43"/>
      <c r="I93" s="43"/>
      <c r="J93" s="195">
        <f>BK93</f>
        <v>0</v>
      </c>
      <c r="K93" s="43"/>
      <c r="L93" s="47"/>
      <c r="M93" s="98"/>
      <c r="N93" s="196"/>
      <c r="O93" s="99"/>
      <c r="P93" s="197">
        <f>P94</f>
        <v>0</v>
      </c>
      <c r="Q93" s="99"/>
      <c r="R93" s="197">
        <f>R94</f>
        <v>0</v>
      </c>
      <c r="S93" s="99"/>
      <c r="T93" s="198">
        <f>T94</f>
        <v>0</v>
      </c>
      <c r="U93" s="41"/>
      <c r="V93" s="41"/>
      <c r="W93" s="41"/>
      <c r="X93" s="41"/>
      <c r="Y93" s="41"/>
      <c r="Z93" s="41"/>
      <c r="AA93" s="41"/>
      <c r="AB93" s="41"/>
      <c r="AC93" s="41"/>
      <c r="AD93" s="41"/>
      <c r="AE93" s="41"/>
      <c r="AT93" s="20" t="s">
        <v>71</v>
      </c>
      <c r="AU93" s="20" t="s">
        <v>135</v>
      </c>
      <c r="BK93" s="199">
        <f>BK94</f>
        <v>0</v>
      </c>
    </row>
    <row r="94" s="12" customFormat="1" ht="25.92" customHeight="1">
      <c r="A94" s="12"/>
      <c r="B94" s="200"/>
      <c r="C94" s="201"/>
      <c r="D94" s="202" t="s">
        <v>71</v>
      </c>
      <c r="E94" s="203" t="s">
        <v>530</v>
      </c>
      <c r="F94" s="203" t="s">
        <v>531</v>
      </c>
      <c r="G94" s="201"/>
      <c r="H94" s="201"/>
      <c r="I94" s="204"/>
      <c r="J94" s="205">
        <f>BK94</f>
        <v>0</v>
      </c>
      <c r="K94" s="201"/>
      <c r="L94" s="206"/>
      <c r="M94" s="207"/>
      <c r="N94" s="208"/>
      <c r="O94" s="208"/>
      <c r="P94" s="209">
        <f>P95</f>
        <v>0</v>
      </c>
      <c r="Q94" s="208"/>
      <c r="R94" s="209">
        <f>R95</f>
        <v>0</v>
      </c>
      <c r="S94" s="208"/>
      <c r="T94" s="210">
        <f>T95</f>
        <v>0</v>
      </c>
      <c r="U94" s="12"/>
      <c r="V94" s="12"/>
      <c r="W94" s="12"/>
      <c r="X94" s="12"/>
      <c r="Y94" s="12"/>
      <c r="Z94" s="12"/>
      <c r="AA94" s="12"/>
      <c r="AB94" s="12"/>
      <c r="AC94" s="12"/>
      <c r="AD94" s="12"/>
      <c r="AE94" s="12"/>
      <c r="AR94" s="211" t="s">
        <v>81</v>
      </c>
      <c r="AT94" s="212" t="s">
        <v>71</v>
      </c>
      <c r="AU94" s="212" t="s">
        <v>72</v>
      </c>
      <c r="AY94" s="211" t="s">
        <v>156</v>
      </c>
      <c r="BK94" s="213">
        <f>BK95</f>
        <v>0</v>
      </c>
    </row>
    <row r="95" s="12" customFormat="1" ht="22.8" customHeight="1">
      <c r="A95" s="12"/>
      <c r="B95" s="200"/>
      <c r="C95" s="201"/>
      <c r="D95" s="202" t="s">
        <v>71</v>
      </c>
      <c r="E95" s="214" t="s">
        <v>532</v>
      </c>
      <c r="F95" s="214" t="s">
        <v>102</v>
      </c>
      <c r="G95" s="201"/>
      <c r="H95" s="201"/>
      <c r="I95" s="204"/>
      <c r="J95" s="215">
        <f>BK95</f>
        <v>0</v>
      </c>
      <c r="K95" s="201"/>
      <c r="L95" s="206"/>
      <c r="M95" s="207"/>
      <c r="N95" s="208"/>
      <c r="O95" s="208"/>
      <c r="P95" s="209">
        <f>SUM(P96:P108)</f>
        <v>0</v>
      </c>
      <c r="Q95" s="208"/>
      <c r="R95" s="209">
        <f>SUM(R96:R108)</f>
        <v>0</v>
      </c>
      <c r="S95" s="208"/>
      <c r="T95" s="210">
        <f>SUM(T96:T108)</f>
        <v>0</v>
      </c>
      <c r="U95" s="12"/>
      <c r="V95" s="12"/>
      <c r="W95" s="12"/>
      <c r="X95" s="12"/>
      <c r="Y95" s="12"/>
      <c r="Z95" s="12"/>
      <c r="AA95" s="12"/>
      <c r="AB95" s="12"/>
      <c r="AC95" s="12"/>
      <c r="AD95" s="12"/>
      <c r="AE95" s="12"/>
      <c r="AR95" s="211" t="s">
        <v>81</v>
      </c>
      <c r="AT95" s="212" t="s">
        <v>71</v>
      </c>
      <c r="AU95" s="212" t="s">
        <v>79</v>
      </c>
      <c r="AY95" s="211" t="s">
        <v>156</v>
      </c>
      <c r="BK95" s="213">
        <f>SUM(BK96:BK108)</f>
        <v>0</v>
      </c>
    </row>
    <row r="96" s="2" customFormat="1" ht="16.5" customHeight="1">
      <c r="A96" s="41"/>
      <c r="B96" s="42"/>
      <c r="C96" s="216" t="s">
        <v>79</v>
      </c>
      <c r="D96" s="216" t="s">
        <v>159</v>
      </c>
      <c r="E96" s="217" t="s">
        <v>1635</v>
      </c>
      <c r="F96" s="218" t="s">
        <v>1636</v>
      </c>
      <c r="G96" s="219" t="s">
        <v>187</v>
      </c>
      <c r="H96" s="220">
        <v>1</v>
      </c>
      <c r="I96" s="221"/>
      <c r="J96" s="222">
        <f>ROUND(I96*H96,2)</f>
        <v>0</v>
      </c>
      <c r="K96" s="218" t="s">
        <v>19</v>
      </c>
      <c r="L96" s="47"/>
      <c r="M96" s="223" t="s">
        <v>19</v>
      </c>
      <c r="N96" s="224"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318</v>
      </c>
      <c r="AT96" s="227" t="s">
        <v>159</v>
      </c>
      <c r="AU96" s="227" t="s">
        <v>81</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318</v>
      </c>
      <c r="BM96" s="227" t="s">
        <v>1637</v>
      </c>
    </row>
    <row r="97" s="2" customFormat="1">
      <c r="A97" s="41"/>
      <c r="B97" s="42"/>
      <c r="C97" s="43"/>
      <c r="D97" s="241" t="s">
        <v>1292</v>
      </c>
      <c r="E97" s="43"/>
      <c r="F97" s="294" t="s">
        <v>1638</v>
      </c>
      <c r="G97" s="43"/>
      <c r="H97" s="43"/>
      <c r="I97" s="231"/>
      <c r="J97" s="43"/>
      <c r="K97" s="43"/>
      <c r="L97" s="47"/>
      <c r="M97" s="232"/>
      <c r="N97" s="233"/>
      <c r="O97" s="87"/>
      <c r="P97" s="87"/>
      <c r="Q97" s="87"/>
      <c r="R97" s="87"/>
      <c r="S97" s="87"/>
      <c r="T97" s="88"/>
      <c r="U97" s="41"/>
      <c r="V97" s="41"/>
      <c r="W97" s="41"/>
      <c r="X97" s="41"/>
      <c r="Y97" s="41"/>
      <c r="Z97" s="41"/>
      <c r="AA97" s="41"/>
      <c r="AB97" s="41"/>
      <c r="AC97" s="41"/>
      <c r="AD97" s="41"/>
      <c r="AE97" s="41"/>
      <c r="AT97" s="20" t="s">
        <v>1292</v>
      </c>
      <c r="AU97" s="20" t="s">
        <v>81</v>
      </c>
    </row>
    <row r="98" s="2" customFormat="1" ht="16.5" customHeight="1">
      <c r="A98" s="41"/>
      <c r="B98" s="42"/>
      <c r="C98" s="216" t="s">
        <v>81</v>
      </c>
      <c r="D98" s="216" t="s">
        <v>159</v>
      </c>
      <c r="E98" s="217" t="s">
        <v>1639</v>
      </c>
      <c r="F98" s="218" t="s">
        <v>1640</v>
      </c>
      <c r="G98" s="219" t="s">
        <v>187</v>
      </c>
      <c r="H98" s="220">
        <v>1</v>
      </c>
      <c r="I98" s="221"/>
      <c r="J98" s="222">
        <f>ROUND(I98*H98,2)</f>
        <v>0</v>
      </c>
      <c r="K98" s="218" t="s">
        <v>19</v>
      </c>
      <c r="L98" s="47"/>
      <c r="M98" s="223" t="s">
        <v>19</v>
      </c>
      <c r="N98" s="224" t="s">
        <v>43</v>
      </c>
      <c r="O98" s="87"/>
      <c r="P98" s="225">
        <f>O98*H98</f>
        <v>0</v>
      </c>
      <c r="Q98" s="225">
        <v>0</v>
      </c>
      <c r="R98" s="225">
        <f>Q98*H98</f>
        <v>0</v>
      </c>
      <c r="S98" s="225">
        <v>0</v>
      </c>
      <c r="T98" s="226">
        <f>S98*H98</f>
        <v>0</v>
      </c>
      <c r="U98" s="41"/>
      <c r="V98" s="41"/>
      <c r="W98" s="41"/>
      <c r="X98" s="41"/>
      <c r="Y98" s="41"/>
      <c r="Z98" s="41"/>
      <c r="AA98" s="41"/>
      <c r="AB98" s="41"/>
      <c r="AC98" s="41"/>
      <c r="AD98" s="41"/>
      <c r="AE98" s="41"/>
      <c r="AR98" s="227" t="s">
        <v>318</v>
      </c>
      <c r="AT98" s="227" t="s">
        <v>159</v>
      </c>
      <c r="AU98" s="227" t="s">
        <v>81</v>
      </c>
      <c r="AY98" s="20" t="s">
        <v>156</v>
      </c>
      <c r="BE98" s="228">
        <f>IF(N98="základní",J98,0)</f>
        <v>0</v>
      </c>
      <c r="BF98" s="228">
        <f>IF(N98="snížená",J98,0)</f>
        <v>0</v>
      </c>
      <c r="BG98" s="228">
        <f>IF(N98="zákl. přenesená",J98,0)</f>
        <v>0</v>
      </c>
      <c r="BH98" s="228">
        <f>IF(N98="sníž. přenesená",J98,0)</f>
        <v>0</v>
      </c>
      <c r="BI98" s="228">
        <f>IF(N98="nulová",J98,0)</f>
        <v>0</v>
      </c>
      <c r="BJ98" s="20" t="s">
        <v>79</v>
      </c>
      <c r="BK98" s="228">
        <f>ROUND(I98*H98,2)</f>
        <v>0</v>
      </c>
      <c r="BL98" s="20" t="s">
        <v>318</v>
      </c>
      <c r="BM98" s="227" t="s">
        <v>1641</v>
      </c>
    </row>
    <row r="99" s="2" customFormat="1" ht="16.5" customHeight="1">
      <c r="A99" s="41"/>
      <c r="B99" s="42"/>
      <c r="C99" s="216" t="s">
        <v>106</v>
      </c>
      <c r="D99" s="216" t="s">
        <v>159</v>
      </c>
      <c r="E99" s="217" t="s">
        <v>1642</v>
      </c>
      <c r="F99" s="218" t="s">
        <v>1643</v>
      </c>
      <c r="G99" s="219" t="s">
        <v>187</v>
      </c>
      <c r="H99" s="220">
        <v>1</v>
      </c>
      <c r="I99" s="221"/>
      <c r="J99" s="222">
        <f>ROUND(I99*H99,2)</f>
        <v>0</v>
      </c>
      <c r="K99" s="218" t="s">
        <v>19</v>
      </c>
      <c r="L99" s="47"/>
      <c r="M99" s="223" t="s">
        <v>19</v>
      </c>
      <c r="N99" s="224" t="s">
        <v>43</v>
      </c>
      <c r="O99" s="87"/>
      <c r="P99" s="225">
        <f>O99*H99</f>
        <v>0</v>
      </c>
      <c r="Q99" s="225">
        <v>0</v>
      </c>
      <c r="R99" s="225">
        <f>Q99*H99</f>
        <v>0</v>
      </c>
      <c r="S99" s="225">
        <v>0</v>
      </c>
      <c r="T99" s="226">
        <f>S99*H99</f>
        <v>0</v>
      </c>
      <c r="U99" s="41"/>
      <c r="V99" s="41"/>
      <c r="W99" s="41"/>
      <c r="X99" s="41"/>
      <c r="Y99" s="41"/>
      <c r="Z99" s="41"/>
      <c r="AA99" s="41"/>
      <c r="AB99" s="41"/>
      <c r="AC99" s="41"/>
      <c r="AD99" s="41"/>
      <c r="AE99" s="41"/>
      <c r="AR99" s="227" t="s">
        <v>318</v>
      </c>
      <c r="AT99" s="227" t="s">
        <v>159</v>
      </c>
      <c r="AU99" s="227" t="s">
        <v>81</v>
      </c>
      <c r="AY99" s="20" t="s">
        <v>156</v>
      </c>
      <c r="BE99" s="228">
        <f>IF(N99="základní",J99,0)</f>
        <v>0</v>
      </c>
      <c r="BF99" s="228">
        <f>IF(N99="snížená",J99,0)</f>
        <v>0</v>
      </c>
      <c r="BG99" s="228">
        <f>IF(N99="zákl. přenesená",J99,0)</f>
        <v>0</v>
      </c>
      <c r="BH99" s="228">
        <f>IF(N99="sníž. přenesená",J99,0)</f>
        <v>0</v>
      </c>
      <c r="BI99" s="228">
        <f>IF(N99="nulová",J99,0)</f>
        <v>0</v>
      </c>
      <c r="BJ99" s="20" t="s">
        <v>79</v>
      </c>
      <c r="BK99" s="228">
        <f>ROUND(I99*H99,2)</f>
        <v>0</v>
      </c>
      <c r="BL99" s="20" t="s">
        <v>318</v>
      </c>
      <c r="BM99" s="227" t="s">
        <v>1644</v>
      </c>
    </row>
    <row r="100" s="2" customFormat="1" ht="16.5" customHeight="1">
      <c r="A100" s="41"/>
      <c r="B100" s="42"/>
      <c r="C100" s="216" t="s">
        <v>178</v>
      </c>
      <c r="D100" s="216" t="s">
        <v>159</v>
      </c>
      <c r="E100" s="217" t="s">
        <v>1645</v>
      </c>
      <c r="F100" s="218" t="s">
        <v>1646</v>
      </c>
      <c r="G100" s="219" t="s">
        <v>266</v>
      </c>
      <c r="H100" s="220">
        <v>10</v>
      </c>
      <c r="I100" s="221"/>
      <c r="J100" s="222">
        <f>ROUND(I100*H100,2)</f>
        <v>0</v>
      </c>
      <c r="K100" s="218" t="s">
        <v>19</v>
      </c>
      <c r="L100" s="47"/>
      <c r="M100" s="223" t="s">
        <v>19</v>
      </c>
      <c r="N100" s="224" t="s">
        <v>43</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318</v>
      </c>
      <c r="AT100" s="227" t="s">
        <v>159</v>
      </c>
      <c r="AU100" s="227" t="s">
        <v>81</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318</v>
      </c>
      <c r="BM100" s="227" t="s">
        <v>1647</v>
      </c>
    </row>
    <row r="101" s="2" customFormat="1" ht="16.5" customHeight="1">
      <c r="A101" s="41"/>
      <c r="B101" s="42"/>
      <c r="C101" s="216" t="s">
        <v>155</v>
      </c>
      <c r="D101" s="216" t="s">
        <v>159</v>
      </c>
      <c r="E101" s="217" t="s">
        <v>1648</v>
      </c>
      <c r="F101" s="218" t="s">
        <v>1649</v>
      </c>
      <c r="G101" s="219" t="s">
        <v>187</v>
      </c>
      <c r="H101" s="220">
        <v>2</v>
      </c>
      <c r="I101" s="221"/>
      <c r="J101" s="222">
        <f>ROUND(I101*H101,2)</f>
        <v>0</v>
      </c>
      <c r="K101" s="218" t="s">
        <v>19</v>
      </c>
      <c r="L101" s="47"/>
      <c r="M101" s="223" t="s">
        <v>19</v>
      </c>
      <c r="N101" s="224" t="s">
        <v>43</v>
      </c>
      <c r="O101" s="87"/>
      <c r="P101" s="225">
        <f>O101*H101</f>
        <v>0</v>
      </c>
      <c r="Q101" s="225">
        <v>0</v>
      </c>
      <c r="R101" s="225">
        <f>Q101*H101</f>
        <v>0</v>
      </c>
      <c r="S101" s="225">
        <v>0</v>
      </c>
      <c r="T101" s="226">
        <f>S101*H101</f>
        <v>0</v>
      </c>
      <c r="U101" s="41"/>
      <c r="V101" s="41"/>
      <c r="W101" s="41"/>
      <c r="X101" s="41"/>
      <c r="Y101" s="41"/>
      <c r="Z101" s="41"/>
      <c r="AA101" s="41"/>
      <c r="AB101" s="41"/>
      <c r="AC101" s="41"/>
      <c r="AD101" s="41"/>
      <c r="AE101" s="41"/>
      <c r="AR101" s="227" t="s">
        <v>318</v>
      </c>
      <c r="AT101" s="227" t="s">
        <v>159</v>
      </c>
      <c r="AU101" s="227" t="s">
        <v>81</v>
      </c>
      <c r="AY101" s="20" t="s">
        <v>156</v>
      </c>
      <c r="BE101" s="228">
        <f>IF(N101="základní",J101,0)</f>
        <v>0</v>
      </c>
      <c r="BF101" s="228">
        <f>IF(N101="snížená",J101,0)</f>
        <v>0</v>
      </c>
      <c r="BG101" s="228">
        <f>IF(N101="zákl. přenesená",J101,0)</f>
        <v>0</v>
      </c>
      <c r="BH101" s="228">
        <f>IF(N101="sníž. přenesená",J101,0)</f>
        <v>0</v>
      </c>
      <c r="BI101" s="228">
        <f>IF(N101="nulová",J101,0)</f>
        <v>0</v>
      </c>
      <c r="BJ101" s="20" t="s">
        <v>79</v>
      </c>
      <c r="BK101" s="228">
        <f>ROUND(I101*H101,2)</f>
        <v>0</v>
      </c>
      <c r="BL101" s="20" t="s">
        <v>318</v>
      </c>
      <c r="BM101" s="227" t="s">
        <v>1650</v>
      </c>
    </row>
    <row r="102" s="2" customFormat="1" ht="16.5" customHeight="1">
      <c r="A102" s="41"/>
      <c r="B102" s="42"/>
      <c r="C102" s="216" t="s">
        <v>189</v>
      </c>
      <c r="D102" s="216" t="s">
        <v>159</v>
      </c>
      <c r="E102" s="217" t="s">
        <v>1651</v>
      </c>
      <c r="F102" s="218" t="s">
        <v>1652</v>
      </c>
      <c r="G102" s="219" t="s">
        <v>187</v>
      </c>
      <c r="H102" s="220">
        <v>2</v>
      </c>
      <c r="I102" s="221"/>
      <c r="J102" s="222">
        <f>ROUND(I102*H102,2)</f>
        <v>0</v>
      </c>
      <c r="K102" s="218" t="s">
        <v>19</v>
      </c>
      <c r="L102" s="47"/>
      <c r="M102" s="223" t="s">
        <v>19</v>
      </c>
      <c r="N102" s="224" t="s">
        <v>43</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318</v>
      </c>
      <c r="AT102" s="227" t="s">
        <v>159</v>
      </c>
      <c r="AU102" s="227" t="s">
        <v>81</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318</v>
      </c>
      <c r="BM102" s="227" t="s">
        <v>1653</v>
      </c>
    </row>
    <row r="103" s="2" customFormat="1" ht="16.5" customHeight="1">
      <c r="A103" s="41"/>
      <c r="B103" s="42"/>
      <c r="C103" s="216" t="s">
        <v>256</v>
      </c>
      <c r="D103" s="216" t="s">
        <v>159</v>
      </c>
      <c r="E103" s="217" t="s">
        <v>1654</v>
      </c>
      <c r="F103" s="218" t="s">
        <v>1655</v>
      </c>
      <c r="G103" s="219" t="s">
        <v>187</v>
      </c>
      <c r="H103" s="220">
        <v>2</v>
      </c>
      <c r="I103" s="221"/>
      <c r="J103" s="222">
        <f>ROUND(I103*H103,2)</f>
        <v>0</v>
      </c>
      <c r="K103" s="218" t="s">
        <v>19</v>
      </c>
      <c r="L103" s="47"/>
      <c r="M103" s="223" t="s">
        <v>19</v>
      </c>
      <c r="N103" s="224" t="s">
        <v>43</v>
      </c>
      <c r="O103" s="87"/>
      <c r="P103" s="225">
        <f>O103*H103</f>
        <v>0</v>
      </c>
      <c r="Q103" s="225">
        <v>0</v>
      </c>
      <c r="R103" s="225">
        <f>Q103*H103</f>
        <v>0</v>
      </c>
      <c r="S103" s="225">
        <v>0</v>
      </c>
      <c r="T103" s="226">
        <f>S103*H103</f>
        <v>0</v>
      </c>
      <c r="U103" s="41"/>
      <c r="V103" s="41"/>
      <c r="W103" s="41"/>
      <c r="X103" s="41"/>
      <c r="Y103" s="41"/>
      <c r="Z103" s="41"/>
      <c r="AA103" s="41"/>
      <c r="AB103" s="41"/>
      <c r="AC103" s="41"/>
      <c r="AD103" s="41"/>
      <c r="AE103" s="41"/>
      <c r="AR103" s="227" t="s">
        <v>318</v>
      </c>
      <c r="AT103" s="227" t="s">
        <v>159</v>
      </c>
      <c r="AU103" s="227" t="s">
        <v>81</v>
      </c>
      <c r="AY103" s="20" t="s">
        <v>156</v>
      </c>
      <c r="BE103" s="228">
        <f>IF(N103="základní",J103,0)</f>
        <v>0</v>
      </c>
      <c r="BF103" s="228">
        <f>IF(N103="snížená",J103,0)</f>
        <v>0</v>
      </c>
      <c r="BG103" s="228">
        <f>IF(N103="zákl. přenesená",J103,0)</f>
        <v>0</v>
      </c>
      <c r="BH103" s="228">
        <f>IF(N103="sníž. přenesená",J103,0)</f>
        <v>0</v>
      </c>
      <c r="BI103" s="228">
        <f>IF(N103="nulová",J103,0)</f>
        <v>0</v>
      </c>
      <c r="BJ103" s="20" t="s">
        <v>79</v>
      </c>
      <c r="BK103" s="228">
        <f>ROUND(I103*H103,2)</f>
        <v>0</v>
      </c>
      <c r="BL103" s="20" t="s">
        <v>318</v>
      </c>
      <c r="BM103" s="227" t="s">
        <v>1656</v>
      </c>
    </row>
    <row r="104" s="2" customFormat="1" ht="16.5" customHeight="1">
      <c r="A104" s="41"/>
      <c r="B104" s="42"/>
      <c r="C104" s="216" t="s">
        <v>263</v>
      </c>
      <c r="D104" s="216" t="s">
        <v>159</v>
      </c>
      <c r="E104" s="217" t="s">
        <v>1657</v>
      </c>
      <c r="F104" s="218" t="s">
        <v>1658</v>
      </c>
      <c r="G104" s="219" t="s">
        <v>187</v>
      </c>
      <c r="H104" s="220">
        <v>2</v>
      </c>
      <c r="I104" s="221"/>
      <c r="J104" s="222">
        <f>ROUND(I104*H104,2)</f>
        <v>0</v>
      </c>
      <c r="K104" s="218" t="s">
        <v>19</v>
      </c>
      <c r="L104" s="47"/>
      <c r="M104" s="223" t="s">
        <v>19</v>
      </c>
      <c r="N104" s="224" t="s">
        <v>43</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318</v>
      </c>
      <c r="AT104" s="227" t="s">
        <v>159</v>
      </c>
      <c r="AU104" s="227" t="s">
        <v>81</v>
      </c>
      <c r="AY104" s="20" t="s">
        <v>156</v>
      </c>
      <c r="BE104" s="228">
        <f>IF(N104="základní",J104,0)</f>
        <v>0</v>
      </c>
      <c r="BF104" s="228">
        <f>IF(N104="snížená",J104,0)</f>
        <v>0</v>
      </c>
      <c r="BG104" s="228">
        <f>IF(N104="zákl. přenesená",J104,0)</f>
        <v>0</v>
      </c>
      <c r="BH104" s="228">
        <f>IF(N104="sníž. přenesená",J104,0)</f>
        <v>0</v>
      </c>
      <c r="BI104" s="228">
        <f>IF(N104="nulová",J104,0)</f>
        <v>0</v>
      </c>
      <c r="BJ104" s="20" t="s">
        <v>79</v>
      </c>
      <c r="BK104" s="228">
        <f>ROUND(I104*H104,2)</f>
        <v>0</v>
      </c>
      <c r="BL104" s="20" t="s">
        <v>318</v>
      </c>
      <c r="BM104" s="227" t="s">
        <v>1659</v>
      </c>
    </row>
    <row r="105" s="2" customFormat="1" ht="16.5" customHeight="1">
      <c r="A105" s="41"/>
      <c r="B105" s="42"/>
      <c r="C105" s="216" t="s">
        <v>270</v>
      </c>
      <c r="D105" s="216" t="s">
        <v>159</v>
      </c>
      <c r="E105" s="217" t="s">
        <v>1660</v>
      </c>
      <c r="F105" s="218" t="s">
        <v>1661</v>
      </c>
      <c r="G105" s="219" t="s">
        <v>187</v>
      </c>
      <c r="H105" s="220">
        <v>1</v>
      </c>
      <c r="I105" s="221"/>
      <c r="J105" s="222">
        <f>ROUND(I105*H105,2)</f>
        <v>0</v>
      </c>
      <c r="K105" s="218" t="s">
        <v>19</v>
      </c>
      <c r="L105" s="47"/>
      <c r="M105" s="223" t="s">
        <v>19</v>
      </c>
      <c r="N105" s="224" t="s">
        <v>43</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318</v>
      </c>
      <c r="AT105" s="227" t="s">
        <v>159</v>
      </c>
      <c r="AU105" s="227" t="s">
        <v>81</v>
      </c>
      <c r="AY105" s="20" t="s">
        <v>156</v>
      </c>
      <c r="BE105" s="228">
        <f>IF(N105="základní",J105,0)</f>
        <v>0</v>
      </c>
      <c r="BF105" s="228">
        <f>IF(N105="snížená",J105,0)</f>
        <v>0</v>
      </c>
      <c r="BG105" s="228">
        <f>IF(N105="zákl. přenesená",J105,0)</f>
        <v>0</v>
      </c>
      <c r="BH105" s="228">
        <f>IF(N105="sníž. přenesená",J105,0)</f>
        <v>0</v>
      </c>
      <c r="BI105" s="228">
        <f>IF(N105="nulová",J105,0)</f>
        <v>0</v>
      </c>
      <c r="BJ105" s="20" t="s">
        <v>79</v>
      </c>
      <c r="BK105" s="228">
        <f>ROUND(I105*H105,2)</f>
        <v>0</v>
      </c>
      <c r="BL105" s="20" t="s">
        <v>318</v>
      </c>
      <c r="BM105" s="227" t="s">
        <v>1662</v>
      </c>
    </row>
    <row r="106" s="2" customFormat="1" ht="16.5" customHeight="1">
      <c r="A106" s="41"/>
      <c r="B106" s="42"/>
      <c r="C106" s="216" t="s">
        <v>276</v>
      </c>
      <c r="D106" s="216" t="s">
        <v>159</v>
      </c>
      <c r="E106" s="217" t="s">
        <v>1663</v>
      </c>
      <c r="F106" s="218" t="s">
        <v>1664</v>
      </c>
      <c r="G106" s="219" t="s">
        <v>1608</v>
      </c>
      <c r="H106" s="220">
        <v>10</v>
      </c>
      <c r="I106" s="221"/>
      <c r="J106" s="222">
        <f>ROUND(I106*H106,2)</f>
        <v>0</v>
      </c>
      <c r="K106" s="218" t="s">
        <v>19</v>
      </c>
      <c r="L106" s="47"/>
      <c r="M106" s="223" t="s">
        <v>19</v>
      </c>
      <c r="N106" s="224" t="s">
        <v>43</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318</v>
      </c>
      <c r="AT106" s="227" t="s">
        <v>159</v>
      </c>
      <c r="AU106" s="227" t="s">
        <v>81</v>
      </c>
      <c r="AY106" s="20" t="s">
        <v>156</v>
      </c>
      <c r="BE106" s="228">
        <f>IF(N106="základní",J106,0)</f>
        <v>0</v>
      </c>
      <c r="BF106" s="228">
        <f>IF(N106="snížená",J106,0)</f>
        <v>0</v>
      </c>
      <c r="BG106" s="228">
        <f>IF(N106="zákl. přenesená",J106,0)</f>
        <v>0</v>
      </c>
      <c r="BH106" s="228">
        <f>IF(N106="sníž. přenesená",J106,0)</f>
        <v>0</v>
      </c>
      <c r="BI106" s="228">
        <f>IF(N106="nulová",J106,0)</f>
        <v>0</v>
      </c>
      <c r="BJ106" s="20" t="s">
        <v>79</v>
      </c>
      <c r="BK106" s="228">
        <f>ROUND(I106*H106,2)</f>
        <v>0</v>
      </c>
      <c r="BL106" s="20" t="s">
        <v>318</v>
      </c>
      <c r="BM106" s="227" t="s">
        <v>1665</v>
      </c>
    </row>
    <row r="107" s="2" customFormat="1" ht="16.5" customHeight="1">
      <c r="A107" s="41"/>
      <c r="B107" s="42"/>
      <c r="C107" s="216" t="s">
        <v>281</v>
      </c>
      <c r="D107" s="216" t="s">
        <v>159</v>
      </c>
      <c r="E107" s="217" t="s">
        <v>1666</v>
      </c>
      <c r="F107" s="218" t="s">
        <v>1611</v>
      </c>
      <c r="G107" s="219" t="s">
        <v>1523</v>
      </c>
      <c r="H107" s="220">
        <v>1</v>
      </c>
      <c r="I107" s="221"/>
      <c r="J107" s="222">
        <f>ROUND(I107*H107,2)</f>
        <v>0</v>
      </c>
      <c r="K107" s="218" t="s">
        <v>19</v>
      </c>
      <c r="L107" s="47"/>
      <c r="M107" s="223" t="s">
        <v>19</v>
      </c>
      <c r="N107" s="224" t="s">
        <v>43</v>
      </c>
      <c r="O107" s="87"/>
      <c r="P107" s="225">
        <f>O107*H107</f>
        <v>0</v>
      </c>
      <c r="Q107" s="225">
        <v>0</v>
      </c>
      <c r="R107" s="225">
        <f>Q107*H107</f>
        <v>0</v>
      </c>
      <c r="S107" s="225">
        <v>0</v>
      </c>
      <c r="T107" s="226">
        <f>S107*H107</f>
        <v>0</v>
      </c>
      <c r="U107" s="41"/>
      <c r="V107" s="41"/>
      <c r="W107" s="41"/>
      <c r="X107" s="41"/>
      <c r="Y107" s="41"/>
      <c r="Z107" s="41"/>
      <c r="AA107" s="41"/>
      <c r="AB107" s="41"/>
      <c r="AC107" s="41"/>
      <c r="AD107" s="41"/>
      <c r="AE107" s="41"/>
      <c r="AR107" s="227" t="s">
        <v>318</v>
      </c>
      <c r="AT107" s="227" t="s">
        <v>159</v>
      </c>
      <c r="AU107" s="227" t="s">
        <v>81</v>
      </c>
      <c r="AY107" s="20" t="s">
        <v>156</v>
      </c>
      <c r="BE107" s="228">
        <f>IF(N107="základní",J107,0)</f>
        <v>0</v>
      </c>
      <c r="BF107" s="228">
        <f>IF(N107="snížená",J107,0)</f>
        <v>0</v>
      </c>
      <c r="BG107" s="228">
        <f>IF(N107="zákl. přenesená",J107,0)</f>
        <v>0</v>
      </c>
      <c r="BH107" s="228">
        <f>IF(N107="sníž. přenesená",J107,0)</f>
        <v>0</v>
      </c>
      <c r="BI107" s="228">
        <f>IF(N107="nulová",J107,0)</f>
        <v>0</v>
      </c>
      <c r="BJ107" s="20" t="s">
        <v>79</v>
      </c>
      <c r="BK107" s="228">
        <f>ROUND(I107*H107,2)</f>
        <v>0</v>
      </c>
      <c r="BL107" s="20" t="s">
        <v>318</v>
      </c>
      <c r="BM107" s="227" t="s">
        <v>1667</v>
      </c>
    </row>
    <row r="108" s="2" customFormat="1" ht="16.5" customHeight="1">
      <c r="A108" s="41"/>
      <c r="B108" s="42"/>
      <c r="C108" s="216" t="s">
        <v>8</v>
      </c>
      <c r="D108" s="216" t="s">
        <v>159</v>
      </c>
      <c r="E108" s="217" t="s">
        <v>1668</v>
      </c>
      <c r="F108" s="218" t="s">
        <v>1614</v>
      </c>
      <c r="G108" s="219" t="s">
        <v>1523</v>
      </c>
      <c r="H108" s="220">
        <v>1</v>
      </c>
      <c r="I108" s="221"/>
      <c r="J108" s="222">
        <f>ROUND(I108*H108,2)</f>
        <v>0</v>
      </c>
      <c r="K108" s="218" t="s">
        <v>19</v>
      </c>
      <c r="L108" s="47"/>
      <c r="M108" s="234" t="s">
        <v>19</v>
      </c>
      <c r="N108" s="235" t="s">
        <v>43</v>
      </c>
      <c r="O108" s="236"/>
      <c r="P108" s="237">
        <f>O108*H108</f>
        <v>0</v>
      </c>
      <c r="Q108" s="237">
        <v>0</v>
      </c>
      <c r="R108" s="237">
        <f>Q108*H108</f>
        <v>0</v>
      </c>
      <c r="S108" s="237">
        <v>0</v>
      </c>
      <c r="T108" s="238">
        <f>S108*H108</f>
        <v>0</v>
      </c>
      <c r="U108" s="41"/>
      <c r="V108" s="41"/>
      <c r="W108" s="41"/>
      <c r="X108" s="41"/>
      <c r="Y108" s="41"/>
      <c r="Z108" s="41"/>
      <c r="AA108" s="41"/>
      <c r="AB108" s="41"/>
      <c r="AC108" s="41"/>
      <c r="AD108" s="41"/>
      <c r="AE108" s="41"/>
      <c r="AR108" s="227" t="s">
        <v>318</v>
      </c>
      <c r="AT108" s="227" t="s">
        <v>159</v>
      </c>
      <c r="AU108" s="227" t="s">
        <v>81</v>
      </c>
      <c r="AY108" s="20" t="s">
        <v>156</v>
      </c>
      <c r="BE108" s="228">
        <f>IF(N108="základní",J108,0)</f>
        <v>0</v>
      </c>
      <c r="BF108" s="228">
        <f>IF(N108="snížená",J108,0)</f>
        <v>0</v>
      </c>
      <c r="BG108" s="228">
        <f>IF(N108="zákl. přenesená",J108,0)</f>
        <v>0</v>
      </c>
      <c r="BH108" s="228">
        <f>IF(N108="sníž. přenesená",J108,0)</f>
        <v>0</v>
      </c>
      <c r="BI108" s="228">
        <f>IF(N108="nulová",J108,0)</f>
        <v>0</v>
      </c>
      <c r="BJ108" s="20" t="s">
        <v>79</v>
      </c>
      <c r="BK108" s="228">
        <f>ROUND(I108*H108,2)</f>
        <v>0</v>
      </c>
      <c r="BL108" s="20" t="s">
        <v>318</v>
      </c>
      <c r="BM108" s="227" t="s">
        <v>1669</v>
      </c>
    </row>
    <row r="109" s="2" customFormat="1" ht="6.96" customHeight="1">
      <c r="A109" s="41"/>
      <c r="B109" s="62"/>
      <c r="C109" s="63"/>
      <c r="D109" s="63"/>
      <c r="E109" s="63"/>
      <c r="F109" s="63"/>
      <c r="G109" s="63"/>
      <c r="H109" s="63"/>
      <c r="I109" s="63"/>
      <c r="J109" s="63"/>
      <c r="K109" s="63"/>
      <c r="L109" s="47"/>
      <c r="M109" s="41"/>
      <c r="O109" s="41"/>
      <c r="P109" s="41"/>
      <c r="Q109" s="41"/>
      <c r="R109" s="41"/>
      <c r="S109" s="41"/>
      <c r="T109" s="41"/>
      <c r="U109" s="41"/>
      <c r="V109" s="41"/>
      <c r="W109" s="41"/>
      <c r="X109" s="41"/>
      <c r="Y109" s="41"/>
      <c r="Z109" s="41"/>
      <c r="AA109" s="41"/>
      <c r="AB109" s="41"/>
      <c r="AC109" s="41"/>
      <c r="AD109" s="41"/>
      <c r="AE109" s="41"/>
    </row>
  </sheetData>
  <sheetProtection sheet="1" autoFilter="0" formatColumns="0" formatRows="0" objects="1" scenarios="1" spinCount="100000" saltValue="MdlGy6yxvqMtID46ba0Xw+rUKNXOz6kuVGLfMiMhTKnh9NNqOphfmdYITQq/pRpyAzxFpiwsjNCldllKi/s0DA==" hashValue="SXkQ+mVhjM/UdA1S0y9t10l7ovzmDRHP4p64B4ZquzqqP1ELYFpfbiKZlE3JdAg4yD67d2W0F7EkewaqF01uCg==" algorithmName="SHA-512" password="80EB"/>
  <autoFilter ref="C92:K108"/>
  <mergeCells count="15">
    <mergeCell ref="E7:H7"/>
    <mergeCell ref="E11:H11"/>
    <mergeCell ref="E9:H9"/>
    <mergeCell ref="E13:H13"/>
    <mergeCell ref="E22:H22"/>
    <mergeCell ref="E31:H31"/>
    <mergeCell ref="E52:H52"/>
    <mergeCell ref="E56:H56"/>
    <mergeCell ref="E54:H54"/>
    <mergeCell ref="E58:H58"/>
    <mergeCell ref="E79:H79"/>
    <mergeCell ref="E83:H83"/>
    <mergeCell ref="E81:H81"/>
    <mergeCell ref="E85:H8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116</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193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1670</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ROUND(J91,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ROUND((SUM(BE91:BE265)),  2)</f>
        <v>0</v>
      </c>
      <c r="G35" s="41"/>
      <c r="H35" s="41"/>
      <c r="I35" s="161">
        <v>0.20999999999999999</v>
      </c>
      <c r="J35" s="160">
        <f>ROUND(((SUM(BE91:BE265))*I35),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ROUND((SUM(BF91:BF265)),  2)</f>
        <v>0</v>
      </c>
      <c r="G36" s="41"/>
      <c r="H36" s="41"/>
      <c r="I36" s="161">
        <v>0.12</v>
      </c>
      <c r="J36" s="160">
        <f>ROUND(((SUM(BF91:BF265))*I36),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ROUND((SUM(BG91:BG265)),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ROUND((SUM(BH91:BH265)),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ROUND((SUM(BI91:BI265)),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193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01.7 - Elektroinstalace</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J91</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205</v>
      </c>
      <c r="E64" s="181"/>
      <c r="F64" s="181"/>
      <c r="G64" s="181"/>
      <c r="H64" s="181"/>
      <c r="I64" s="181"/>
      <c r="J64" s="182">
        <f>J92</f>
        <v>0</v>
      </c>
      <c r="K64" s="179"/>
      <c r="L64" s="183"/>
      <c r="S64" s="9"/>
      <c r="T64" s="9"/>
      <c r="U64" s="9"/>
      <c r="V64" s="9"/>
      <c r="W64" s="9"/>
      <c r="X64" s="9"/>
      <c r="Y64" s="9"/>
      <c r="Z64" s="9"/>
      <c r="AA64" s="9"/>
      <c r="AB64" s="9"/>
      <c r="AC64" s="9"/>
      <c r="AD64" s="9"/>
      <c r="AE64" s="9"/>
    </row>
    <row r="65" s="10" customFormat="1" ht="19.92" customHeight="1">
      <c r="A65" s="10"/>
      <c r="B65" s="184"/>
      <c r="C65" s="128"/>
      <c r="D65" s="185" t="s">
        <v>1671</v>
      </c>
      <c r="E65" s="186"/>
      <c r="F65" s="186"/>
      <c r="G65" s="186"/>
      <c r="H65" s="186"/>
      <c r="I65" s="186"/>
      <c r="J65" s="187">
        <f>J93</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1672</v>
      </c>
      <c r="E66" s="186"/>
      <c r="F66" s="186"/>
      <c r="G66" s="186"/>
      <c r="H66" s="186"/>
      <c r="I66" s="186"/>
      <c r="J66" s="187">
        <f>J112</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1673</v>
      </c>
      <c r="E67" s="186"/>
      <c r="F67" s="186"/>
      <c r="G67" s="186"/>
      <c r="H67" s="186"/>
      <c r="I67" s="186"/>
      <c r="J67" s="187">
        <f>J169</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1674</v>
      </c>
      <c r="E68" s="186"/>
      <c r="F68" s="186"/>
      <c r="G68" s="186"/>
      <c r="H68" s="186"/>
      <c r="I68" s="186"/>
      <c r="J68" s="187">
        <f>J232</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1675</v>
      </c>
      <c r="E69" s="186"/>
      <c r="F69" s="186"/>
      <c r="G69" s="186"/>
      <c r="H69" s="186"/>
      <c r="I69" s="186"/>
      <c r="J69" s="187">
        <f>J251</f>
        <v>0</v>
      </c>
      <c r="K69" s="128"/>
      <c r="L69" s="188"/>
      <c r="S69" s="10"/>
      <c r="T69" s="10"/>
      <c r="U69" s="10"/>
      <c r="V69" s="10"/>
      <c r="W69" s="10"/>
      <c r="X69" s="10"/>
      <c r="Y69" s="10"/>
      <c r="Z69" s="10"/>
      <c r="AA69" s="10"/>
      <c r="AB69" s="10"/>
      <c r="AC69" s="10"/>
      <c r="AD69" s="10"/>
      <c r="AE69" s="10"/>
    </row>
    <row r="70" s="2" customFormat="1" ht="21.84" customHeight="1">
      <c r="A70" s="41"/>
      <c r="B70" s="42"/>
      <c r="C70" s="43"/>
      <c r="D70" s="43"/>
      <c r="E70" s="43"/>
      <c r="F70" s="43"/>
      <c r="G70" s="43"/>
      <c r="H70" s="43"/>
      <c r="I70" s="43"/>
      <c r="J70" s="43"/>
      <c r="K70" s="43"/>
      <c r="L70" s="148"/>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8"/>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8"/>
      <c r="S75" s="41"/>
      <c r="T75" s="41"/>
      <c r="U75" s="41"/>
      <c r="V75" s="41"/>
      <c r="W75" s="41"/>
      <c r="X75" s="41"/>
      <c r="Y75" s="41"/>
      <c r="Z75" s="41"/>
      <c r="AA75" s="41"/>
      <c r="AB75" s="41"/>
      <c r="AC75" s="41"/>
      <c r="AD75" s="41"/>
      <c r="AE75" s="41"/>
    </row>
    <row r="76" s="2" customFormat="1" ht="24.96" customHeight="1">
      <c r="A76" s="41"/>
      <c r="B76" s="42"/>
      <c r="C76" s="26" t="s">
        <v>141</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26.25" customHeight="1">
      <c r="A79" s="41"/>
      <c r="B79" s="42"/>
      <c r="C79" s="43"/>
      <c r="D79" s="43"/>
      <c r="E79" s="173" t="str">
        <f>E7</f>
        <v>Změna stavby před dokončením - snížení energetické náročnosti technologických zařízení v kuchyni ZŠ Nádražní HS</v>
      </c>
      <c r="F79" s="35"/>
      <c r="G79" s="35"/>
      <c r="H79" s="35"/>
      <c r="I79" s="43"/>
      <c r="J79" s="43"/>
      <c r="K79" s="43"/>
      <c r="L79" s="148"/>
      <c r="S79" s="41"/>
      <c r="T79" s="41"/>
      <c r="U79" s="41"/>
      <c r="V79" s="41"/>
      <c r="W79" s="41"/>
      <c r="X79" s="41"/>
      <c r="Y79" s="41"/>
      <c r="Z79" s="41"/>
      <c r="AA79" s="41"/>
      <c r="AB79" s="41"/>
      <c r="AC79" s="41"/>
      <c r="AD79" s="41"/>
      <c r="AE79" s="41"/>
    </row>
    <row r="80" s="1" customFormat="1" ht="12" customHeight="1">
      <c r="B80" s="24"/>
      <c r="C80" s="35" t="s">
        <v>130</v>
      </c>
      <c r="D80" s="25"/>
      <c r="E80" s="25"/>
      <c r="F80" s="25"/>
      <c r="G80" s="25"/>
      <c r="H80" s="25"/>
      <c r="I80" s="25"/>
      <c r="J80" s="25"/>
      <c r="K80" s="25"/>
      <c r="L80" s="23"/>
    </row>
    <row r="81" s="2" customFormat="1" ht="16.5" customHeight="1">
      <c r="A81" s="41"/>
      <c r="B81" s="42"/>
      <c r="C81" s="43"/>
      <c r="D81" s="43"/>
      <c r="E81" s="173" t="s">
        <v>193</v>
      </c>
      <c r="F81" s="43"/>
      <c r="G81" s="43"/>
      <c r="H81" s="43"/>
      <c r="I81" s="43"/>
      <c r="J81" s="43"/>
      <c r="K81" s="43"/>
      <c r="L81" s="148"/>
      <c r="S81" s="41"/>
      <c r="T81" s="41"/>
      <c r="U81" s="41"/>
      <c r="V81" s="41"/>
      <c r="W81" s="41"/>
      <c r="X81" s="41"/>
      <c r="Y81" s="41"/>
      <c r="Z81" s="41"/>
      <c r="AA81" s="41"/>
      <c r="AB81" s="41"/>
      <c r="AC81" s="41"/>
      <c r="AD81" s="41"/>
      <c r="AE81" s="41"/>
    </row>
    <row r="82" s="2" customFormat="1" ht="12" customHeight="1">
      <c r="A82" s="41"/>
      <c r="B82" s="42"/>
      <c r="C82" s="35" t="s">
        <v>194</v>
      </c>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6.5" customHeight="1">
      <c r="A83" s="41"/>
      <c r="B83" s="42"/>
      <c r="C83" s="43"/>
      <c r="D83" s="43"/>
      <c r="E83" s="72" t="str">
        <f>E11</f>
        <v>SO 01.7 - Elektroinstalace</v>
      </c>
      <c r="F83" s="43"/>
      <c r="G83" s="43"/>
      <c r="H83" s="43"/>
      <c r="I83" s="43"/>
      <c r="J83" s="43"/>
      <c r="K83" s="43"/>
      <c r="L83" s="148"/>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2" customHeight="1">
      <c r="A85" s="41"/>
      <c r="B85" s="42"/>
      <c r="C85" s="35" t="s">
        <v>21</v>
      </c>
      <c r="D85" s="43"/>
      <c r="E85" s="43"/>
      <c r="F85" s="30" t="str">
        <f>F14</f>
        <v>Horní Slavkov, Nádražní 683</v>
      </c>
      <c r="G85" s="43"/>
      <c r="H85" s="43"/>
      <c r="I85" s="35" t="s">
        <v>23</v>
      </c>
      <c r="J85" s="75" t="str">
        <f>IF(J14="","",J14)</f>
        <v>15. 7. 2024</v>
      </c>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5.15" customHeight="1">
      <c r="A87" s="41"/>
      <c r="B87" s="42"/>
      <c r="C87" s="35" t="s">
        <v>25</v>
      </c>
      <c r="D87" s="43"/>
      <c r="E87" s="43"/>
      <c r="F87" s="30" t="str">
        <f>E17</f>
        <v>Město Horní Slavkov</v>
      </c>
      <c r="G87" s="43"/>
      <c r="H87" s="43"/>
      <c r="I87" s="35" t="s">
        <v>31</v>
      </c>
      <c r="J87" s="39" t="str">
        <f>E23</f>
        <v>CENTRA STAV s.r.o.</v>
      </c>
      <c r="K87" s="43"/>
      <c r="L87" s="148"/>
      <c r="S87" s="41"/>
      <c r="T87" s="41"/>
      <c r="U87" s="41"/>
      <c r="V87" s="41"/>
      <c r="W87" s="41"/>
      <c r="X87" s="41"/>
      <c r="Y87" s="41"/>
      <c r="Z87" s="41"/>
      <c r="AA87" s="41"/>
      <c r="AB87" s="41"/>
      <c r="AC87" s="41"/>
      <c r="AD87" s="41"/>
      <c r="AE87" s="41"/>
    </row>
    <row r="88" s="2" customFormat="1" ht="15.15" customHeight="1">
      <c r="A88" s="41"/>
      <c r="B88" s="42"/>
      <c r="C88" s="35" t="s">
        <v>29</v>
      </c>
      <c r="D88" s="43"/>
      <c r="E88" s="43"/>
      <c r="F88" s="30" t="str">
        <f>IF(E20="","",E20)</f>
        <v>Vyplň údaj</v>
      </c>
      <c r="G88" s="43"/>
      <c r="H88" s="43"/>
      <c r="I88" s="35" t="s">
        <v>34</v>
      </c>
      <c r="J88" s="39" t="str">
        <f>E26</f>
        <v>Michal Kubelka</v>
      </c>
      <c r="K88" s="43"/>
      <c r="L88" s="148"/>
      <c r="S88" s="41"/>
      <c r="T88" s="41"/>
      <c r="U88" s="41"/>
      <c r="V88" s="41"/>
      <c r="W88" s="41"/>
      <c r="X88" s="41"/>
      <c r="Y88" s="41"/>
      <c r="Z88" s="41"/>
      <c r="AA88" s="41"/>
      <c r="AB88" s="41"/>
      <c r="AC88" s="41"/>
      <c r="AD88" s="41"/>
      <c r="AE88" s="41"/>
    </row>
    <row r="89" s="2" customFormat="1" ht="10.32"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11" customFormat="1" ht="29.28" customHeight="1">
      <c r="A90" s="189"/>
      <c r="B90" s="190"/>
      <c r="C90" s="191" t="s">
        <v>142</v>
      </c>
      <c r="D90" s="192" t="s">
        <v>57</v>
      </c>
      <c r="E90" s="192" t="s">
        <v>53</v>
      </c>
      <c r="F90" s="192" t="s">
        <v>54</v>
      </c>
      <c r="G90" s="192" t="s">
        <v>143</v>
      </c>
      <c r="H90" s="192" t="s">
        <v>144</v>
      </c>
      <c r="I90" s="192" t="s">
        <v>145</v>
      </c>
      <c r="J90" s="192" t="s">
        <v>134</v>
      </c>
      <c r="K90" s="193" t="s">
        <v>146</v>
      </c>
      <c r="L90" s="194"/>
      <c r="M90" s="95" t="s">
        <v>19</v>
      </c>
      <c r="N90" s="96" t="s">
        <v>42</v>
      </c>
      <c r="O90" s="96" t="s">
        <v>147</v>
      </c>
      <c r="P90" s="96" t="s">
        <v>148</v>
      </c>
      <c r="Q90" s="96" t="s">
        <v>149</v>
      </c>
      <c r="R90" s="96" t="s">
        <v>150</v>
      </c>
      <c r="S90" s="96" t="s">
        <v>151</v>
      </c>
      <c r="T90" s="97" t="s">
        <v>152</v>
      </c>
      <c r="U90" s="189"/>
      <c r="V90" s="189"/>
      <c r="W90" s="189"/>
      <c r="X90" s="189"/>
      <c r="Y90" s="189"/>
      <c r="Z90" s="189"/>
      <c r="AA90" s="189"/>
      <c r="AB90" s="189"/>
      <c r="AC90" s="189"/>
      <c r="AD90" s="189"/>
      <c r="AE90" s="189"/>
    </row>
    <row r="91" s="2" customFormat="1" ht="22.8" customHeight="1">
      <c r="A91" s="41"/>
      <c r="B91" s="42"/>
      <c r="C91" s="102" t="s">
        <v>153</v>
      </c>
      <c r="D91" s="43"/>
      <c r="E91" s="43"/>
      <c r="F91" s="43"/>
      <c r="G91" s="43"/>
      <c r="H91" s="43"/>
      <c r="I91" s="43"/>
      <c r="J91" s="195">
        <f>BK91</f>
        <v>0</v>
      </c>
      <c r="K91" s="43"/>
      <c r="L91" s="47"/>
      <c r="M91" s="98"/>
      <c r="N91" s="196"/>
      <c r="O91" s="99"/>
      <c r="P91" s="197">
        <f>P92</f>
        <v>0</v>
      </c>
      <c r="Q91" s="99"/>
      <c r="R91" s="197">
        <f>R92</f>
        <v>0</v>
      </c>
      <c r="S91" s="99"/>
      <c r="T91" s="198">
        <f>T92</f>
        <v>0</v>
      </c>
      <c r="U91" s="41"/>
      <c r="V91" s="41"/>
      <c r="W91" s="41"/>
      <c r="X91" s="41"/>
      <c r="Y91" s="41"/>
      <c r="Z91" s="41"/>
      <c r="AA91" s="41"/>
      <c r="AB91" s="41"/>
      <c r="AC91" s="41"/>
      <c r="AD91" s="41"/>
      <c r="AE91" s="41"/>
      <c r="AT91" s="20" t="s">
        <v>71</v>
      </c>
      <c r="AU91" s="20" t="s">
        <v>135</v>
      </c>
      <c r="BK91" s="199">
        <f>BK92</f>
        <v>0</v>
      </c>
    </row>
    <row r="92" s="12" customFormat="1" ht="25.92" customHeight="1">
      <c r="A92" s="12"/>
      <c r="B92" s="200"/>
      <c r="C92" s="201"/>
      <c r="D92" s="202" t="s">
        <v>71</v>
      </c>
      <c r="E92" s="203" t="s">
        <v>530</v>
      </c>
      <c r="F92" s="203" t="s">
        <v>531</v>
      </c>
      <c r="G92" s="201"/>
      <c r="H92" s="201"/>
      <c r="I92" s="204"/>
      <c r="J92" s="205">
        <f>BK92</f>
        <v>0</v>
      </c>
      <c r="K92" s="201"/>
      <c r="L92" s="206"/>
      <c r="M92" s="207"/>
      <c r="N92" s="208"/>
      <c r="O92" s="208"/>
      <c r="P92" s="209">
        <f>P93+P112+P169+P232+P251</f>
        <v>0</v>
      </c>
      <c r="Q92" s="208"/>
      <c r="R92" s="209">
        <f>R93+R112+R169+R232+R251</f>
        <v>0</v>
      </c>
      <c r="S92" s="208"/>
      <c r="T92" s="210">
        <f>T93+T112+T169+T232+T251</f>
        <v>0</v>
      </c>
      <c r="U92" s="12"/>
      <c r="V92" s="12"/>
      <c r="W92" s="12"/>
      <c r="X92" s="12"/>
      <c r="Y92" s="12"/>
      <c r="Z92" s="12"/>
      <c r="AA92" s="12"/>
      <c r="AB92" s="12"/>
      <c r="AC92" s="12"/>
      <c r="AD92" s="12"/>
      <c r="AE92" s="12"/>
      <c r="AR92" s="211" t="s">
        <v>81</v>
      </c>
      <c r="AT92" s="212" t="s">
        <v>71</v>
      </c>
      <c r="AU92" s="212" t="s">
        <v>72</v>
      </c>
      <c r="AY92" s="211" t="s">
        <v>156</v>
      </c>
      <c r="BK92" s="213">
        <f>BK93+BK112+BK169+BK232+BK251</f>
        <v>0</v>
      </c>
    </row>
    <row r="93" s="12" customFormat="1" ht="22.8" customHeight="1">
      <c r="A93" s="12"/>
      <c r="B93" s="200"/>
      <c r="C93" s="201"/>
      <c r="D93" s="202" t="s">
        <v>71</v>
      </c>
      <c r="E93" s="214" t="s">
        <v>1676</v>
      </c>
      <c r="F93" s="214" t="s">
        <v>1677</v>
      </c>
      <c r="G93" s="201"/>
      <c r="H93" s="201"/>
      <c r="I93" s="204"/>
      <c r="J93" s="215">
        <f>BK93</f>
        <v>0</v>
      </c>
      <c r="K93" s="201"/>
      <c r="L93" s="206"/>
      <c r="M93" s="207"/>
      <c r="N93" s="208"/>
      <c r="O93" s="208"/>
      <c r="P93" s="209">
        <f>SUM(P94:P111)</f>
        <v>0</v>
      </c>
      <c r="Q93" s="208"/>
      <c r="R93" s="209">
        <f>SUM(R94:R111)</f>
        <v>0</v>
      </c>
      <c r="S93" s="208"/>
      <c r="T93" s="210">
        <f>SUM(T94:T111)</f>
        <v>0</v>
      </c>
      <c r="U93" s="12"/>
      <c r="V93" s="12"/>
      <c r="W93" s="12"/>
      <c r="X93" s="12"/>
      <c r="Y93" s="12"/>
      <c r="Z93" s="12"/>
      <c r="AA93" s="12"/>
      <c r="AB93" s="12"/>
      <c r="AC93" s="12"/>
      <c r="AD93" s="12"/>
      <c r="AE93" s="12"/>
      <c r="AR93" s="211" t="s">
        <v>81</v>
      </c>
      <c r="AT93" s="212" t="s">
        <v>71</v>
      </c>
      <c r="AU93" s="212" t="s">
        <v>79</v>
      </c>
      <c r="AY93" s="211" t="s">
        <v>156</v>
      </c>
      <c r="BK93" s="213">
        <f>SUM(BK94:BK111)</f>
        <v>0</v>
      </c>
    </row>
    <row r="94" s="2" customFormat="1" ht="16.5" customHeight="1">
      <c r="A94" s="41"/>
      <c r="B94" s="42"/>
      <c r="C94" s="283" t="s">
        <v>79</v>
      </c>
      <c r="D94" s="283" t="s">
        <v>348</v>
      </c>
      <c r="E94" s="284" t="s">
        <v>1678</v>
      </c>
      <c r="F94" s="285" t="s">
        <v>1679</v>
      </c>
      <c r="G94" s="286" t="s">
        <v>1680</v>
      </c>
      <c r="H94" s="287">
        <v>1</v>
      </c>
      <c r="I94" s="288"/>
      <c r="J94" s="289">
        <f>ROUND(I94*H94,2)</f>
        <v>0</v>
      </c>
      <c r="K94" s="285" t="s">
        <v>19</v>
      </c>
      <c r="L94" s="290"/>
      <c r="M94" s="291" t="s">
        <v>19</v>
      </c>
      <c r="N94" s="292" t="s">
        <v>43</v>
      </c>
      <c r="O94" s="87"/>
      <c r="P94" s="225">
        <f>O94*H94</f>
        <v>0</v>
      </c>
      <c r="Q94" s="225">
        <v>0</v>
      </c>
      <c r="R94" s="225">
        <f>Q94*H94</f>
        <v>0</v>
      </c>
      <c r="S94" s="225">
        <v>0</v>
      </c>
      <c r="T94" s="226">
        <f>S94*H94</f>
        <v>0</v>
      </c>
      <c r="U94" s="41"/>
      <c r="V94" s="41"/>
      <c r="W94" s="41"/>
      <c r="X94" s="41"/>
      <c r="Y94" s="41"/>
      <c r="Z94" s="41"/>
      <c r="AA94" s="41"/>
      <c r="AB94" s="41"/>
      <c r="AC94" s="41"/>
      <c r="AD94" s="41"/>
      <c r="AE94" s="41"/>
      <c r="AR94" s="227" t="s">
        <v>420</v>
      </c>
      <c r="AT94" s="227" t="s">
        <v>348</v>
      </c>
      <c r="AU94" s="227" t="s">
        <v>81</v>
      </c>
      <c r="AY94" s="20" t="s">
        <v>156</v>
      </c>
      <c r="BE94" s="228">
        <f>IF(N94="základní",J94,0)</f>
        <v>0</v>
      </c>
      <c r="BF94" s="228">
        <f>IF(N94="snížená",J94,0)</f>
        <v>0</v>
      </c>
      <c r="BG94" s="228">
        <f>IF(N94="zákl. přenesená",J94,0)</f>
        <v>0</v>
      </c>
      <c r="BH94" s="228">
        <f>IF(N94="sníž. přenesená",J94,0)</f>
        <v>0</v>
      </c>
      <c r="BI94" s="228">
        <f>IF(N94="nulová",J94,0)</f>
        <v>0</v>
      </c>
      <c r="BJ94" s="20" t="s">
        <v>79</v>
      </c>
      <c r="BK94" s="228">
        <f>ROUND(I94*H94,2)</f>
        <v>0</v>
      </c>
      <c r="BL94" s="20" t="s">
        <v>318</v>
      </c>
      <c r="BM94" s="227" t="s">
        <v>1681</v>
      </c>
    </row>
    <row r="95" s="2" customFormat="1" ht="16.5" customHeight="1">
      <c r="A95" s="41"/>
      <c r="B95" s="42"/>
      <c r="C95" s="283" t="s">
        <v>81</v>
      </c>
      <c r="D95" s="283" t="s">
        <v>348</v>
      </c>
      <c r="E95" s="284" t="s">
        <v>1682</v>
      </c>
      <c r="F95" s="285" t="s">
        <v>1683</v>
      </c>
      <c r="G95" s="286" t="s">
        <v>1680</v>
      </c>
      <c r="H95" s="287">
        <v>1</v>
      </c>
      <c r="I95" s="288"/>
      <c r="J95" s="289">
        <f>ROUND(I95*H95,2)</f>
        <v>0</v>
      </c>
      <c r="K95" s="285" t="s">
        <v>19</v>
      </c>
      <c r="L95" s="290"/>
      <c r="M95" s="291" t="s">
        <v>19</v>
      </c>
      <c r="N95" s="292" t="s">
        <v>43</v>
      </c>
      <c r="O95" s="87"/>
      <c r="P95" s="225">
        <f>O95*H95</f>
        <v>0</v>
      </c>
      <c r="Q95" s="225">
        <v>0</v>
      </c>
      <c r="R95" s="225">
        <f>Q95*H95</f>
        <v>0</v>
      </c>
      <c r="S95" s="225">
        <v>0</v>
      </c>
      <c r="T95" s="226">
        <f>S95*H95</f>
        <v>0</v>
      </c>
      <c r="U95" s="41"/>
      <c r="V95" s="41"/>
      <c r="W95" s="41"/>
      <c r="X95" s="41"/>
      <c r="Y95" s="41"/>
      <c r="Z95" s="41"/>
      <c r="AA95" s="41"/>
      <c r="AB95" s="41"/>
      <c r="AC95" s="41"/>
      <c r="AD95" s="41"/>
      <c r="AE95" s="41"/>
      <c r="AR95" s="227" t="s">
        <v>420</v>
      </c>
      <c r="AT95" s="227" t="s">
        <v>348</v>
      </c>
      <c r="AU95" s="227" t="s">
        <v>81</v>
      </c>
      <c r="AY95" s="20" t="s">
        <v>156</v>
      </c>
      <c r="BE95" s="228">
        <f>IF(N95="základní",J95,0)</f>
        <v>0</v>
      </c>
      <c r="BF95" s="228">
        <f>IF(N95="snížená",J95,0)</f>
        <v>0</v>
      </c>
      <c r="BG95" s="228">
        <f>IF(N95="zákl. přenesená",J95,0)</f>
        <v>0</v>
      </c>
      <c r="BH95" s="228">
        <f>IF(N95="sníž. přenesená",J95,0)</f>
        <v>0</v>
      </c>
      <c r="BI95" s="228">
        <f>IF(N95="nulová",J95,0)</f>
        <v>0</v>
      </c>
      <c r="BJ95" s="20" t="s">
        <v>79</v>
      </c>
      <c r="BK95" s="228">
        <f>ROUND(I95*H95,2)</f>
        <v>0</v>
      </c>
      <c r="BL95" s="20" t="s">
        <v>318</v>
      </c>
      <c r="BM95" s="227" t="s">
        <v>1684</v>
      </c>
    </row>
    <row r="96" s="2" customFormat="1" ht="16.5" customHeight="1">
      <c r="A96" s="41"/>
      <c r="B96" s="42"/>
      <c r="C96" s="283" t="s">
        <v>106</v>
      </c>
      <c r="D96" s="283" t="s">
        <v>348</v>
      </c>
      <c r="E96" s="284" t="s">
        <v>1685</v>
      </c>
      <c r="F96" s="285" t="s">
        <v>1686</v>
      </c>
      <c r="G96" s="286" t="s">
        <v>1680</v>
      </c>
      <c r="H96" s="287">
        <v>1</v>
      </c>
      <c r="I96" s="288"/>
      <c r="J96" s="289">
        <f>ROUND(I96*H96,2)</f>
        <v>0</v>
      </c>
      <c r="K96" s="285" t="s">
        <v>19</v>
      </c>
      <c r="L96" s="290"/>
      <c r="M96" s="291" t="s">
        <v>19</v>
      </c>
      <c r="N96" s="292"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420</v>
      </c>
      <c r="AT96" s="227" t="s">
        <v>348</v>
      </c>
      <c r="AU96" s="227" t="s">
        <v>81</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318</v>
      </c>
      <c r="BM96" s="227" t="s">
        <v>1687</v>
      </c>
    </row>
    <row r="97" s="2" customFormat="1" ht="16.5" customHeight="1">
      <c r="A97" s="41"/>
      <c r="B97" s="42"/>
      <c r="C97" s="283" t="s">
        <v>178</v>
      </c>
      <c r="D97" s="283" t="s">
        <v>348</v>
      </c>
      <c r="E97" s="284" t="s">
        <v>1688</v>
      </c>
      <c r="F97" s="285" t="s">
        <v>1689</v>
      </c>
      <c r="G97" s="286" t="s">
        <v>1680</v>
      </c>
      <c r="H97" s="287">
        <v>1</v>
      </c>
      <c r="I97" s="288"/>
      <c r="J97" s="289">
        <f>ROUND(I97*H97,2)</f>
        <v>0</v>
      </c>
      <c r="K97" s="285" t="s">
        <v>19</v>
      </c>
      <c r="L97" s="290"/>
      <c r="M97" s="291" t="s">
        <v>19</v>
      </c>
      <c r="N97" s="292" t="s">
        <v>43</v>
      </c>
      <c r="O97" s="87"/>
      <c r="P97" s="225">
        <f>O97*H97</f>
        <v>0</v>
      </c>
      <c r="Q97" s="225">
        <v>0</v>
      </c>
      <c r="R97" s="225">
        <f>Q97*H97</f>
        <v>0</v>
      </c>
      <c r="S97" s="225">
        <v>0</v>
      </c>
      <c r="T97" s="226">
        <f>S97*H97</f>
        <v>0</v>
      </c>
      <c r="U97" s="41"/>
      <c r="V97" s="41"/>
      <c r="W97" s="41"/>
      <c r="X97" s="41"/>
      <c r="Y97" s="41"/>
      <c r="Z97" s="41"/>
      <c r="AA97" s="41"/>
      <c r="AB97" s="41"/>
      <c r="AC97" s="41"/>
      <c r="AD97" s="41"/>
      <c r="AE97" s="41"/>
      <c r="AR97" s="227" t="s">
        <v>420</v>
      </c>
      <c r="AT97" s="227" t="s">
        <v>348</v>
      </c>
      <c r="AU97" s="227" t="s">
        <v>81</v>
      </c>
      <c r="AY97" s="20" t="s">
        <v>156</v>
      </c>
      <c r="BE97" s="228">
        <f>IF(N97="základní",J97,0)</f>
        <v>0</v>
      </c>
      <c r="BF97" s="228">
        <f>IF(N97="snížená",J97,0)</f>
        <v>0</v>
      </c>
      <c r="BG97" s="228">
        <f>IF(N97="zákl. přenesená",J97,0)</f>
        <v>0</v>
      </c>
      <c r="BH97" s="228">
        <f>IF(N97="sníž. přenesená",J97,0)</f>
        <v>0</v>
      </c>
      <c r="BI97" s="228">
        <f>IF(N97="nulová",J97,0)</f>
        <v>0</v>
      </c>
      <c r="BJ97" s="20" t="s">
        <v>79</v>
      </c>
      <c r="BK97" s="228">
        <f>ROUND(I97*H97,2)</f>
        <v>0</v>
      </c>
      <c r="BL97" s="20" t="s">
        <v>318</v>
      </c>
      <c r="BM97" s="227" t="s">
        <v>1690</v>
      </c>
    </row>
    <row r="98" s="2" customFormat="1" ht="16.5" customHeight="1">
      <c r="A98" s="41"/>
      <c r="B98" s="42"/>
      <c r="C98" s="283" t="s">
        <v>155</v>
      </c>
      <c r="D98" s="283" t="s">
        <v>348</v>
      </c>
      <c r="E98" s="284" t="s">
        <v>1691</v>
      </c>
      <c r="F98" s="285" t="s">
        <v>1692</v>
      </c>
      <c r="G98" s="286" t="s">
        <v>1680</v>
      </c>
      <c r="H98" s="287">
        <v>1</v>
      </c>
      <c r="I98" s="288"/>
      <c r="J98" s="289">
        <f>ROUND(I98*H98,2)</f>
        <v>0</v>
      </c>
      <c r="K98" s="285" t="s">
        <v>19</v>
      </c>
      <c r="L98" s="290"/>
      <c r="M98" s="291" t="s">
        <v>19</v>
      </c>
      <c r="N98" s="292" t="s">
        <v>43</v>
      </c>
      <c r="O98" s="87"/>
      <c r="P98" s="225">
        <f>O98*H98</f>
        <v>0</v>
      </c>
      <c r="Q98" s="225">
        <v>0</v>
      </c>
      <c r="R98" s="225">
        <f>Q98*H98</f>
        <v>0</v>
      </c>
      <c r="S98" s="225">
        <v>0</v>
      </c>
      <c r="T98" s="226">
        <f>S98*H98</f>
        <v>0</v>
      </c>
      <c r="U98" s="41"/>
      <c r="V98" s="41"/>
      <c r="W98" s="41"/>
      <c r="X98" s="41"/>
      <c r="Y98" s="41"/>
      <c r="Z98" s="41"/>
      <c r="AA98" s="41"/>
      <c r="AB98" s="41"/>
      <c r="AC98" s="41"/>
      <c r="AD98" s="41"/>
      <c r="AE98" s="41"/>
      <c r="AR98" s="227" t="s">
        <v>420</v>
      </c>
      <c r="AT98" s="227" t="s">
        <v>348</v>
      </c>
      <c r="AU98" s="227" t="s">
        <v>81</v>
      </c>
      <c r="AY98" s="20" t="s">
        <v>156</v>
      </c>
      <c r="BE98" s="228">
        <f>IF(N98="základní",J98,0)</f>
        <v>0</v>
      </c>
      <c r="BF98" s="228">
        <f>IF(N98="snížená",J98,0)</f>
        <v>0</v>
      </c>
      <c r="BG98" s="228">
        <f>IF(N98="zákl. přenesená",J98,0)</f>
        <v>0</v>
      </c>
      <c r="BH98" s="228">
        <f>IF(N98="sníž. přenesená",J98,0)</f>
        <v>0</v>
      </c>
      <c r="BI98" s="228">
        <f>IF(N98="nulová",J98,0)</f>
        <v>0</v>
      </c>
      <c r="BJ98" s="20" t="s">
        <v>79</v>
      </c>
      <c r="BK98" s="228">
        <f>ROUND(I98*H98,2)</f>
        <v>0</v>
      </c>
      <c r="BL98" s="20" t="s">
        <v>318</v>
      </c>
      <c r="BM98" s="227" t="s">
        <v>1693</v>
      </c>
    </row>
    <row r="99" s="2" customFormat="1" ht="16.5" customHeight="1">
      <c r="A99" s="41"/>
      <c r="B99" s="42"/>
      <c r="C99" s="283" t="s">
        <v>189</v>
      </c>
      <c r="D99" s="283" t="s">
        <v>348</v>
      </c>
      <c r="E99" s="284" t="s">
        <v>1694</v>
      </c>
      <c r="F99" s="285" t="s">
        <v>1695</v>
      </c>
      <c r="G99" s="286" t="s">
        <v>1680</v>
      </c>
      <c r="H99" s="287">
        <v>1</v>
      </c>
      <c r="I99" s="288"/>
      <c r="J99" s="289">
        <f>ROUND(I99*H99,2)</f>
        <v>0</v>
      </c>
      <c r="K99" s="285" t="s">
        <v>19</v>
      </c>
      <c r="L99" s="290"/>
      <c r="M99" s="291" t="s">
        <v>19</v>
      </c>
      <c r="N99" s="292" t="s">
        <v>43</v>
      </c>
      <c r="O99" s="87"/>
      <c r="P99" s="225">
        <f>O99*H99</f>
        <v>0</v>
      </c>
      <c r="Q99" s="225">
        <v>0</v>
      </c>
      <c r="R99" s="225">
        <f>Q99*H99</f>
        <v>0</v>
      </c>
      <c r="S99" s="225">
        <v>0</v>
      </c>
      <c r="T99" s="226">
        <f>S99*H99</f>
        <v>0</v>
      </c>
      <c r="U99" s="41"/>
      <c r="V99" s="41"/>
      <c r="W99" s="41"/>
      <c r="X99" s="41"/>
      <c r="Y99" s="41"/>
      <c r="Z99" s="41"/>
      <c r="AA99" s="41"/>
      <c r="AB99" s="41"/>
      <c r="AC99" s="41"/>
      <c r="AD99" s="41"/>
      <c r="AE99" s="41"/>
      <c r="AR99" s="227" t="s">
        <v>420</v>
      </c>
      <c r="AT99" s="227" t="s">
        <v>348</v>
      </c>
      <c r="AU99" s="227" t="s">
        <v>81</v>
      </c>
      <c r="AY99" s="20" t="s">
        <v>156</v>
      </c>
      <c r="BE99" s="228">
        <f>IF(N99="základní",J99,0)</f>
        <v>0</v>
      </c>
      <c r="BF99" s="228">
        <f>IF(N99="snížená",J99,0)</f>
        <v>0</v>
      </c>
      <c r="BG99" s="228">
        <f>IF(N99="zákl. přenesená",J99,0)</f>
        <v>0</v>
      </c>
      <c r="BH99" s="228">
        <f>IF(N99="sníž. přenesená",J99,0)</f>
        <v>0</v>
      </c>
      <c r="BI99" s="228">
        <f>IF(N99="nulová",J99,0)</f>
        <v>0</v>
      </c>
      <c r="BJ99" s="20" t="s">
        <v>79</v>
      </c>
      <c r="BK99" s="228">
        <f>ROUND(I99*H99,2)</f>
        <v>0</v>
      </c>
      <c r="BL99" s="20" t="s">
        <v>318</v>
      </c>
      <c r="BM99" s="227" t="s">
        <v>1696</v>
      </c>
    </row>
    <row r="100" s="2" customFormat="1" ht="16.5" customHeight="1">
      <c r="A100" s="41"/>
      <c r="B100" s="42"/>
      <c r="C100" s="283" t="s">
        <v>256</v>
      </c>
      <c r="D100" s="283" t="s">
        <v>348</v>
      </c>
      <c r="E100" s="284" t="s">
        <v>1697</v>
      </c>
      <c r="F100" s="285" t="s">
        <v>1698</v>
      </c>
      <c r="G100" s="286" t="s">
        <v>1680</v>
      </c>
      <c r="H100" s="287">
        <v>1</v>
      </c>
      <c r="I100" s="288"/>
      <c r="J100" s="289">
        <f>ROUND(I100*H100,2)</f>
        <v>0</v>
      </c>
      <c r="K100" s="285" t="s">
        <v>19</v>
      </c>
      <c r="L100" s="290"/>
      <c r="M100" s="291" t="s">
        <v>19</v>
      </c>
      <c r="N100" s="292" t="s">
        <v>43</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420</v>
      </c>
      <c r="AT100" s="227" t="s">
        <v>348</v>
      </c>
      <c r="AU100" s="227" t="s">
        <v>81</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318</v>
      </c>
      <c r="BM100" s="227" t="s">
        <v>1699</v>
      </c>
    </row>
    <row r="101" s="2" customFormat="1" ht="16.5" customHeight="1">
      <c r="A101" s="41"/>
      <c r="B101" s="42"/>
      <c r="C101" s="283" t="s">
        <v>263</v>
      </c>
      <c r="D101" s="283" t="s">
        <v>348</v>
      </c>
      <c r="E101" s="284" t="s">
        <v>1700</v>
      </c>
      <c r="F101" s="285" t="s">
        <v>1701</v>
      </c>
      <c r="G101" s="286" t="s">
        <v>1680</v>
      </c>
      <c r="H101" s="287">
        <v>2</v>
      </c>
      <c r="I101" s="288"/>
      <c r="J101" s="289">
        <f>ROUND(I101*H101,2)</f>
        <v>0</v>
      </c>
      <c r="K101" s="285" t="s">
        <v>19</v>
      </c>
      <c r="L101" s="290"/>
      <c r="M101" s="291" t="s">
        <v>19</v>
      </c>
      <c r="N101" s="292" t="s">
        <v>43</v>
      </c>
      <c r="O101" s="87"/>
      <c r="P101" s="225">
        <f>O101*H101</f>
        <v>0</v>
      </c>
      <c r="Q101" s="225">
        <v>0</v>
      </c>
      <c r="R101" s="225">
        <f>Q101*H101</f>
        <v>0</v>
      </c>
      <c r="S101" s="225">
        <v>0</v>
      </c>
      <c r="T101" s="226">
        <f>S101*H101</f>
        <v>0</v>
      </c>
      <c r="U101" s="41"/>
      <c r="V101" s="41"/>
      <c r="W101" s="41"/>
      <c r="X101" s="41"/>
      <c r="Y101" s="41"/>
      <c r="Z101" s="41"/>
      <c r="AA101" s="41"/>
      <c r="AB101" s="41"/>
      <c r="AC101" s="41"/>
      <c r="AD101" s="41"/>
      <c r="AE101" s="41"/>
      <c r="AR101" s="227" t="s">
        <v>420</v>
      </c>
      <c r="AT101" s="227" t="s">
        <v>348</v>
      </c>
      <c r="AU101" s="227" t="s">
        <v>81</v>
      </c>
      <c r="AY101" s="20" t="s">
        <v>156</v>
      </c>
      <c r="BE101" s="228">
        <f>IF(N101="základní",J101,0)</f>
        <v>0</v>
      </c>
      <c r="BF101" s="228">
        <f>IF(N101="snížená",J101,0)</f>
        <v>0</v>
      </c>
      <c r="BG101" s="228">
        <f>IF(N101="zákl. přenesená",J101,0)</f>
        <v>0</v>
      </c>
      <c r="BH101" s="228">
        <f>IF(N101="sníž. přenesená",J101,0)</f>
        <v>0</v>
      </c>
      <c r="BI101" s="228">
        <f>IF(N101="nulová",J101,0)</f>
        <v>0</v>
      </c>
      <c r="BJ101" s="20" t="s">
        <v>79</v>
      </c>
      <c r="BK101" s="228">
        <f>ROUND(I101*H101,2)</f>
        <v>0</v>
      </c>
      <c r="BL101" s="20" t="s">
        <v>318</v>
      </c>
      <c r="BM101" s="227" t="s">
        <v>1702</v>
      </c>
    </row>
    <row r="102" s="2" customFormat="1" ht="16.5" customHeight="1">
      <c r="A102" s="41"/>
      <c r="B102" s="42"/>
      <c r="C102" s="283" t="s">
        <v>270</v>
      </c>
      <c r="D102" s="283" t="s">
        <v>348</v>
      </c>
      <c r="E102" s="284" t="s">
        <v>1703</v>
      </c>
      <c r="F102" s="285" t="s">
        <v>1704</v>
      </c>
      <c r="G102" s="286" t="s">
        <v>1680</v>
      </c>
      <c r="H102" s="287">
        <v>3</v>
      </c>
      <c r="I102" s="288"/>
      <c r="J102" s="289">
        <f>ROUND(I102*H102,2)</f>
        <v>0</v>
      </c>
      <c r="K102" s="285" t="s">
        <v>19</v>
      </c>
      <c r="L102" s="290"/>
      <c r="M102" s="291" t="s">
        <v>19</v>
      </c>
      <c r="N102" s="292" t="s">
        <v>43</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420</v>
      </c>
      <c r="AT102" s="227" t="s">
        <v>348</v>
      </c>
      <c r="AU102" s="227" t="s">
        <v>81</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318</v>
      </c>
      <c r="BM102" s="227" t="s">
        <v>1705</v>
      </c>
    </row>
    <row r="103" s="2" customFormat="1" ht="16.5" customHeight="1">
      <c r="A103" s="41"/>
      <c r="B103" s="42"/>
      <c r="C103" s="283" t="s">
        <v>276</v>
      </c>
      <c r="D103" s="283" t="s">
        <v>348</v>
      </c>
      <c r="E103" s="284" t="s">
        <v>1706</v>
      </c>
      <c r="F103" s="285" t="s">
        <v>1707</v>
      </c>
      <c r="G103" s="286" t="s">
        <v>1680</v>
      </c>
      <c r="H103" s="287">
        <v>4</v>
      </c>
      <c r="I103" s="288"/>
      <c r="J103" s="289">
        <f>ROUND(I103*H103,2)</f>
        <v>0</v>
      </c>
      <c r="K103" s="285" t="s">
        <v>19</v>
      </c>
      <c r="L103" s="290"/>
      <c r="M103" s="291" t="s">
        <v>19</v>
      </c>
      <c r="N103" s="292" t="s">
        <v>43</v>
      </c>
      <c r="O103" s="87"/>
      <c r="P103" s="225">
        <f>O103*H103</f>
        <v>0</v>
      </c>
      <c r="Q103" s="225">
        <v>0</v>
      </c>
      <c r="R103" s="225">
        <f>Q103*H103</f>
        <v>0</v>
      </c>
      <c r="S103" s="225">
        <v>0</v>
      </c>
      <c r="T103" s="226">
        <f>S103*H103</f>
        <v>0</v>
      </c>
      <c r="U103" s="41"/>
      <c r="V103" s="41"/>
      <c r="W103" s="41"/>
      <c r="X103" s="41"/>
      <c r="Y103" s="41"/>
      <c r="Z103" s="41"/>
      <c r="AA103" s="41"/>
      <c r="AB103" s="41"/>
      <c r="AC103" s="41"/>
      <c r="AD103" s="41"/>
      <c r="AE103" s="41"/>
      <c r="AR103" s="227" t="s">
        <v>420</v>
      </c>
      <c r="AT103" s="227" t="s">
        <v>348</v>
      </c>
      <c r="AU103" s="227" t="s">
        <v>81</v>
      </c>
      <c r="AY103" s="20" t="s">
        <v>156</v>
      </c>
      <c r="BE103" s="228">
        <f>IF(N103="základní",J103,0)</f>
        <v>0</v>
      </c>
      <c r="BF103" s="228">
        <f>IF(N103="snížená",J103,0)</f>
        <v>0</v>
      </c>
      <c r="BG103" s="228">
        <f>IF(N103="zákl. přenesená",J103,0)</f>
        <v>0</v>
      </c>
      <c r="BH103" s="228">
        <f>IF(N103="sníž. přenesená",J103,0)</f>
        <v>0</v>
      </c>
      <c r="BI103" s="228">
        <f>IF(N103="nulová",J103,0)</f>
        <v>0</v>
      </c>
      <c r="BJ103" s="20" t="s">
        <v>79</v>
      </c>
      <c r="BK103" s="228">
        <f>ROUND(I103*H103,2)</f>
        <v>0</v>
      </c>
      <c r="BL103" s="20" t="s">
        <v>318</v>
      </c>
      <c r="BM103" s="227" t="s">
        <v>1708</v>
      </c>
    </row>
    <row r="104" s="2" customFormat="1" ht="16.5" customHeight="1">
      <c r="A104" s="41"/>
      <c r="B104" s="42"/>
      <c r="C104" s="283" t="s">
        <v>281</v>
      </c>
      <c r="D104" s="283" t="s">
        <v>348</v>
      </c>
      <c r="E104" s="284" t="s">
        <v>1709</v>
      </c>
      <c r="F104" s="285" t="s">
        <v>1710</v>
      </c>
      <c r="G104" s="286" t="s">
        <v>1680</v>
      </c>
      <c r="H104" s="287">
        <v>22</v>
      </c>
      <c r="I104" s="288"/>
      <c r="J104" s="289">
        <f>ROUND(I104*H104,2)</f>
        <v>0</v>
      </c>
      <c r="K104" s="285" t="s">
        <v>19</v>
      </c>
      <c r="L104" s="290"/>
      <c r="M104" s="291" t="s">
        <v>19</v>
      </c>
      <c r="N104" s="292" t="s">
        <v>43</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420</v>
      </c>
      <c r="AT104" s="227" t="s">
        <v>348</v>
      </c>
      <c r="AU104" s="227" t="s">
        <v>81</v>
      </c>
      <c r="AY104" s="20" t="s">
        <v>156</v>
      </c>
      <c r="BE104" s="228">
        <f>IF(N104="základní",J104,0)</f>
        <v>0</v>
      </c>
      <c r="BF104" s="228">
        <f>IF(N104="snížená",J104,0)</f>
        <v>0</v>
      </c>
      <c r="BG104" s="228">
        <f>IF(N104="zákl. přenesená",J104,0)</f>
        <v>0</v>
      </c>
      <c r="BH104" s="228">
        <f>IF(N104="sníž. přenesená",J104,0)</f>
        <v>0</v>
      </c>
      <c r="BI104" s="228">
        <f>IF(N104="nulová",J104,0)</f>
        <v>0</v>
      </c>
      <c r="BJ104" s="20" t="s">
        <v>79</v>
      </c>
      <c r="BK104" s="228">
        <f>ROUND(I104*H104,2)</f>
        <v>0</v>
      </c>
      <c r="BL104" s="20" t="s">
        <v>318</v>
      </c>
      <c r="BM104" s="227" t="s">
        <v>1711</v>
      </c>
    </row>
    <row r="105" s="2" customFormat="1" ht="16.5" customHeight="1">
      <c r="A105" s="41"/>
      <c r="B105" s="42"/>
      <c r="C105" s="283" t="s">
        <v>8</v>
      </c>
      <c r="D105" s="283" t="s">
        <v>348</v>
      </c>
      <c r="E105" s="284" t="s">
        <v>1712</v>
      </c>
      <c r="F105" s="285" t="s">
        <v>1713</v>
      </c>
      <c r="G105" s="286" t="s">
        <v>1680</v>
      </c>
      <c r="H105" s="287">
        <v>2</v>
      </c>
      <c r="I105" s="288"/>
      <c r="J105" s="289">
        <f>ROUND(I105*H105,2)</f>
        <v>0</v>
      </c>
      <c r="K105" s="285" t="s">
        <v>19</v>
      </c>
      <c r="L105" s="290"/>
      <c r="M105" s="291" t="s">
        <v>19</v>
      </c>
      <c r="N105" s="292" t="s">
        <v>43</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420</v>
      </c>
      <c r="AT105" s="227" t="s">
        <v>348</v>
      </c>
      <c r="AU105" s="227" t="s">
        <v>81</v>
      </c>
      <c r="AY105" s="20" t="s">
        <v>156</v>
      </c>
      <c r="BE105" s="228">
        <f>IF(N105="základní",J105,0)</f>
        <v>0</v>
      </c>
      <c r="BF105" s="228">
        <f>IF(N105="snížená",J105,0)</f>
        <v>0</v>
      </c>
      <c r="BG105" s="228">
        <f>IF(N105="zákl. přenesená",J105,0)</f>
        <v>0</v>
      </c>
      <c r="BH105" s="228">
        <f>IF(N105="sníž. přenesená",J105,0)</f>
        <v>0</v>
      </c>
      <c r="BI105" s="228">
        <f>IF(N105="nulová",J105,0)</f>
        <v>0</v>
      </c>
      <c r="BJ105" s="20" t="s">
        <v>79</v>
      </c>
      <c r="BK105" s="228">
        <f>ROUND(I105*H105,2)</f>
        <v>0</v>
      </c>
      <c r="BL105" s="20" t="s">
        <v>318</v>
      </c>
      <c r="BM105" s="227" t="s">
        <v>1714</v>
      </c>
    </row>
    <row r="106" s="2" customFormat="1" ht="16.5" customHeight="1">
      <c r="A106" s="41"/>
      <c r="B106" s="42"/>
      <c r="C106" s="283" t="s">
        <v>297</v>
      </c>
      <c r="D106" s="283" t="s">
        <v>348</v>
      </c>
      <c r="E106" s="284" t="s">
        <v>1715</v>
      </c>
      <c r="F106" s="285" t="s">
        <v>1716</v>
      </c>
      <c r="G106" s="286" t="s">
        <v>1680</v>
      </c>
      <c r="H106" s="287">
        <v>3</v>
      </c>
      <c r="I106" s="288"/>
      <c r="J106" s="289">
        <f>ROUND(I106*H106,2)</f>
        <v>0</v>
      </c>
      <c r="K106" s="285" t="s">
        <v>19</v>
      </c>
      <c r="L106" s="290"/>
      <c r="M106" s="291" t="s">
        <v>19</v>
      </c>
      <c r="N106" s="292" t="s">
        <v>43</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420</v>
      </c>
      <c r="AT106" s="227" t="s">
        <v>348</v>
      </c>
      <c r="AU106" s="227" t="s">
        <v>81</v>
      </c>
      <c r="AY106" s="20" t="s">
        <v>156</v>
      </c>
      <c r="BE106" s="228">
        <f>IF(N106="základní",J106,0)</f>
        <v>0</v>
      </c>
      <c r="BF106" s="228">
        <f>IF(N106="snížená",J106,0)</f>
        <v>0</v>
      </c>
      <c r="BG106" s="228">
        <f>IF(N106="zákl. přenesená",J106,0)</f>
        <v>0</v>
      </c>
      <c r="BH106" s="228">
        <f>IF(N106="sníž. přenesená",J106,0)</f>
        <v>0</v>
      </c>
      <c r="BI106" s="228">
        <f>IF(N106="nulová",J106,0)</f>
        <v>0</v>
      </c>
      <c r="BJ106" s="20" t="s">
        <v>79</v>
      </c>
      <c r="BK106" s="228">
        <f>ROUND(I106*H106,2)</f>
        <v>0</v>
      </c>
      <c r="BL106" s="20" t="s">
        <v>318</v>
      </c>
      <c r="BM106" s="227" t="s">
        <v>1717</v>
      </c>
    </row>
    <row r="107" s="2" customFormat="1" ht="16.5" customHeight="1">
      <c r="A107" s="41"/>
      <c r="B107" s="42"/>
      <c r="C107" s="283" t="s">
        <v>302</v>
      </c>
      <c r="D107" s="283" t="s">
        <v>348</v>
      </c>
      <c r="E107" s="284" t="s">
        <v>1718</v>
      </c>
      <c r="F107" s="285" t="s">
        <v>1719</v>
      </c>
      <c r="G107" s="286" t="s">
        <v>1680</v>
      </c>
      <c r="H107" s="287">
        <v>9</v>
      </c>
      <c r="I107" s="288"/>
      <c r="J107" s="289">
        <f>ROUND(I107*H107,2)</f>
        <v>0</v>
      </c>
      <c r="K107" s="285" t="s">
        <v>19</v>
      </c>
      <c r="L107" s="290"/>
      <c r="M107" s="291" t="s">
        <v>19</v>
      </c>
      <c r="N107" s="292" t="s">
        <v>43</v>
      </c>
      <c r="O107" s="87"/>
      <c r="P107" s="225">
        <f>O107*H107</f>
        <v>0</v>
      </c>
      <c r="Q107" s="225">
        <v>0</v>
      </c>
      <c r="R107" s="225">
        <f>Q107*H107</f>
        <v>0</v>
      </c>
      <c r="S107" s="225">
        <v>0</v>
      </c>
      <c r="T107" s="226">
        <f>S107*H107</f>
        <v>0</v>
      </c>
      <c r="U107" s="41"/>
      <c r="V107" s="41"/>
      <c r="W107" s="41"/>
      <c r="X107" s="41"/>
      <c r="Y107" s="41"/>
      <c r="Z107" s="41"/>
      <c r="AA107" s="41"/>
      <c r="AB107" s="41"/>
      <c r="AC107" s="41"/>
      <c r="AD107" s="41"/>
      <c r="AE107" s="41"/>
      <c r="AR107" s="227" t="s">
        <v>420</v>
      </c>
      <c r="AT107" s="227" t="s">
        <v>348</v>
      </c>
      <c r="AU107" s="227" t="s">
        <v>81</v>
      </c>
      <c r="AY107" s="20" t="s">
        <v>156</v>
      </c>
      <c r="BE107" s="228">
        <f>IF(N107="základní",J107,0)</f>
        <v>0</v>
      </c>
      <c r="BF107" s="228">
        <f>IF(N107="snížená",J107,0)</f>
        <v>0</v>
      </c>
      <c r="BG107" s="228">
        <f>IF(N107="zákl. přenesená",J107,0)</f>
        <v>0</v>
      </c>
      <c r="BH107" s="228">
        <f>IF(N107="sníž. přenesená",J107,0)</f>
        <v>0</v>
      </c>
      <c r="BI107" s="228">
        <f>IF(N107="nulová",J107,0)</f>
        <v>0</v>
      </c>
      <c r="BJ107" s="20" t="s">
        <v>79</v>
      </c>
      <c r="BK107" s="228">
        <f>ROUND(I107*H107,2)</f>
        <v>0</v>
      </c>
      <c r="BL107" s="20" t="s">
        <v>318</v>
      </c>
      <c r="BM107" s="227" t="s">
        <v>1720</v>
      </c>
    </row>
    <row r="108" s="2" customFormat="1" ht="16.5" customHeight="1">
      <c r="A108" s="41"/>
      <c r="B108" s="42"/>
      <c r="C108" s="283" t="s">
        <v>308</v>
      </c>
      <c r="D108" s="283" t="s">
        <v>348</v>
      </c>
      <c r="E108" s="284" t="s">
        <v>1721</v>
      </c>
      <c r="F108" s="285" t="s">
        <v>1722</v>
      </c>
      <c r="G108" s="286" t="s">
        <v>1680</v>
      </c>
      <c r="H108" s="287">
        <v>18</v>
      </c>
      <c r="I108" s="288"/>
      <c r="J108" s="289">
        <f>ROUND(I108*H108,2)</f>
        <v>0</v>
      </c>
      <c r="K108" s="285" t="s">
        <v>19</v>
      </c>
      <c r="L108" s="290"/>
      <c r="M108" s="291" t="s">
        <v>19</v>
      </c>
      <c r="N108" s="292" t="s">
        <v>43</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420</v>
      </c>
      <c r="AT108" s="227" t="s">
        <v>348</v>
      </c>
      <c r="AU108" s="227" t="s">
        <v>81</v>
      </c>
      <c r="AY108" s="20" t="s">
        <v>156</v>
      </c>
      <c r="BE108" s="228">
        <f>IF(N108="základní",J108,0)</f>
        <v>0</v>
      </c>
      <c r="BF108" s="228">
        <f>IF(N108="snížená",J108,0)</f>
        <v>0</v>
      </c>
      <c r="BG108" s="228">
        <f>IF(N108="zákl. přenesená",J108,0)</f>
        <v>0</v>
      </c>
      <c r="BH108" s="228">
        <f>IF(N108="sníž. přenesená",J108,0)</f>
        <v>0</v>
      </c>
      <c r="BI108" s="228">
        <f>IF(N108="nulová",J108,0)</f>
        <v>0</v>
      </c>
      <c r="BJ108" s="20" t="s">
        <v>79</v>
      </c>
      <c r="BK108" s="228">
        <f>ROUND(I108*H108,2)</f>
        <v>0</v>
      </c>
      <c r="BL108" s="20" t="s">
        <v>318</v>
      </c>
      <c r="BM108" s="227" t="s">
        <v>1723</v>
      </c>
    </row>
    <row r="109" s="2" customFormat="1" ht="16.5" customHeight="1">
      <c r="A109" s="41"/>
      <c r="B109" s="42"/>
      <c r="C109" s="283" t="s">
        <v>318</v>
      </c>
      <c r="D109" s="283" t="s">
        <v>348</v>
      </c>
      <c r="E109" s="284" t="s">
        <v>1724</v>
      </c>
      <c r="F109" s="285" t="s">
        <v>1725</v>
      </c>
      <c r="G109" s="286" t="s">
        <v>266</v>
      </c>
      <c r="H109" s="287">
        <v>6</v>
      </c>
      <c r="I109" s="288"/>
      <c r="J109" s="289">
        <f>ROUND(I109*H109,2)</f>
        <v>0</v>
      </c>
      <c r="K109" s="285" t="s">
        <v>19</v>
      </c>
      <c r="L109" s="290"/>
      <c r="M109" s="291" t="s">
        <v>19</v>
      </c>
      <c r="N109" s="292" t="s">
        <v>43</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420</v>
      </c>
      <c r="AT109" s="227" t="s">
        <v>348</v>
      </c>
      <c r="AU109" s="227" t="s">
        <v>81</v>
      </c>
      <c r="AY109" s="20" t="s">
        <v>156</v>
      </c>
      <c r="BE109" s="228">
        <f>IF(N109="základní",J109,0)</f>
        <v>0</v>
      </c>
      <c r="BF109" s="228">
        <f>IF(N109="snížená",J109,0)</f>
        <v>0</v>
      </c>
      <c r="BG109" s="228">
        <f>IF(N109="zákl. přenesená",J109,0)</f>
        <v>0</v>
      </c>
      <c r="BH109" s="228">
        <f>IF(N109="sníž. přenesená",J109,0)</f>
        <v>0</v>
      </c>
      <c r="BI109" s="228">
        <f>IF(N109="nulová",J109,0)</f>
        <v>0</v>
      </c>
      <c r="BJ109" s="20" t="s">
        <v>79</v>
      </c>
      <c r="BK109" s="228">
        <f>ROUND(I109*H109,2)</f>
        <v>0</v>
      </c>
      <c r="BL109" s="20" t="s">
        <v>318</v>
      </c>
      <c r="BM109" s="227" t="s">
        <v>1726</v>
      </c>
    </row>
    <row r="110" s="2" customFormat="1" ht="16.5" customHeight="1">
      <c r="A110" s="41"/>
      <c r="B110" s="42"/>
      <c r="C110" s="216" t="s">
        <v>335</v>
      </c>
      <c r="D110" s="216" t="s">
        <v>159</v>
      </c>
      <c r="E110" s="217" t="s">
        <v>79</v>
      </c>
      <c r="F110" s="218" t="s">
        <v>1727</v>
      </c>
      <c r="G110" s="219" t="s">
        <v>551</v>
      </c>
      <c r="H110" s="293"/>
      <c r="I110" s="221"/>
      <c r="J110" s="222">
        <f>ROUND(I110*H110,2)</f>
        <v>0</v>
      </c>
      <c r="K110" s="218" t="s">
        <v>19</v>
      </c>
      <c r="L110" s="47"/>
      <c r="M110" s="223" t="s">
        <v>19</v>
      </c>
      <c r="N110" s="224" t="s">
        <v>43</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318</v>
      </c>
      <c r="AT110" s="227" t="s">
        <v>159</v>
      </c>
      <c r="AU110" s="227" t="s">
        <v>81</v>
      </c>
      <c r="AY110" s="20" t="s">
        <v>156</v>
      </c>
      <c r="BE110" s="228">
        <f>IF(N110="základní",J110,0)</f>
        <v>0</v>
      </c>
      <c r="BF110" s="228">
        <f>IF(N110="snížená",J110,0)</f>
        <v>0</v>
      </c>
      <c r="BG110" s="228">
        <f>IF(N110="zákl. přenesená",J110,0)</f>
        <v>0</v>
      </c>
      <c r="BH110" s="228">
        <f>IF(N110="sníž. přenesená",J110,0)</f>
        <v>0</v>
      </c>
      <c r="BI110" s="228">
        <f>IF(N110="nulová",J110,0)</f>
        <v>0</v>
      </c>
      <c r="BJ110" s="20" t="s">
        <v>79</v>
      </c>
      <c r="BK110" s="228">
        <f>ROUND(I110*H110,2)</f>
        <v>0</v>
      </c>
      <c r="BL110" s="20" t="s">
        <v>318</v>
      </c>
      <c r="BM110" s="227" t="s">
        <v>1728</v>
      </c>
    </row>
    <row r="111" s="2" customFormat="1" ht="16.5" customHeight="1">
      <c r="A111" s="41"/>
      <c r="B111" s="42"/>
      <c r="C111" s="216" t="s">
        <v>340</v>
      </c>
      <c r="D111" s="216" t="s">
        <v>159</v>
      </c>
      <c r="E111" s="217" t="s">
        <v>81</v>
      </c>
      <c r="F111" s="218" t="s">
        <v>1729</v>
      </c>
      <c r="G111" s="219" t="s">
        <v>551</v>
      </c>
      <c r="H111" s="293"/>
      <c r="I111" s="221"/>
      <c r="J111" s="222">
        <f>ROUND(I111*H111,2)</f>
        <v>0</v>
      </c>
      <c r="K111" s="218" t="s">
        <v>19</v>
      </c>
      <c r="L111" s="47"/>
      <c r="M111" s="223" t="s">
        <v>19</v>
      </c>
      <c r="N111" s="224" t="s">
        <v>43</v>
      </c>
      <c r="O111" s="87"/>
      <c r="P111" s="225">
        <f>O111*H111</f>
        <v>0</v>
      </c>
      <c r="Q111" s="225">
        <v>0</v>
      </c>
      <c r="R111" s="225">
        <f>Q111*H111</f>
        <v>0</v>
      </c>
      <c r="S111" s="225">
        <v>0</v>
      </c>
      <c r="T111" s="226">
        <f>S111*H111</f>
        <v>0</v>
      </c>
      <c r="U111" s="41"/>
      <c r="V111" s="41"/>
      <c r="W111" s="41"/>
      <c r="X111" s="41"/>
      <c r="Y111" s="41"/>
      <c r="Z111" s="41"/>
      <c r="AA111" s="41"/>
      <c r="AB111" s="41"/>
      <c r="AC111" s="41"/>
      <c r="AD111" s="41"/>
      <c r="AE111" s="41"/>
      <c r="AR111" s="227" t="s">
        <v>318</v>
      </c>
      <c r="AT111" s="227" t="s">
        <v>159</v>
      </c>
      <c r="AU111" s="227" t="s">
        <v>81</v>
      </c>
      <c r="AY111" s="20" t="s">
        <v>156</v>
      </c>
      <c r="BE111" s="228">
        <f>IF(N111="základní",J111,0)</f>
        <v>0</v>
      </c>
      <c r="BF111" s="228">
        <f>IF(N111="snížená",J111,0)</f>
        <v>0</v>
      </c>
      <c r="BG111" s="228">
        <f>IF(N111="zákl. přenesená",J111,0)</f>
        <v>0</v>
      </c>
      <c r="BH111" s="228">
        <f>IF(N111="sníž. přenesená",J111,0)</f>
        <v>0</v>
      </c>
      <c r="BI111" s="228">
        <f>IF(N111="nulová",J111,0)</f>
        <v>0</v>
      </c>
      <c r="BJ111" s="20" t="s">
        <v>79</v>
      </c>
      <c r="BK111" s="228">
        <f>ROUND(I111*H111,2)</f>
        <v>0</v>
      </c>
      <c r="BL111" s="20" t="s">
        <v>318</v>
      </c>
      <c r="BM111" s="227" t="s">
        <v>1730</v>
      </c>
    </row>
    <row r="112" s="12" customFormat="1" ht="22.8" customHeight="1">
      <c r="A112" s="12"/>
      <c r="B112" s="200"/>
      <c r="C112" s="201"/>
      <c r="D112" s="202" t="s">
        <v>71</v>
      </c>
      <c r="E112" s="214" t="s">
        <v>1731</v>
      </c>
      <c r="F112" s="214" t="s">
        <v>1732</v>
      </c>
      <c r="G112" s="201"/>
      <c r="H112" s="201"/>
      <c r="I112" s="204"/>
      <c r="J112" s="215">
        <f>BK112</f>
        <v>0</v>
      </c>
      <c r="K112" s="201"/>
      <c r="L112" s="206"/>
      <c r="M112" s="207"/>
      <c r="N112" s="208"/>
      <c r="O112" s="208"/>
      <c r="P112" s="209">
        <f>SUM(P113:P168)</f>
        <v>0</v>
      </c>
      <c r="Q112" s="208"/>
      <c r="R112" s="209">
        <f>SUM(R113:R168)</f>
        <v>0</v>
      </c>
      <c r="S112" s="208"/>
      <c r="T112" s="210">
        <f>SUM(T113:T168)</f>
        <v>0</v>
      </c>
      <c r="U112" s="12"/>
      <c r="V112" s="12"/>
      <c r="W112" s="12"/>
      <c r="X112" s="12"/>
      <c r="Y112" s="12"/>
      <c r="Z112" s="12"/>
      <c r="AA112" s="12"/>
      <c r="AB112" s="12"/>
      <c r="AC112" s="12"/>
      <c r="AD112" s="12"/>
      <c r="AE112" s="12"/>
      <c r="AR112" s="211" t="s">
        <v>81</v>
      </c>
      <c r="AT112" s="212" t="s">
        <v>71</v>
      </c>
      <c r="AU112" s="212" t="s">
        <v>79</v>
      </c>
      <c r="AY112" s="211" t="s">
        <v>156</v>
      </c>
      <c r="BK112" s="213">
        <f>SUM(BK113:BK168)</f>
        <v>0</v>
      </c>
    </row>
    <row r="113" s="2" customFormat="1" ht="16.5" customHeight="1">
      <c r="A113" s="41"/>
      <c r="B113" s="42"/>
      <c r="C113" s="283" t="s">
        <v>347</v>
      </c>
      <c r="D113" s="283" t="s">
        <v>348</v>
      </c>
      <c r="E113" s="284" t="s">
        <v>1733</v>
      </c>
      <c r="F113" s="285" t="s">
        <v>1734</v>
      </c>
      <c r="G113" s="286" t="s">
        <v>1680</v>
      </c>
      <c r="H113" s="287">
        <v>9</v>
      </c>
      <c r="I113" s="288"/>
      <c r="J113" s="289">
        <f>ROUND(I113*H113,2)</f>
        <v>0</v>
      </c>
      <c r="K113" s="285" t="s">
        <v>19</v>
      </c>
      <c r="L113" s="290"/>
      <c r="M113" s="291" t="s">
        <v>19</v>
      </c>
      <c r="N113" s="292" t="s">
        <v>43</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420</v>
      </c>
      <c r="AT113" s="227" t="s">
        <v>348</v>
      </c>
      <c r="AU113" s="227" t="s">
        <v>81</v>
      </c>
      <c r="AY113" s="20" t="s">
        <v>156</v>
      </c>
      <c r="BE113" s="228">
        <f>IF(N113="základní",J113,0)</f>
        <v>0</v>
      </c>
      <c r="BF113" s="228">
        <f>IF(N113="snížená",J113,0)</f>
        <v>0</v>
      </c>
      <c r="BG113" s="228">
        <f>IF(N113="zákl. přenesená",J113,0)</f>
        <v>0</v>
      </c>
      <c r="BH113" s="228">
        <f>IF(N113="sníž. přenesená",J113,0)</f>
        <v>0</v>
      </c>
      <c r="BI113" s="228">
        <f>IF(N113="nulová",J113,0)</f>
        <v>0</v>
      </c>
      <c r="BJ113" s="20" t="s">
        <v>79</v>
      </c>
      <c r="BK113" s="228">
        <f>ROUND(I113*H113,2)</f>
        <v>0</v>
      </c>
      <c r="BL113" s="20" t="s">
        <v>318</v>
      </c>
      <c r="BM113" s="227" t="s">
        <v>1735</v>
      </c>
    </row>
    <row r="114" s="2" customFormat="1" ht="16.5" customHeight="1">
      <c r="A114" s="41"/>
      <c r="B114" s="42"/>
      <c r="C114" s="283" t="s">
        <v>353</v>
      </c>
      <c r="D114" s="283" t="s">
        <v>348</v>
      </c>
      <c r="E114" s="284" t="s">
        <v>1736</v>
      </c>
      <c r="F114" s="285" t="s">
        <v>1737</v>
      </c>
      <c r="G114" s="286" t="s">
        <v>1680</v>
      </c>
      <c r="H114" s="287">
        <v>14</v>
      </c>
      <c r="I114" s="288"/>
      <c r="J114" s="289">
        <f>ROUND(I114*H114,2)</f>
        <v>0</v>
      </c>
      <c r="K114" s="285" t="s">
        <v>19</v>
      </c>
      <c r="L114" s="290"/>
      <c r="M114" s="291" t="s">
        <v>19</v>
      </c>
      <c r="N114" s="292" t="s">
        <v>43</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420</v>
      </c>
      <c r="AT114" s="227" t="s">
        <v>348</v>
      </c>
      <c r="AU114" s="227" t="s">
        <v>81</v>
      </c>
      <c r="AY114" s="20" t="s">
        <v>156</v>
      </c>
      <c r="BE114" s="228">
        <f>IF(N114="základní",J114,0)</f>
        <v>0</v>
      </c>
      <c r="BF114" s="228">
        <f>IF(N114="snížená",J114,0)</f>
        <v>0</v>
      </c>
      <c r="BG114" s="228">
        <f>IF(N114="zákl. přenesená",J114,0)</f>
        <v>0</v>
      </c>
      <c r="BH114" s="228">
        <f>IF(N114="sníž. přenesená",J114,0)</f>
        <v>0</v>
      </c>
      <c r="BI114" s="228">
        <f>IF(N114="nulová",J114,0)</f>
        <v>0</v>
      </c>
      <c r="BJ114" s="20" t="s">
        <v>79</v>
      </c>
      <c r="BK114" s="228">
        <f>ROUND(I114*H114,2)</f>
        <v>0</v>
      </c>
      <c r="BL114" s="20" t="s">
        <v>318</v>
      </c>
      <c r="BM114" s="227" t="s">
        <v>1738</v>
      </c>
    </row>
    <row r="115" s="2" customFormat="1" ht="16.5" customHeight="1">
      <c r="A115" s="41"/>
      <c r="B115" s="42"/>
      <c r="C115" s="283" t="s">
        <v>7</v>
      </c>
      <c r="D115" s="283" t="s">
        <v>348</v>
      </c>
      <c r="E115" s="284" t="s">
        <v>1739</v>
      </c>
      <c r="F115" s="285" t="s">
        <v>1740</v>
      </c>
      <c r="G115" s="286" t="s">
        <v>1680</v>
      </c>
      <c r="H115" s="287">
        <v>4</v>
      </c>
      <c r="I115" s="288"/>
      <c r="J115" s="289">
        <f>ROUND(I115*H115,2)</f>
        <v>0</v>
      </c>
      <c r="K115" s="285" t="s">
        <v>19</v>
      </c>
      <c r="L115" s="290"/>
      <c r="M115" s="291" t="s">
        <v>19</v>
      </c>
      <c r="N115" s="292" t="s">
        <v>43</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420</v>
      </c>
      <c r="AT115" s="227" t="s">
        <v>348</v>
      </c>
      <c r="AU115" s="227" t="s">
        <v>81</v>
      </c>
      <c r="AY115" s="20" t="s">
        <v>156</v>
      </c>
      <c r="BE115" s="228">
        <f>IF(N115="základní",J115,0)</f>
        <v>0</v>
      </c>
      <c r="BF115" s="228">
        <f>IF(N115="snížená",J115,0)</f>
        <v>0</v>
      </c>
      <c r="BG115" s="228">
        <f>IF(N115="zákl. přenesená",J115,0)</f>
        <v>0</v>
      </c>
      <c r="BH115" s="228">
        <f>IF(N115="sníž. přenesená",J115,0)</f>
        <v>0</v>
      </c>
      <c r="BI115" s="228">
        <f>IF(N115="nulová",J115,0)</f>
        <v>0</v>
      </c>
      <c r="BJ115" s="20" t="s">
        <v>79</v>
      </c>
      <c r="BK115" s="228">
        <f>ROUND(I115*H115,2)</f>
        <v>0</v>
      </c>
      <c r="BL115" s="20" t="s">
        <v>318</v>
      </c>
      <c r="BM115" s="227" t="s">
        <v>1741</v>
      </c>
    </row>
    <row r="116" s="2" customFormat="1" ht="16.5" customHeight="1">
      <c r="A116" s="41"/>
      <c r="B116" s="42"/>
      <c r="C116" s="283" t="s">
        <v>361</v>
      </c>
      <c r="D116" s="283" t="s">
        <v>348</v>
      </c>
      <c r="E116" s="284" t="s">
        <v>1742</v>
      </c>
      <c r="F116" s="285" t="s">
        <v>1743</v>
      </c>
      <c r="G116" s="286" t="s">
        <v>1680</v>
      </c>
      <c r="H116" s="287">
        <v>5</v>
      </c>
      <c r="I116" s="288"/>
      <c r="J116" s="289">
        <f>ROUND(I116*H116,2)</f>
        <v>0</v>
      </c>
      <c r="K116" s="285" t="s">
        <v>19</v>
      </c>
      <c r="L116" s="290"/>
      <c r="M116" s="291" t="s">
        <v>19</v>
      </c>
      <c r="N116" s="292" t="s">
        <v>43</v>
      </c>
      <c r="O116" s="87"/>
      <c r="P116" s="225">
        <f>O116*H116</f>
        <v>0</v>
      </c>
      <c r="Q116" s="225">
        <v>0</v>
      </c>
      <c r="R116" s="225">
        <f>Q116*H116</f>
        <v>0</v>
      </c>
      <c r="S116" s="225">
        <v>0</v>
      </c>
      <c r="T116" s="226">
        <f>S116*H116</f>
        <v>0</v>
      </c>
      <c r="U116" s="41"/>
      <c r="V116" s="41"/>
      <c r="W116" s="41"/>
      <c r="X116" s="41"/>
      <c r="Y116" s="41"/>
      <c r="Z116" s="41"/>
      <c r="AA116" s="41"/>
      <c r="AB116" s="41"/>
      <c r="AC116" s="41"/>
      <c r="AD116" s="41"/>
      <c r="AE116" s="41"/>
      <c r="AR116" s="227" t="s">
        <v>420</v>
      </c>
      <c r="AT116" s="227" t="s">
        <v>348</v>
      </c>
      <c r="AU116" s="227" t="s">
        <v>81</v>
      </c>
      <c r="AY116" s="20" t="s">
        <v>156</v>
      </c>
      <c r="BE116" s="228">
        <f>IF(N116="základní",J116,0)</f>
        <v>0</v>
      </c>
      <c r="BF116" s="228">
        <f>IF(N116="snížená",J116,0)</f>
        <v>0</v>
      </c>
      <c r="BG116" s="228">
        <f>IF(N116="zákl. přenesená",J116,0)</f>
        <v>0</v>
      </c>
      <c r="BH116" s="228">
        <f>IF(N116="sníž. přenesená",J116,0)</f>
        <v>0</v>
      </c>
      <c r="BI116" s="228">
        <f>IF(N116="nulová",J116,0)</f>
        <v>0</v>
      </c>
      <c r="BJ116" s="20" t="s">
        <v>79</v>
      </c>
      <c r="BK116" s="228">
        <f>ROUND(I116*H116,2)</f>
        <v>0</v>
      </c>
      <c r="BL116" s="20" t="s">
        <v>318</v>
      </c>
      <c r="BM116" s="227" t="s">
        <v>1744</v>
      </c>
    </row>
    <row r="117" s="2" customFormat="1" ht="16.5" customHeight="1">
      <c r="A117" s="41"/>
      <c r="B117" s="42"/>
      <c r="C117" s="283" t="s">
        <v>368</v>
      </c>
      <c r="D117" s="283" t="s">
        <v>348</v>
      </c>
      <c r="E117" s="284" t="s">
        <v>1745</v>
      </c>
      <c r="F117" s="285" t="s">
        <v>1746</v>
      </c>
      <c r="G117" s="286" t="s">
        <v>1680</v>
      </c>
      <c r="H117" s="287">
        <v>1</v>
      </c>
      <c r="I117" s="288"/>
      <c r="J117" s="289">
        <f>ROUND(I117*H117,2)</f>
        <v>0</v>
      </c>
      <c r="K117" s="285" t="s">
        <v>19</v>
      </c>
      <c r="L117" s="290"/>
      <c r="M117" s="291" t="s">
        <v>19</v>
      </c>
      <c r="N117" s="292" t="s">
        <v>43</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420</v>
      </c>
      <c r="AT117" s="227" t="s">
        <v>348</v>
      </c>
      <c r="AU117" s="227" t="s">
        <v>81</v>
      </c>
      <c r="AY117" s="20" t="s">
        <v>156</v>
      </c>
      <c r="BE117" s="228">
        <f>IF(N117="základní",J117,0)</f>
        <v>0</v>
      </c>
      <c r="BF117" s="228">
        <f>IF(N117="snížená",J117,0)</f>
        <v>0</v>
      </c>
      <c r="BG117" s="228">
        <f>IF(N117="zákl. přenesená",J117,0)</f>
        <v>0</v>
      </c>
      <c r="BH117" s="228">
        <f>IF(N117="sníž. přenesená",J117,0)</f>
        <v>0</v>
      </c>
      <c r="BI117" s="228">
        <f>IF(N117="nulová",J117,0)</f>
        <v>0</v>
      </c>
      <c r="BJ117" s="20" t="s">
        <v>79</v>
      </c>
      <c r="BK117" s="228">
        <f>ROUND(I117*H117,2)</f>
        <v>0</v>
      </c>
      <c r="BL117" s="20" t="s">
        <v>318</v>
      </c>
      <c r="BM117" s="227" t="s">
        <v>1747</v>
      </c>
    </row>
    <row r="118" s="2" customFormat="1" ht="16.5" customHeight="1">
      <c r="A118" s="41"/>
      <c r="B118" s="42"/>
      <c r="C118" s="283" t="s">
        <v>374</v>
      </c>
      <c r="D118" s="283" t="s">
        <v>348</v>
      </c>
      <c r="E118" s="284" t="s">
        <v>1748</v>
      </c>
      <c r="F118" s="285" t="s">
        <v>1749</v>
      </c>
      <c r="G118" s="286" t="s">
        <v>1680</v>
      </c>
      <c r="H118" s="287">
        <v>2</v>
      </c>
      <c r="I118" s="288"/>
      <c r="J118" s="289">
        <f>ROUND(I118*H118,2)</f>
        <v>0</v>
      </c>
      <c r="K118" s="285" t="s">
        <v>19</v>
      </c>
      <c r="L118" s="290"/>
      <c r="M118" s="291" t="s">
        <v>19</v>
      </c>
      <c r="N118" s="292" t="s">
        <v>43</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420</v>
      </c>
      <c r="AT118" s="227" t="s">
        <v>348</v>
      </c>
      <c r="AU118" s="227" t="s">
        <v>81</v>
      </c>
      <c r="AY118" s="20" t="s">
        <v>156</v>
      </c>
      <c r="BE118" s="228">
        <f>IF(N118="základní",J118,0)</f>
        <v>0</v>
      </c>
      <c r="BF118" s="228">
        <f>IF(N118="snížená",J118,0)</f>
        <v>0</v>
      </c>
      <c r="BG118" s="228">
        <f>IF(N118="zákl. přenesená",J118,0)</f>
        <v>0</v>
      </c>
      <c r="BH118" s="228">
        <f>IF(N118="sníž. přenesená",J118,0)</f>
        <v>0</v>
      </c>
      <c r="BI118" s="228">
        <f>IF(N118="nulová",J118,0)</f>
        <v>0</v>
      </c>
      <c r="BJ118" s="20" t="s">
        <v>79</v>
      </c>
      <c r="BK118" s="228">
        <f>ROUND(I118*H118,2)</f>
        <v>0</v>
      </c>
      <c r="BL118" s="20" t="s">
        <v>318</v>
      </c>
      <c r="BM118" s="227" t="s">
        <v>1750</v>
      </c>
    </row>
    <row r="119" s="2" customFormat="1" ht="16.5" customHeight="1">
      <c r="A119" s="41"/>
      <c r="B119" s="42"/>
      <c r="C119" s="283" t="s">
        <v>378</v>
      </c>
      <c r="D119" s="283" t="s">
        <v>348</v>
      </c>
      <c r="E119" s="284" t="s">
        <v>1751</v>
      </c>
      <c r="F119" s="285" t="s">
        <v>1752</v>
      </c>
      <c r="G119" s="286" t="s">
        <v>1680</v>
      </c>
      <c r="H119" s="287">
        <v>3</v>
      </c>
      <c r="I119" s="288"/>
      <c r="J119" s="289">
        <f>ROUND(I119*H119,2)</f>
        <v>0</v>
      </c>
      <c r="K119" s="285" t="s">
        <v>19</v>
      </c>
      <c r="L119" s="290"/>
      <c r="M119" s="291" t="s">
        <v>19</v>
      </c>
      <c r="N119" s="292" t="s">
        <v>43</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420</v>
      </c>
      <c r="AT119" s="227" t="s">
        <v>348</v>
      </c>
      <c r="AU119" s="227" t="s">
        <v>81</v>
      </c>
      <c r="AY119" s="20" t="s">
        <v>156</v>
      </c>
      <c r="BE119" s="228">
        <f>IF(N119="základní",J119,0)</f>
        <v>0</v>
      </c>
      <c r="BF119" s="228">
        <f>IF(N119="snížená",J119,0)</f>
        <v>0</v>
      </c>
      <c r="BG119" s="228">
        <f>IF(N119="zákl. přenesená",J119,0)</f>
        <v>0</v>
      </c>
      <c r="BH119" s="228">
        <f>IF(N119="sníž. přenesená",J119,0)</f>
        <v>0</v>
      </c>
      <c r="BI119" s="228">
        <f>IF(N119="nulová",J119,0)</f>
        <v>0</v>
      </c>
      <c r="BJ119" s="20" t="s">
        <v>79</v>
      </c>
      <c r="BK119" s="228">
        <f>ROUND(I119*H119,2)</f>
        <v>0</v>
      </c>
      <c r="BL119" s="20" t="s">
        <v>318</v>
      </c>
      <c r="BM119" s="227" t="s">
        <v>1753</v>
      </c>
    </row>
    <row r="120" s="2" customFormat="1" ht="16.5" customHeight="1">
      <c r="A120" s="41"/>
      <c r="B120" s="42"/>
      <c r="C120" s="283" t="s">
        <v>385</v>
      </c>
      <c r="D120" s="283" t="s">
        <v>348</v>
      </c>
      <c r="E120" s="284" t="s">
        <v>1754</v>
      </c>
      <c r="F120" s="285" t="s">
        <v>1755</v>
      </c>
      <c r="G120" s="286" t="s">
        <v>1680</v>
      </c>
      <c r="H120" s="287">
        <v>4</v>
      </c>
      <c r="I120" s="288"/>
      <c r="J120" s="289">
        <f>ROUND(I120*H120,2)</f>
        <v>0</v>
      </c>
      <c r="K120" s="285" t="s">
        <v>19</v>
      </c>
      <c r="L120" s="290"/>
      <c r="M120" s="291" t="s">
        <v>19</v>
      </c>
      <c r="N120" s="292" t="s">
        <v>43</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420</v>
      </c>
      <c r="AT120" s="227" t="s">
        <v>348</v>
      </c>
      <c r="AU120" s="227" t="s">
        <v>81</v>
      </c>
      <c r="AY120" s="20" t="s">
        <v>156</v>
      </c>
      <c r="BE120" s="228">
        <f>IF(N120="základní",J120,0)</f>
        <v>0</v>
      </c>
      <c r="BF120" s="228">
        <f>IF(N120="snížená",J120,0)</f>
        <v>0</v>
      </c>
      <c r="BG120" s="228">
        <f>IF(N120="zákl. přenesená",J120,0)</f>
        <v>0</v>
      </c>
      <c r="BH120" s="228">
        <f>IF(N120="sníž. přenesená",J120,0)</f>
        <v>0</v>
      </c>
      <c r="BI120" s="228">
        <f>IF(N120="nulová",J120,0)</f>
        <v>0</v>
      </c>
      <c r="BJ120" s="20" t="s">
        <v>79</v>
      </c>
      <c r="BK120" s="228">
        <f>ROUND(I120*H120,2)</f>
        <v>0</v>
      </c>
      <c r="BL120" s="20" t="s">
        <v>318</v>
      </c>
      <c r="BM120" s="227" t="s">
        <v>1756</v>
      </c>
    </row>
    <row r="121" s="2" customFormat="1" ht="16.5" customHeight="1">
      <c r="A121" s="41"/>
      <c r="B121" s="42"/>
      <c r="C121" s="283" t="s">
        <v>392</v>
      </c>
      <c r="D121" s="283" t="s">
        <v>348</v>
      </c>
      <c r="E121" s="284" t="s">
        <v>1757</v>
      </c>
      <c r="F121" s="285" t="s">
        <v>1758</v>
      </c>
      <c r="G121" s="286" t="s">
        <v>1680</v>
      </c>
      <c r="H121" s="287">
        <v>1</v>
      </c>
      <c r="I121" s="288"/>
      <c r="J121" s="289">
        <f>ROUND(I121*H121,2)</f>
        <v>0</v>
      </c>
      <c r="K121" s="285" t="s">
        <v>19</v>
      </c>
      <c r="L121" s="290"/>
      <c r="M121" s="291" t="s">
        <v>19</v>
      </c>
      <c r="N121" s="292" t="s">
        <v>43</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420</v>
      </c>
      <c r="AT121" s="227" t="s">
        <v>348</v>
      </c>
      <c r="AU121" s="227" t="s">
        <v>81</v>
      </c>
      <c r="AY121" s="20" t="s">
        <v>156</v>
      </c>
      <c r="BE121" s="228">
        <f>IF(N121="základní",J121,0)</f>
        <v>0</v>
      </c>
      <c r="BF121" s="228">
        <f>IF(N121="snížená",J121,0)</f>
        <v>0</v>
      </c>
      <c r="BG121" s="228">
        <f>IF(N121="zákl. přenesená",J121,0)</f>
        <v>0</v>
      </c>
      <c r="BH121" s="228">
        <f>IF(N121="sníž. přenesená",J121,0)</f>
        <v>0</v>
      </c>
      <c r="BI121" s="228">
        <f>IF(N121="nulová",J121,0)</f>
        <v>0</v>
      </c>
      <c r="BJ121" s="20" t="s">
        <v>79</v>
      </c>
      <c r="BK121" s="228">
        <f>ROUND(I121*H121,2)</f>
        <v>0</v>
      </c>
      <c r="BL121" s="20" t="s">
        <v>318</v>
      </c>
      <c r="BM121" s="227" t="s">
        <v>1759</v>
      </c>
    </row>
    <row r="122" s="2" customFormat="1" ht="16.5" customHeight="1">
      <c r="A122" s="41"/>
      <c r="B122" s="42"/>
      <c r="C122" s="283" t="s">
        <v>398</v>
      </c>
      <c r="D122" s="283" t="s">
        <v>348</v>
      </c>
      <c r="E122" s="284" t="s">
        <v>1760</v>
      </c>
      <c r="F122" s="285" t="s">
        <v>1761</v>
      </c>
      <c r="G122" s="286" t="s">
        <v>1680</v>
      </c>
      <c r="H122" s="287">
        <v>1</v>
      </c>
      <c r="I122" s="288"/>
      <c r="J122" s="289">
        <f>ROUND(I122*H122,2)</f>
        <v>0</v>
      </c>
      <c r="K122" s="285" t="s">
        <v>19</v>
      </c>
      <c r="L122" s="290"/>
      <c r="M122" s="291" t="s">
        <v>19</v>
      </c>
      <c r="N122" s="292" t="s">
        <v>43</v>
      </c>
      <c r="O122" s="87"/>
      <c r="P122" s="225">
        <f>O122*H122</f>
        <v>0</v>
      </c>
      <c r="Q122" s="225">
        <v>0</v>
      </c>
      <c r="R122" s="225">
        <f>Q122*H122</f>
        <v>0</v>
      </c>
      <c r="S122" s="225">
        <v>0</v>
      </c>
      <c r="T122" s="226">
        <f>S122*H122</f>
        <v>0</v>
      </c>
      <c r="U122" s="41"/>
      <c r="V122" s="41"/>
      <c r="W122" s="41"/>
      <c r="X122" s="41"/>
      <c r="Y122" s="41"/>
      <c r="Z122" s="41"/>
      <c r="AA122" s="41"/>
      <c r="AB122" s="41"/>
      <c r="AC122" s="41"/>
      <c r="AD122" s="41"/>
      <c r="AE122" s="41"/>
      <c r="AR122" s="227" t="s">
        <v>420</v>
      </c>
      <c r="AT122" s="227" t="s">
        <v>348</v>
      </c>
      <c r="AU122" s="227" t="s">
        <v>81</v>
      </c>
      <c r="AY122" s="20" t="s">
        <v>156</v>
      </c>
      <c r="BE122" s="228">
        <f>IF(N122="základní",J122,0)</f>
        <v>0</v>
      </c>
      <c r="BF122" s="228">
        <f>IF(N122="snížená",J122,0)</f>
        <v>0</v>
      </c>
      <c r="BG122" s="228">
        <f>IF(N122="zákl. přenesená",J122,0)</f>
        <v>0</v>
      </c>
      <c r="BH122" s="228">
        <f>IF(N122="sníž. přenesená",J122,0)</f>
        <v>0</v>
      </c>
      <c r="BI122" s="228">
        <f>IF(N122="nulová",J122,0)</f>
        <v>0</v>
      </c>
      <c r="BJ122" s="20" t="s">
        <v>79</v>
      </c>
      <c r="BK122" s="228">
        <f>ROUND(I122*H122,2)</f>
        <v>0</v>
      </c>
      <c r="BL122" s="20" t="s">
        <v>318</v>
      </c>
      <c r="BM122" s="227" t="s">
        <v>1762</v>
      </c>
    </row>
    <row r="123" s="2" customFormat="1" ht="16.5" customHeight="1">
      <c r="A123" s="41"/>
      <c r="B123" s="42"/>
      <c r="C123" s="283" t="s">
        <v>403</v>
      </c>
      <c r="D123" s="283" t="s">
        <v>348</v>
      </c>
      <c r="E123" s="284" t="s">
        <v>1763</v>
      </c>
      <c r="F123" s="285" t="s">
        <v>1764</v>
      </c>
      <c r="G123" s="286" t="s">
        <v>1680</v>
      </c>
      <c r="H123" s="287">
        <v>1</v>
      </c>
      <c r="I123" s="288"/>
      <c r="J123" s="289">
        <f>ROUND(I123*H123,2)</f>
        <v>0</v>
      </c>
      <c r="K123" s="285" t="s">
        <v>19</v>
      </c>
      <c r="L123" s="290"/>
      <c r="M123" s="291" t="s">
        <v>19</v>
      </c>
      <c r="N123" s="292" t="s">
        <v>43</v>
      </c>
      <c r="O123" s="87"/>
      <c r="P123" s="225">
        <f>O123*H123</f>
        <v>0</v>
      </c>
      <c r="Q123" s="225">
        <v>0</v>
      </c>
      <c r="R123" s="225">
        <f>Q123*H123</f>
        <v>0</v>
      </c>
      <c r="S123" s="225">
        <v>0</v>
      </c>
      <c r="T123" s="226">
        <f>S123*H123</f>
        <v>0</v>
      </c>
      <c r="U123" s="41"/>
      <c r="V123" s="41"/>
      <c r="W123" s="41"/>
      <c r="X123" s="41"/>
      <c r="Y123" s="41"/>
      <c r="Z123" s="41"/>
      <c r="AA123" s="41"/>
      <c r="AB123" s="41"/>
      <c r="AC123" s="41"/>
      <c r="AD123" s="41"/>
      <c r="AE123" s="41"/>
      <c r="AR123" s="227" t="s">
        <v>420</v>
      </c>
      <c r="AT123" s="227" t="s">
        <v>348</v>
      </c>
      <c r="AU123" s="227" t="s">
        <v>81</v>
      </c>
      <c r="AY123" s="20" t="s">
        <v>156</v>
      </c>
      <c r="BE123" s="228">
        <f>IF(N123="základní",J123,0)</f>
        <v>0</v>
      </c>
      <c r="BF123" s="228">
        <f>IF(N123="snížená",J123,0)</f>
        <v>0</v>
      </c>
      <c r="BG123" s="228">
        <f>IF(N123="zákl. přenesená",J123,0)</f>
        <v>0</v>
      </c>
      <c r="BH123" s="228">
        <f>IF(N123="sníž. přenesená",J123,0)</f>
        <v>0</v>
      </c>
      <c r="BI123" s="228">
        <f>IF(N123="nulová",J123,0)</f>
        <v>0</v>
      </c>
      <c r="BJ123" s="20" t="s">
        <v>79</v>
      </c>
      <c r="BK123" s="228">
        <f>ROUND(I123*H123,2)</f>
        <v>0</v>
      </c>
      <c r="BL123" s="20" t="s">
        <v>318</v>
      </c>
      <c r="BM123" s="227" t="s">
        <v>1765</v>
      </c>
    </row>
    <row r="124" s="2" customFormat="1" ht="16.5" customHeight="1">
      <c r="A124" s="41"/>
      <c r="B124" s="42"/>
      <c r="C124" s="283" t="s">
        <v>408</v>
      </c>
      <c r="D124" s="283" t="s">
        <v>348</v>
      </c>
      <c r="E124" s="284" t="s">
        <v>1766</v>
      </c>
      <c r="F124" s="285" t="s">
        <v>1767</v>
      </c>
      <c r="G124" s="286" t="s">
        <v>1680</v>
      </c>
      <c r="H124" s="287">
        <v>6</v>
      </c>
      <c r="I124" s="288"/>
      <c r="J124" s="289">
        <f>ROUND(I124*H124,2)</f>
        <v>0</v>
      </c>
      <c r="K124" s="285" t="s">
        <v>19</v>
      </c>
      <c r="L124" s="290"/>
      <c r="M124" s="291" t="s">
        <v>19</v>
      </c>
      <c r="N124" s="292" t="s">
        <v>43</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420</v>
      </c>
      <c r="AT124" s="227" t="s">
        <v>348</v>
      </c>
      <c r="AU124" s="227" t="s">
        <v>81</v>
      </c>
      <c r="AY124" s="20" t="s">
        <v>156</v>
      </c>
      <c r="BE124" s="228">
        <f>IF(N124="základní",J124,0)</f>
        <v>0</v>
      </c>
      <c r="BF124" s="228">
        <f>IF(N124="snížená",J124,0)</f>
        <v>0</v>
      </c>
      <c r="BG124" s="228">
        <f>IF(N124="zákl. přenesená",J124,0)</f>
        <v>0</v>
      </c>
      <c r="BH124" s="228">
        <f>IF(N124="sníž. přenesená",J124,0)</f>
        <v>0</v>
      </c>
      <c r="BI124" s="228">
        <f>IF(N124="nulová",J124,0)</f>
        <v>0</v>
      </c>
      <c r="BJ124" s="20" t="s">
        <v>79</v>
      </c>
      <c r="BK124" s="228">
        <f>ROUND(I124*H124,2)</f>
        <v>0</v>
      </c>
      <c r="BL124" s="20" t="s">
        <v>318</v>
      </c>
      <c r="BM124" s="227" t="s">
        <v>1768</v>
      </c>
    </row>
    <row r="125" s="2" customFormat="1" ht="16.5" customHeight="1">
      <c r="A125" s="41"/>
      <c r="B125" s="42"/>
      <c r="C125" s="283" t="s">
        <v>414</v>
      </c>
      <c r="D125" s="283" t="s">
        <v>348</v>
      </c>
      <c r="E125" s="284" t="s">
        <v>1769</v>
      </c>
      <c r="F125" s="285" t="s">
        <v>1770</v>
      </c>
      <c r="G125" s="286" t="s">
        <v>1680</v>
      </c>
      <c r="H125" s="287">
        <v>6</v>
      </c>
      <c r="I125" s="288"/>
      <c r="J125" s="289">
        <f>ROUND(I125*H125,2)</f>
        <v>0</v>
      </c>
      <c r="K125" s="285" t="s">
        <v>19</v>
      </c>
      <c r="L125" s="290"/>
      <c r="M125" s="291" t="s">
        <v>19</v>
      </c>
      <c r="N125" s="292" t="s">
        <v>43</v>
      </c>
      <c r="O125" s="87"/>
      <c r="P125" s="225">
        <f>O125*H125</f>
        <v>0</v>
      </c>
      <c r="Q125" s="225">
        <v>0</v>
      </c>
      <c r="R125" s="225">
        <f>Q125*H125</f>
        <v>0</v>
      </c>
      <c r="S125" s="225">
        <v>0</v>
      </c>
      <c r="T125" s="226">
        <f>S125*H125</f>
        <v>0</v>
      </c>
      <c r="U125" s="41"/>
      <c r="V125" s="41"/>
      <c r="W125" s="41"/>
      <c r="X125" s="41"/>
      <c r="Y125" s="41"/>
      <c r="Z125" s="41"/>
      <c r="AA125" s="41"/>
      <c r="AB125" s="41"/>
      <c r="AC125" s="41"/>
      <c r="AD125" s="41"/>
      <c r="AE125" s="41"/>
      <c r="AR125" s="227" t="s">
        <v>420</v>
      </c>
      <c r="AT125" s="227" t="s">
        <v>348</v>
      </c>
      <c r="AU125" s="227" t="s">
        <v>81</v>
      </c>
      <c r="AY125" s="20" t="s">
        <v>156</v>
      </c>
      <c r="BE125" s="228">
        <f>IF(N125="základní",J125,0)</f>
        <v>0</v>
      </c>
      <c r="BF125" s="228">
        <f>IF(N125="snížená",J125,0)</f>
        <v>0</v>
      </c>
      <c r="BG125" s="228">
        <f>IF(N125="zákl. přenesená",J125,0)</f>
        <v>0</v>
      </c>
      <c r="BH125" s="228">
        <f>IF(N125="sníž. přenesená",J125,0)</f>
        <v>0</v>
      </c>
      <c r="BI125" s="228">
        <f>IF(N125="nulová",J125,0)</f>
        <v>0</v>
      </c>
      <c r="BJ125" s="20" t="s">
        <v>79</v>
      </c>
      <c r="BK125" s="228">
        <f>ROUND(I125*H125,2)</f>
        <v>0</v>
      </c>
      <c r="BL125" s="20" t="s">
        <v>318</v>
      </c>
      <c r="BM125" s="227" t="s">
        <v>1771</v>
      </c>
    </row>
    <row r="126" s="2" customFormat="1" ht="16.5" customHeight="1">
      <c r="A126" s="41"/>
      <c r="B126" s="42"/>
      <c r="C126" s="283" t="s">
        <v>420</v>
      </c>
      <c r="D126" s="283" t="s">
        <v>348</v>
      </c>
      <c r="E126" s="284" t="s">
        <v>1772</v>
      </c>
      <c r="F126" s="285" t="s">
        <v>1773</v>
      </c>
      <c r="G126" s="286" t="s">
        <v>1680</v>
      </c>
      <c r="H126" s="287">
        <v>6</v>
      </c>
      <c r="I126" s="288"/>
      <c r="J126" s="289">
        <f>ROUND(I126*H126,2)</f>
        <v>0</v>
      </c>
      <c r="K126" s="285" t="s">
        <v>19</v>
      </c>
      <c r="L126" s="290"/>
      <c r="M126" s="291" t="s">
        <v>19</v>
      </c>
      <c r="N126" s="292" t="s">
        <v>43</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420</v>
      </c>
      <c r="AT126" s="227" t="s">
        <v>348</v>
      </c>
      <c r="AU126" s="227" t="s">
        <v>81</v>
      </c>
      <c r="AY126" s="20" t="s">
        <v>156</v>
      </c>
      <c r="BE126" s="228">
        <f>IF(N126="základní",J126,0)</f>
        <v>0</v>
      </c>
      <c r="BF126" s="228">
        <f>IF(N126="snížená",J126,0)</f>
        <v>0</v>
      </c>
      <c r="BG126" s="228">
        <f>IF(N126="zákl. přenesená",J126,0)</f>
        <v>0</v>
      </c>
      <c r="BH126" s="228">
        <f>IF(N126="sníž. přenesená",J126,0)</f>
        <v>0</v>
      </c>
      <c r="BI126" s="228">
        <f>IF(N126="nulová",J126,0)</f>
        <v>0</v>
      </c>
      <c r="BJ126" s="20" t="s">
        <v>79</v>
      </c>
      <c r="BK126" s="228">
        <f>ROUND(I126*H126,2)</f>
        <v>0</v>
      </c>
      <c r="BL126" s="20" t="s">
        <v>318</v>
      </c>
      <c r="BM126" s="227" t="s">
        <v>1774</v>
      </c>
    </row>
    <row r="127" s="2" customFormat="1" ht="16.5" customHeight="1">
      <c r="A127" s="41"/>
      <c r="B127" s="42"/>
      <c r="C127" s="283" t="s">
        <v>426</v>
      </c>
      <c r="D127" s="283" t="s">
        <v>348</v>
      </c>
      <c r="E127" s="284" t="s">
        <v>1775</v>
      </c>
      <c r="F127" s="285" t="s">
        <v>1776</v>
      </c>
      <c r="G127" s="286" t="s">
        <v>1680</v>
      </c>
      <c r="H127" s="287">
        <v>6</v>
      </c>
      <c r="I127" s="288"/>
      <c r="J127" s="289">
        <f>ROUND(I127*H127,2)</f>
        <v>0</v>
      </c>
      <c r="K127" s="285" t="s">
        <v>19</v>
      </c>
      <c r="L127" s="290"/>
      <c r="M127" s="291" t="s">
        <v>19</v>
      </c>
      <c r="N127" s="292" t="s">
        <v>43</v>
      </c>
      <c r="O127" s="87"/>
      <c r="P127" s="225">
        <f>O127*H127</f>
        <v>0</v>
      </c>
      <c r="Q127" s="225">
        <v>0</v>
      </c>
      <c r="R127" s="225">
        <f>Q127*H127</f>
        <v>0</v>
      </c>
      <c r="S127" s="225">
        <v>0</v>
      </c>
      <c r="T127" s="226">
        <f>S127*H127</f>
        <v>0</v>
      </c>
      <c r="U127" s="41"/>
      <c r="V127" s="41"/>
      <c r="W127" s="41"/>
      <c r="X127" s="41"/>
      <c r="Y127" s="41"/>
      <c r="Z127" s="41"/>
      <c r="AA127" s="41"/>
      <c r="AB127" s="41"/>
      <c r="AC127" s="41"/>
      <c r="AD127" s="41"/>
      <c r="AE127" s="41"/>
      <c r="AR127" s="227" t="s">
        <v>420</v>
      </c>
      <c r="AT127" s="227" t="s">
        <v>348</v>
      </c>
      <c r="AU127" s="227" t="s">
        <v>81</v>
      </c>
      <c r="AY127" s="20" t="s">
        <v>156</v>
      </c>
      <c r="BE127" s="228">
        <f>IF(N127="základní",J127,0)</f>
        <v>0</v>
      </c>
      <c r="BF127" s="228">
        <f>IF(N127="snížená",J127,0)</f>
        <v>0</v>
      </c>
      <c r="BG127" s="228">
        <f>IF(N127="zákl. přenesená",J127,0)</f>
        <v>0</v>
      </c>
      <c r="BH127" s="228">
        <f>IF(N127="sníž. přenesená",J127,0)</f>
        <v>0</v>
      </c>
      <c r="BI127" s="228">
        <f>IF(N127="nulová",J127,0)</f>
        <v>0</v>
      </c>
      <c r="BJ127" s="20" t="s">
        <v>79</v>
      </c>
      <c r="BK127" s="228">
        <f>ROUND(I127*H127,2)</f>
        <v>0</v>
      </c>
      <c r="BL127" s="20" t="s">
        <v>318</v>
      </c>
      <c r="BM127" s="227" t="s">
        <v>1777</v>
      </c>
    </row>
    <row r="128" s="2" customFormat="1" ht="16.5" customHeight="1">
      <c r="A128" s="41"/>
      <c r="B128" s="42"/>
      <c r="C128" s="283" t="s">
        <v>432</v>
      </c>
      <c r="D128" s="283" t="s">
        <v>348</v>
      </c>
      <c r="E128" s="284" t="s">
        <v>1778</v>
      </c>
      <c r="F128" s="285" t="s">
        <v>1779</v>
      </c>
      <c r="G128" s="286" t="s">
        <v>1680</v>
      </c>
      <c r="H128" s="287">
        <v>3</v>
      </c>
      <c r="I128" s="288"/>
      <c r="J128" s="289">
        <f>ROUND(I128*H128,2)</f>
        <v>0</v>
      </c>
      <c r="K128" s="285" t="s">
        <v>19</v>
      </c>
      <c r="L128" s="290"/>
      <c r="M128" s="291" t="s">
        <v>19</v>
      </c>
      <c r="N128" s="292" t="s">
        <v>43</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420</v>
      </c>
      <c r="AT128" s="227" t="s">
        <v>348</v>
      </c>
      <c r="AU128" s="227" t="s">
        <v>81</v>
      </c>
      <c r="AY128" s="20" t="s">
        <v>156</v>
      </c>
      <c r="BE128" s="228">
        <f>IF(N128="základní",J128,0)</f>
        <v>0</v>
      </c>
      <c r="BF128" s="228">
        <f>IF(N128="snížená",J128,0)</f>
        <v>0</v>
      </c>
      <c r="BG128" s="228">
        <f>IF(N128="zákl. přenesená",J128,0)</f>
        <v>0</v>
      </c>
      <c r="BH128" s="228">
        <f>IF(N128="sníž. přenesená",J128,0)</f>
        <v>0</v>
      </c>
      <c r="BI128" s="228">
        <f>IF(N128="nulová",J128,0)</f>
        <v>0</v>
      </c>
      <c r="BJ128" s="20" t="s">
        <v>79</v>
      </c>
      <c r="BK128" s="228">
        <f>ROUND(I128*H128,2)</f>
        <v>0</v>
      </c>
      <c r="BL128" s="20" t="s">
        <v>318</v>
      </c>
      <c r="BM128" s="227" t="s">
        <v>1780</v>
      </c>
    </row>
    <row r="129" s="2" customFormat="1" ht="16.5" customHeight="1">
      <c r="A129" s="41"/>
      <c r="B129" s="42"/>
      <c r="C129" s="283" t="s">
        <v>439</v>
      </c>
      <c r="D129" s="283" t="s">
        <v>348</v>
      </c>
      <c r="E129" s="284" t="s">
        <v>1781</v>
      </c>
      <c r="F129" s="285" t="s">
        <v>1782</v>
      </c>
      <c r="G129" s="286" t="s">
        <v>1680</v>
      </c>
      <c r="H129" s="287">
        <v>3</v>
      </c>
      <c r="I129" s="288"/>
      <c r="J129" s="289">
        <f>ROUND(I129*H129,2)</f>
        <v>0</v>
      </c>
      <c r="K129" s="285" t="s">
        <v>19</v>
      </c>
      <c r="L129" s="290"/>
      <c r="M129" s="291" t="s">
        <v>19</v>
      </c>
      <c r="N129" s="292" t="s">
        <v>43</v>
      </c>
      <c r="O129" s="87"/>
      <c r="P129" s="225">
        <f>O129*H129</f>
        <v>0</v>
      </c>
      <c r="Q129" s="225">
        <v>0</v>
      </c>
      <c r="R129" s="225">
        <f>Q129*H129</f>
        <v>0</v>
      </c>
      <c r="S129" s="225">
        <v>0</v>
      </c>
      <c r="T129" s="226">
        <f>S129*H129</f>
        <v>0</v>
      </c>
      <c r="U129" s="41"/>
      <c r="V129" s="41"/>
      <c r="W129" s="41"/>
      <c r="X129" s="41"/>
      <c r="Y129" s="41"/>
      <c r="Z129" s="41"/>
      <c r="AA129" s="41"/>
      <c r="AB129" s="41"/>
      <c r="AC129" s="41"/>
      <c r="AD129" s="41"/>
      <c r="AE129" s="41"/>
      <c r="AR129" s="227" t="s">
        <v>420</v>
      </c>
      <c r="AT129" s="227" t="s">
        <v>348</v>
      </c>
      <c r="AU129" s="227" t="s">
        <v>81</v>
      </c>
      <c r="AY129" s="20" t="s">
        <v>156</v>
      </c>
      <c r="BE129" s="228">
        <f>IF(N129="základní",J129,0)</f>
        <v>0</v>
      </c>
      <c r="BF129" s="228">
        <f>IF(N129="snížená",J129,0)</f>
        <v>0</v>
      </c>
      <c r="BG129" s="228">
        <f>IF(N129="zákl. přenesená",J129,0)</f>
        <v>0</v>
      </c>
      <c r="BH129" s="228">
        <f>IF(N129="sníž. přenesená",J129,0)</f>
        <v>0</v>
      </c>
      <c r="BI129" s="228">
        <f>IF(N129="nulová",J129,0)</f>
        <v>0</v>
      </c>
      <c r="BJ129" s="20" t="s">
        <v>79</v>
      </c>
      <c r="BK129" s="228">
        <f>ROUND(I129*H129,2)</f>
        <v>0</v>
      </c>
      <c r="BL129" s="20" t="s">
        <v>318</v>
      </c>
      <c r="BM129" s="227" t="s">
        <v>1783</v>
      </c>
    </row>
    <row r="130" s="2" customFormat="1" ht="16.5" customHeight="1">
      <c r="A130" s="41"/>
      <c r="B130" s="42"/>
      <c r="C130" s="283" t="s">
        <v>445</v>
      </c>
      <c r="D130" s="283" t="s">
        <v>348</v>
      </c>
      <c r="E130" s="284" t="s">
        <v>1772</v>
      </c>
      <c r="F130" s="285" t="s">
        <v>1773</v>
      </c>
      <c r="G130" s="286" t="s">
        <v>1680</v>
      </c>
      <c r="H130" s="287">
        <v>3</v>
      </c>
      <c r="I130" s="288"/>
      <c r="J130" s="289">
        <f>ROUND(I130*H130,2)</f>
        <v>0</v>
      </c>
      <c r="K130" s="285" t="s">
        <v>19</v>
      </c>
      <c r="L130" s="290"/>
      <c r="M130" s="291" t="s">
        <v>19</v>
      </c>
      <c r="N130" s="292" t="s">
        <v>43</v>
      </c>
      <c r="O130" s="87"/>
      <c r="P130" s="225">
        <f>O130*H130</f>
        <v>0</v>
      </c>
      <c r="Q130" s="225">
        <v>0</v>
      </c>
      <c r="R130" s="225">
        <f>Q130*H130</f>
        <v>0</v>
      </c>
      <c r="S130" s="225">
        <v>0</v>
      </c>
      <c r="T130" s="226">
        <f>S130*H130</f>
        <v>0</v>
      </c>
      <c r="U130" s="41"/>
      <c r="V130" s="41"/>
      <c r="W130" s="41"/>
      <c r="X130" s="41"/>
      <c r="Y130" s="41"/>
      <c r="Z130" s="41"/>
      <c r="AA130" s="41"/>
      <c r="AB130" s="41"/>
      <c r="AC130" s="41"/>
      <c r="AD130" s="41"/>
      <c r="AE130" s="41"/>
      <c r="AR130" s="227" t="s">
        <v>420</v>
      </c>
      <c r="AT130" s="227" t="s">
        <v>348</v>
      </c>
      <c r="AU130" s="227" t="s">
        <v>81</v>
      </c>
      <c r="AY130" s="20" t="s">
        <v>156</v>
      </c>
      <c r="BE130" s="228">
        <f>IF(N130="základní",J130,0)</f>
        <v>0</v>
      </c>
      <c r="BF130" s="228">
        <f>IF(N130="snížená",J130,0)</f>
        <v>0</v>
      </c>
      <c r="BG130" s="228">
        <f>IF(N130="zákl. přenesená",J130,0)</f>
        <v>0</v>
      </c>
      <c r="BH130" s="228">
        <f>IF(N130="sníž. přenesená",J130,0)</f>
        <v>0</v>
      </c>
      <c r="BI130" s="228">
        <f>IF(N130="nulová",J130,0)</f>
        <v>0</v>
      </c>
      <c r="BJ130" s="20" t="s">
        <v>79</v>
      </c>
      <c r="BK130" s="228">
        <f>ROUND(I130*H130,2)</f>
        <v>0</v>
      </c>
      <c r="BL130" s="20" t="s">
        <v>318</v>
      </c>
      <c r="BM130" s="227" t="s">
        <v>1784</v>
      </c>
    </row>
    <row r="131" s="2" customFormat="1" ht="16.5" customHeight="1">
      <c r="A131" s="41"/>
      <c r="B131" s="42"/>
      <c r="C131" s="283" t="s">
        <v>451</v>
      </c>
      <c r="D131" s="283" t="s">
        <v>348</v>
      </c>
      <c r="E131" s="284" t="s">
        <v>1775</v>
      </c>
      <c r="F131" s="285" t="s">
        <v>1776</v>
      </c>
      <c r="G131" s="286" t="s">
        <v>1680</v>
      </c>
      <c r="H131" s="287">
        <v>3</v>
      </c>
      <c r="I131" s="288"/>
      <c r="J131" s="289">
        <f>ROUND(I131*H131,2)</f>
        <v>0</v>
      </c>
      <c r="K131" s="285" t="s">
        <v>19</v>
      </c>
      <c r="L131" s="290"/>
      <c r="M131" s="291" t="s">
        <v>19</v>
      </c>
      <c r="N131" s="292" t="s">
        <v>43</v>
      </c>
      <c r="O131" s="87"/>
      <c r="P131" s="225">
        <f>O131*H131</f>
        <v>0</v>
      </c>
      <c r="Q131" s="225">
        <v>0</v>
      </c>
      <c r="R131" s="225">
        <f>Q131*H131</f>
        <v>0</v>
      </c>
      <c r="S131" s="225">
        <v>0</v>
      </c>
      <c r="T131" s="226">
        <f>S131*H131</f>
        <v>0</v>
      </c>
      <c r="U131" s="41"/>
      <c r="V131" s="41"/>
      <c r="W131" s="41"/>
      <c r="X131" s="41"/>
      <c r="Y131" s="41"/>
      <c r="Z131" s="41"/>
      <c r="AA131" s="41"/>
      <c r="AB131" s="41"/>
      <c r="AC131" s="41"/>
      <c r="AD131" s="41"/>
      <c r="AE131" s="41"/>
      <c r="AR131" s="227" t="s">
        <v>420</v>
      </c>
      <c r="AT131" s="227" t="s">
        <v>348</v>
      </c>
      <c r="AU131" s="227" t="s">
        <v>81</v>
      </c>
      <c r="AY131" s="20" t="s">
        <v>156</v>
      </c>
      <c r="BE131" s="228">
        <f>IF(N131="základní",J131,0)</f>
        <v>0</v>
      </c>
      <c r="BF131" s="228">
        <f>IF(N131="snížená",J131,0)</f>
        <v>0</v>
      </c>
      <c r="BG131" s="228">
        <f>IF(N131="zákl. přenesená",J131,0)</f>
        <v>0</v>
      </c>
      <c r="BH131" s="228">
        <f>IF(N131="sníž. přenesená",J131,0)</f>
        <v>0</v>
      </c>
      <c r="BI131" s="228">
        <f>IF(N131="nulová",J131,0)</f>
        <v>0</v>
      </c>
      <c r="BJ131" s="20" t="s">
        <v>79</v>
      </c>
      <c r="BK131" s="228">
        <f>ROUND(I131*H131,2)</f>
        <v>0</v>
      </c>
      <c r="BL131" s="20" t="s">
        <v>318</v>
      </c>
      <c r="BM131" s="227" t="s">
        <v>1785</v>
      </c>
    </row>
    <row r="132" s="2" customFormat="1" ht="16.5" customHeight="1">
      <c r="A132" s="41"/>
      <c r="B132" s="42"/>
      <c r="C132" s="283" t="s">
        <v>457</v>
      </c>
      <c r="D132" s="283" t="s">
        <v>348</v>
      </c>
      <c r="E132" s="284" t="s">
        <v>1786</v>
      </c>
      <c r="F132" s="285" t="s">
        <v>1787</v>
      </c>
      <c r="G132" s="286" t="s">
        <v>1680</v>
      </c>
      <c r="H132" s="287">
        <v>1</v>
      </c>
      <c r="I132" s="288"/>
      <c r="J132" s="289">
        <f>ROUND(I132*H132,2)</f>
        <v>0</v>
      </c>
      <c r="K132" s="285" t="s">
        <v>19</v>
      </c>
      <c r="L132" s="290"/>
      <c r="M132" s="291" t="s">
        <v>19</v>
      </c>
      <c r="N132" s="292" t="s">
        <v>43</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420</v>
      </c>
      <c r="AT132" s="227" t="s">
        <v>348</v>
      </c>
      <c r="AU132" s="227" t="s">
        <v>81</v>
      </c>
      <c r="AY132" s="20" t="s">
        <v>156</v>
      </c>
      <c r="BE132" s="228">
        <f>IF(N132="základní",J132,0)</f>
        <v>0</v>
      </c>
      <c r="BF132" s="228">
        <f>IF(N132="snížená",J132,0)</f>
        <v>0</v>
      </c>
      <c r="BG132" s="228">
        <f>IF(N132="zákl. přenesená",J132,0)</f>
        <v>0</v>
      </c>
      <c r="BH132" s="228">
        <f>IF(N132="sníž. přenesená",J132,0)</f>
        <v>0</v>
      </c>
      <c r="BI132" s="228">
        <f>IF(N132="nulová",J132,0)</f>
        <v>0</v>
      </c>
      <c r="BJ132" s="20" t="s">
        <v>79</v>
      </c>
      <c r="BK132" s="228">
        <f>ROUND(I132*H132,2)</f>
        <v>0</v>
      </c>
      <c r="BL132" s="20" t="s">
        <v>318</v>
      </c>
      <c r="BM132" s="227" t="s">
        <v>1788</v>
      </c>
    </row>
    <row r="133" s="2" customFormat="1" ht="16.5" customHeight="1">
      <c r="A133" s="41"/>
      <c r="B133" s="42"/>
      <c r="C133" s="283" t="s">
        <v>462</v>
      </c>
      <c r="D133" s="283" t="s">
        <v>348</v>
      </c>
      <c r="E133" s="284" t="s">
        <v>1789</v>
      </c>
      <c r="F133" s="285" t="s">
        <v>1790</v>
      </c>
      <c r="G133" s="286" t="s">
        <v>1680</v>
      </c>
      <c r="H133" s="287">
        <v>1</v>
      </c>
      <c r="I133" s="288"/>
      <c r="J133" s="289">
        <f>ROUND(I133*H133,2)</f>
        <v>0</v>
      </c>
      <c r="K133" s="285" t="s">
        <v>19</v>
      </c>
      <c r="L133" s="290"/>
      <c r="M133" s="291" t="s">
        <v>19</v>
      </c>
      <c r="N133" s="292" t="s">
        <v>43</v>
      </c>
      <c r="O133" s="87"/>
      <c r="P133" s="225">
        <f>O133*H133</f>
        <v>0</v>
      </c>
      <c r="Q133" s="225">
        <v>0</v>
      </c>
      <c r="R133" s="225">
        <f>Q133*H133</f>
        <v>0</v>
      </c>
      <c r="S133" s="225">
        <v>0</v>
      </c>
      <c r="T133" s="226">
        <f>S133*H133</f>
        <v>0</v>
      </c>
      <c r="U133" s="41"/>
      <c r="V133" s="41"/>
      <c r="W133" s="41"/>
      <c r="X133" s="41"/>
      <c r="Y133" s="41"/>
      <c r="Z133" s="41"/>
      <c r="AA133" s="41"/>
      <c r="AB133" s="41"/>
      <c r="AC133" s="41"/>
      <c r="AD133" s="41"/>
      <c r="AE133" s="41"/>
      <c r="AR133" s="227" t="s">
        <v>420</v>
      </c>
      <c r="AT133" s="227" t="s">
        <v>348</v>
      </c>
      <c r="AU133" s="227" t="s">
        <v>81</v>
      </c>
      <c r="AY133" s="20" t="s">
        <v>156</v>
      </c>
      <c r="BE133" s="228">
        <f>IF(N133="základní",J133,0)</f>
        <v>0</v>
      </c>
      <c r="BF133" s="228">
        <f>IF(N133="snížená",J133,0)</f>
        <v>0</v>
      </c>
      <c r="BG133" s="228">
        <f>IF(N133="zákl. přenesená",J133,0)</f>
        <v>0</v>
      </c>
      <c r="BH133" s="228">
        <f>IF(N133="sníž. přenesená",J133,0)</f>
        <v>0</v>
      </c>
      <c r="BI133" s="228">
        <f>IF(N133="nulová",J133,0)</f>
        <v>0</v>
      </c>
      <c r="BJ133" s="20" t="s">
        <v>79</v>
      </c>
      <c r="BK133" s="228">
        <f>ROUND(I133*H133,2)</f>
        <v>0</v>
      </c>
      <c r="BL133" s="20" t="s">
        <v>318</v>
      </c>
      <c r="BM133" s="227" t="s">
        <v>1791</v>
      </c>
    </row>
    <row r="134" s="2" customFormat="1" ht="16.5" customHeight="1">
      <c r="A134" s="41"/>
      <c r="B134" s="42"/>
      <c r="C134" s="283" t="s">
        <v>466</v>
      </c>
      <c r="D134" s="283" t="s">
        <v>348</v>
      </c>
      <c r="E134" s="284" t="s">
        <v>1792</v>
      </c>
      <c r="F134" s="285" t="s">
        <v>1793</v>
      </c>
      <c r="G134" s="286" t="s">
        <v>1680</v>
      </c>
      <c r="H134" s="287">
        <v>1</v>
      </c>
      <c r="I134" s="288"/>
      <c r="J134" s="289">
        <f>ROUND(I134*H134,2)</f>
        <v>0</v>
      </c>
      <c r="K134" s="285" t="s">
        <v>19</v>
      </c>
      <c r="L134" s="290"/>
      <c r="M134" s="291" t="s">
        <v>19</v>
      </c>
      <c r="N134" s="292" t="s">
        <v>43</v>
      </c>
      <c r="O134" s="87"/>
      <c r="P134" s="225">
        <f>O134*H134</f>
        <v>0</v>
      </c>
      <c r="Q134" s="225">
        <v>0</v>
      </c>
      <c r="R134" s="225">
        <f>Q134*H134</f>
        <v>0</v>
      </c>
      <c r="S134" s="225">
        <v>0</v>
      </c>
      <c r="T134" s="226">
        <f>S134*H134</f>
        <v>0</v>
      </c>
      <c r="U134" s="41"/>
      <c r="V134" s="41"/>
      <c r="W134" s="41"/>
      <c r="X134" s="41"/>
      <c r="Y134" s="41"/>
      <c r="Z134" s="41"/>
      <c r="AA134" s="41"/>
      <c r="AB134" s="41"/>
      <c r="AC134" s="41"/>
      <c r="AD134" s="41"/>
      <c r="AE134" s="41"/>
      <c r="AR134" s="227" t="s">
        <v>420</v>
      </c>
      <c r="AT134" s="227" t="s">
        <v>348</v>
      </c>
      <c r="AU134" s="227" t="s">
        <v>81</v>
      </c>
      <c r="AY134" s="20" t="s">
        <v>156</v>
      </c>
      <c r="BE134" s="228">
        <f>IF(N134="základní",J134,0)</f>
        <v>0</v>
      </c>
      <c r="BF134" s="228">
        <f>IF(N134="snížená",J134,0)</f>
        <v>0</v>
      </c>
      <c r="BG134" s="228">
        <f>IF(N134="zákl. přenesená",J134,0)</f>
        <v>0</v>
      </c>
      <c r="BH134" s="228">
        <f>IF(N134="sníž. přenesená",J134,0)</f>
        <v>0</v>
      </c>
      <c r="BI134" s="228">
        <f>IF(N134="nulová",J134,0)</f>
        <v>0</v>
      </c>
      <c r="BJ134" s="20" t="s">
        <v>79</v>
      </c>
      <c r="BK134" s="228">
        <f>ROUND(I134*H134,2)</f>
        <v>0</v>
      </c>
      <c r="BL134" s="20" t="s">
        <v>318</v>
      </c>
      <c r="BM134" s="227" t="s">
        <v>1794</v>
      </c>
    </row>
    <row r="135" s="2" customFormat="1" ht="16.5" customHeight="1">
      <c r="A135" s="41"/>
      <c r="B135" s="42"/>
      <c r="C135" s="283" t="s">
        <v>471</v>
      </c>
      <c r="D135" s="283" t="s">
        <v>348</v>
      </c>
      <c r="E135" s="284" t="s">
        <v>1775</v>
      </c>
      <c r="F135" s="285" t="s">
        <v>1776</v>
      </c>
      <c r="G135" s="286" t="s">
        <v>1680</v>
      </c>
      <c r="H135" s="287">
        <v>1</v>
      </c>
      <c r="I135" s="288"/>
      <c r="J135" s="289">
        <f>ROUND(I135*H135,2)</f>
        <v>0</v>
      </c>
      <c r="K135" s="285" t="s">
        <v>19</v>
      </c>
      <c r="L135" s="290"/>
      <c r="M135" s="291" t="s">
        <v>19</v>
      </c>
      <c r="N135" s="292" t="s">
        <v>43</v>
      </c>
      <c r="O135" s="87"/>
      <c r="P135" s="225">
        <f>O135*H135</f>
        <v>0</v>
      </c>
      <c r="Q135" s="225">
        <v>0</v>
      </c>
      <c r="R135" s="225">
        <f>Q135*H135</f>
        <v>0</v>
      </c>
      <c r="S135" s="225">
        <v>0</v>
      </c>
      <c r="T135" s="226">
        <f>S135*H135</f>
        <v>0</v>
      </c>
      <c r="U135" s="41"/>
      <c r="V135" s="41"/>
      <c r="W135" s="41"/>
      <c r="X135" s="41"/>
      <c r="Y135" s="41"/>
      <c r="Z135" s="41"/>
      <c r="AA135" s="41"/>
      <c r="AB135" s="41"/>
      <c r="AC135" s="41"/>
      <c r="AD135" s="41"/>
      <c r="AE135" s="41"/>
      <c r="AR135" s="227" t="s">
        <v>420</v>
      </c>
      <c r="AT135" s="227" t="s">
        <v>348</v>
      </c>
      <c r="AU135" s="227" t="s">
        <v>81</v>
      </c>
      <c r="AY135" s="20" t="s">
        <v>156</v>
      </c>
      <c r="BE135" s="228">
        <f>IF(N135="základní",J135,0)</f>
        <v>0</v>
      </c>
      <c r="BF135" s="228">
        <f>IF(N135="snížená",J135,0)</f>
        <v>0</v>
      </c>
      <c r="BG135" s="228">
        <f>IF(N135="zákl. přenesená",J135,0)</f>
        <v>0</v>
      </c>
      <c r="BH135" s="228">
        <f>IF(N135="sníž. přenesená",J135,0)</f>
        <v>0</v>
      </c>
      <c r="BI135" s="228">
        <f>IF(N135="nulová",J135,0)</f>
        <v>0</v>
      </c>
      <c r="BJ135" s="20" t="s">
        <v>79</v>
      </c>
      <c r="BK135" s="228">
        <f>ROUND(I135*H135,2)</f>
        <v>0</v>
      </c>
      <c r="BL135" s="20" t="s">
        <v>318</v>
      </c>
      <c r="BM135" s="227" t="s">
        <v>1795</v>
      </c>
    </row>
    <row r="136" s="2" customFormat="1" ht="16.5" customHeight="1">
      <c r="A136" s="41"/>
      <c r="B136" s="42"/>
      <c r="C136" s="283" t="s">
        <v>478</v>
      </c>
      <c r="D136" s="283" t="s">
        <v>348</v>
      </c>
      <c r="E136" s="284" t="s">
        <v>1796</v>
      </c>
      <c r="F136" s="285" t="s">
        <v>1797</v>
      </c>
      <c r="G136" s="286" t="s">
        <v>1680</v>
      </c>
      <c r="H136" s="287">
        <v>1</v>
      </c>
      <c r="I136" s="288"/>
      <c r="J136" s="289">
        <f>ROUND(I136*H136,2)</f>
        <v>0</v>
      </c>
      <c r="K136" s="285" t="s">
        <v>19</v>
      </c>
      <c r="L136" s="290"/>
      <c r="M136" s="291" t="s">
        <v>19</v>
      </c>
      <c r="N136" s="292" t="s">
        <v>43</v>
      </c>
      <c r="O136" s="87"/>
      <c r="P136" s="225">
        <f>O136*H136</f>
        <v>0</v>
      </c>
      <c r="Q136" s="225">
        <v>0</v>
      </c>
      <c r="R136" s="225">
        <f>Q136*H136</f>
        <v>0</v>
      </c>
      <c r="S136" s="225">
        <v>0</v>
      </c>
      <c r="T136" s="226">
        <f>S136*H136</f>
        <v>0</v>
      </c>
      <c r="U136" s="41"/>
      <c r="V136" s="41"/>
      <c r="W136" s="41"/>
      <c r="X136" s="41"/>
      <c r="Y136" s="41"/>
      <c r="Z136" s="41"/>
      <c r="AA136" s="41"/>
      <c r="AB136" s="41"/>
      <c r="AC136" s="41"/>
      <c r="AD136" s="41"/>
      <c r="AE136" s="41"/>
      <c r="AR136" s="227" t="s">
        <v>420</v>
      </c>
      <c r="AT136" s="227" t="s">
        <v>348</v>
      </c>
      <c r="AU136" s="227" t="s">
        <v>81</v>
      </c>
      <c r="AY136" s="20" t="s">
        <v>156</v>
      </c>
      <c r="BE136" s="228">
        <f>IF(N136="základní",J136,0)</f>
        <v>0</v>
      </c>
      <c r="BF136" s="228">
        <f>IF(N136="snížená",J136,0)</f>
        <v>0</v>
      </c>
      <c r="BG136" s="228">
        <f>IF(N136="zákl. přenesená",J136,0)</f>
        <v>0</v>
      </c>
      <c r="BH136" s="228">
        <f>IF(N136="sníž. přenesená",J136,0)</f>
        <v>0</v>
      </c>
      <c r="BI136" s="228">
        <f>IF(N136="nulová",J136,0)</f>
        <v>0</v>
      </c>
      <c r="BJ136" s="20" t="s">
        <v>79</v>
      </c>
      <c r="BK136" s="228">
        <f>ROUND(I136*H136,2)</f>
        <v>0</v>
      </c>
      <c r="BL136" s="20" t="s">
        <v>318</v>
      </c>
      <c r="BM136" s="227" t="s">
        <v>1798</v>
      </c>
    </row>
    <row r="137" s="2" customFormat="1" ht="16.5" customHeight="1">
      <c r="A137" s="41"/>
      <c r="B137" s="42"/>
      <c r="C137" s="283" t="s">
        <v>483</v>
      </c>
      <c r="D137" s="283" t="s">
        <v>348</v>
      </c>
      <c r="E137" s="284" t="s">
        <v>1775</v>
      </c>
      <c r="F137" s="285" t="s">
        <v>1776</v>
      </c>
      <c r="G137" s="286" t="s">
        <v>1680</v>
      </c>
      <c r="H137" s="287">
        <v>1</v>
      </c>
      <c r="I137" s="288"/>
      <c r="J137" s="289">
        <f>ROUND(I137*H137,2)</f>
        <v>0</v>
      </c>
      <c r="K137" s="285" t="s">
        <v>19</v>
      </c>
      <c r="L137" s="290"/>
      <c r="M137" s="291" t="s">
        <v>19</v>
      </c>
      <c r="N137" s="292" t="s">
        <v>43</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420</v>
      </c>
      <c r="AT137" s="227" t="s">
        <v>348</v>
      </c>
      <c r="AU137" s="227" t="s">
        <v>81</v>
      </c>
      <c r="AY137" s="20" t="s">
        <v>156</v>
      </c>
      <c r="BE137" s="228">
        <f>IF(N137="základní",J137,0)</f>
        <v>0</v>
      </c>
      <c r="BF137" s="228">
        <f>IF(N137="snížená",J137,0)</f>
        <v>0</v>
      </c>
      <c r="BG137" s="228">
        <f>IF(N137="zákl. přenesená",J137,0)</f>
        <v>0</v>
      </c>
      <c r="BH137" s="228">
        <f>IF(N137="sníž. přenesená",J137,0)</f>
        <v>0</v>
      </c>
      <c r="BI137" s="228">
        <f>IF(N137="nulová",J137,0)</f>
        <v>0</v>
      </c>
      <c r="BJ137" s="20" t="s">
        <v>79</v>
      </c>
      <c r="BK137" s="228">
        <f>ROUND(I137*H137,2)</f>
        <v>0</v>
      </c>
      <c r="BL137" s="20" t="s">
        <v>318</v>
      </c>
      <c r="BM137" s="227" t="s">
        <v>1799</v>
      </c>
    </row>
    <row r="138" s="2" customFormat="1" ht="16.5" customHeight="1">
      <c r="A138" s="41"/>
      <c r="B138" s="42"/>
      <c r="C138" s="283" t="s">
        <v>488</v>
      </c>
      <c r="D138" s="283" t="s">
        <v>348</v>
      </c>
      <c r="E138" s="284" t="s">
        <v>1800</v>
      </c>
      <c r="F138" s="285" t="s">
        <v>1801</v>
      </c>
      <c r="G138" s="286" t="s">
        <v>1680</v>
      </c>
      <c r="H138" s="287">
        <v>43</v>
      </c>
      <c r="I138" s="288"/>
      <c r="J138" s="289">
        <f>ROUND(I138*H138,2)</f>
        <v>0</v>
      </c>
      <c r="K138" s="285" t="s">
        <v>19</v>
      </c>
      <c r="L138" s="290"/>
      <c r="M138" s="291" t="s">
        <v>19</v>
      </c>
      <c r="N138" s="292" t="s">
        <v>43</v>
      </c>
      <c r="O138" s="87"/>
      <c r="P138" s="225">
        <f>O138*H138</f>
        <v>0</v>
      </c>
      <c r="Q138" s="225">
        <v>0</v>
      </c>
      <c r="R138" s="225">
        <f>Q138*H138</f>
        <v>0</v>
      </c>
      <c r="S138" s="225">
        <v>0</v>
      </c>
      <c r="T138" s="226">
        <f>S138*H138</f>
        <v>0</v>
      </c>
      <c r="U138" s="41"/>
      <c r="V138" s="41"/>
      <c r="W138" s="41"/>
      <c r="X138" s="41"/>
      <c r="Y138" s="41"/>
      <c r="Z138" s="41"/>
      <c r="AA138" s="41"/>
      <c r="AB138" s="41"/>
      <c r="AC138" s="41"/>
      <c r="AD138" s="41"/>
      <c r="AE138" s="41"/>
      <c r="AR138" s="227" t="s">
        <v>420</v>
      </c>
      <c r="AT138" s="227" t="s">
        <v>348</v>
      </c>
      <c r="AU138" s="227" t="s">
        <v>81</v>
      </c>
      <c r="AY138" s="20" t="s">
        <v>156</v>
      </c>
      <c r="BE138" s="228">
        <f>IF(N138="základní",J138,0)</f>
        <v>0</v>
      </c>
      <c r="BF138" s="228">
        <f>IF(N138="snížená",J138,0)</f>
        <v>0</v>
      </c>
      <c r="BG138" s="228">
        <f>IF(N138="zákl. přenesená",J138,0)</f>
        <v>0</v>
      </c>
      <c r="BH138" s="228">
        <f>IF(N138="sníž. přenesená",J138,0)</f>
        <v>0</v>
      </c>
      <c r="BI138" s="228">
        <f>IF(N138="nulová",J138,0)</f>
        <v>0</v>
      </c>
      <c r="BJ138" s="20" t="s">
        <v>79</v>
      </c>
      <c r="BK138" s="228">
        <f>ROUND(I138*H138,2)</f>
        <v>0</v>
      </c>
      <c r="BL138" s="20" t="s">
        <v>318</v>
      </c>
      <c r="BM138" s="227" t="s">
        <v>1802</v>
      </c>
    </row>
    <row r="139" s="2" customFormat="1" ht="16.5" customHeight="1">
      <c r="A139" s="41"/>
      <c r="B139" s="42"/>
      <c r="C139" s="283" t="s">
        <v>493</v>
      </c>
      <c r="D139" s="283" t="s">
        <v>348</v>
      </c>
      <c r="E139" s="284" t="s">
        <v>1803</v>
      </c>
      <c r="F139" s="285" t="s">
        <v>1804</v>
      </c>
      <c r="G139" s="286" t="s">
        <v>1680</v>
      </c>
      <c r="H139" s="287">
        <v>4</v>
      </c>
      <c r="I139" s="288"/>
      <c r="J139" s="289">
        <f>ROUND(I139*H139,2)</f>
        <v>0</v>
      </c>
      <c r="K139" s="285" t="s">
        <v>19</v>
      </c>
      <c r="L139" s="290"/>
      <c r="M139" s="291" t="s">
        <v>19</v>
      </c>
      <c r="N139" s="292" t="s">
        <v>43</v>
      </c>
      <c r="O139" s="87"/>
      <c r="P139" s="225">
        <f>O139*H139</f>
        <v>0</v>
      </c>
      <c r="Q139" s="225">
        <v>0</v>
      </c>
      <c r="R139" s="225">
        <f>Q139*H139</f>
        <v>0</v>
      </c>
      <c r="S139" s="225">
        <v>0</v>
      </c>
      <c r="T139" s="226">
        <f>S139*H139</f>
        <v>0</v>
      </c>
      <c r="U139" s="41"/>
      <c r="V139" s="41"/>
      <c r="W139" s="41"/>
      <c r="X139" s="41"/>
      <c r="Y139" s="41"/>
      <c r="Z139" s="41"/>
      <c r="AA139" s="41"/>
      <c r="AB139" s="41"/>
      <c r="AC139" s="41"/>
      <c r="AD139" s="41"/>
      <c r="AE139" s="41"/>
      <c r="AR139" s="227" t="s">
        <v>420</v>
      </c>
      <c r="AT139" s="227" t="s">
        <v>348</v>
      </c>
      <c r="AU139" s="227" t="s">
        <v>81</v>
      </c>
      <c r="AY139" s="20" t="s">
        <v>156</v>
      </c>
      <c r="BE139" s="228">
        <f>IF(N139="základní",J139,0)</f>
        <v>0</v>
      </c>
      <c r="BF139" s="228">
        <f>IF(N139="snížená",J139,0)</f>
        <v>0</v>
      </c>
      <c r="BG139" s="228">
        <f>IF(N139="zákl. přenesená",J139,0)</f>
        <v>0</v>
      </c>
      <c r="BH139" s="228">
        <f>IF(N139="sníž. přenesená",J139,0)</f>
        <v>0</v>
      </c>
      <c r="BI139" s="228">
        <f>IF(N139="nulová",J139,0)</f>
        <v>0</v>
      </c>
      <c r="BJ139" s="20" t="s">
        <v>79</v>
      </c>
      <c r="BK139" s="228">
        <f>ROUND(I139*H139,2)</f>
        <v>0</v>
      </c>
      <c r="BL139" s="20" t="s">
        <v>318</v>
      </c>
      <c r="BM139" s="227" t="s">
        <v>1805</v>
      </c>
    </row>
    <row r="140" s="2" customFormat="1" ht="16.5" customHeight="1">
      <c r="A140" s="41"/>
      <c r="B140" s="42"/>
      <c r="C140" s="283" t="s">
        <v>502</v>
      </c>
      <c r="D140" s="283" t="s">
        <v>348</v>
      </c>
      <c r="E140" s="284" t="s">
        <v>1806</v>
      </c>
      <c r="F140" s="285" t="s">
        <v>1807</v>
      </c>
      <c r="G140" s="286" t="s">
        <v>1680</v>
      </c>
      <c r="H140" s="287">
        <v>7</v>
      </c>
      <c r="I140" s="288"/>
      <c r="J140" s="289">
        <f>ROUND(I140*H140,2)</f>
        <v>0</v>
      </c>
      <c r="K140" s="285" t="s">
        <v>19</v>
      </c>
      <c r="L140" s="290"/>
      <c r="M140" s="291" t="s">
        <v>19</v>
      </c>
      <c r="N140" s="292" t="s">
        <v>43</v>
      </c>
      <c r="O140" s="87"/>
      <c r="P140" s="225">
        <f>O140*H140</f>
        <v>0</v>
      </c>
      <c r="Q140" s="225">
        <v>0</v>
      </c>
      <c r="R140" s="225">
        <f>Q140*H140</f>
        <v>0</v>
      </c>
      <c r="S140" s="225">
        <v>0</v>
      </c>
      <c r="T140" s="226">
        <f>S140*H140</f>
        <v>0</v>
      </c>
      <c r="U140" s="41"/>
      <c r="V140" s="41"/>
      <c r="W140" s="41"/>
      <c r="X140" s="41"/>
      <c r="Y140" s="41"/>
      <c r="Z140" s="41"/>
      <c r="AA140" s="41"/>
      <c r="AB140" s="41"/>
      <c r="AC140" s="41"/>
      <c r="AD140" s="41"/>
      <c r="AE140" s="41"/>
      <c r="AR140" s="227" t="s">
        <v>420</v>
      </c>
      <c r="AT140" s="227" t="s">
        <v>348</v>
      </c>
      <c r="AU140" s="227" t="s">
        <v>81</v>
      </c>
      <c r="AY140" s="20" t="s">
        <v>156</v>
      </c>
      <c r="BE140" s="228">
        <f>IF(N140="základní",J140,0)</f>
        <v>0</v>
      </c>
      <c r="BF140" s="228">
        <f>IF(N140="snížená",J140,0)</f>
        <v>0</v>
      </c>
      <c r="BG140" s="228">
        <f>IF(N140="zákl. přenesená",J140,0)</f>
        <v>0</v>
      </c>
      <c r="BH140" s="228">
        <f>IF(N140="sníž. přenesená",J140,0)</f>
        <v>0</v>
      </c>
      <c r="BI140" s="228">
        <f>IF(N140="nulová",J140,0)</f>
        <v>0</v>
      </c>
      <c r="BJ140" s="20" t="s">
        <v>79</v>
      </c>
      <c r="BK140" s="228">
        <f>ROUND(I140*H140,2)</f>
        <v>0</v>
      </c>
      <c r="BL140" s="20" t="s">
        <v>318</v>
      </c>
      <c r="BM140" s="227" t="s">
        <v>1808</v>
      </c>
    </row>
    <row r="141" s="2" customFormat="1" ht="16.5" customHeight="1">
      <c r="A141" s="41"/>
      <c r="B141" s="42"/>
      <c r="C141" s="283" t="s">
        <v>508</v>
      </c>
      <c r="D141" s="283" t="s">
        <v>348</v>
      </c>
      <c r="E141" s="284" t="s">
        <v>1809</v>
      </c>
      <c r="F141" s="285" t="s">
        <v>1810</v>
      </c>
      <c r="G141" s="286" t="s">
        <v>1680</v>
      </c>
      <c r="H141" s="287">
        <v>1</v>
      </c>
      <c r="I141" s="288"/>
      <c r="J141" s="289">
        <f>ROUND(I141*H141,2)</f>
        <v>0</v>
      </c>
      <c r="K141" s="285" t="s">
        <v>19</v>
      </c>
      <c r="L141" s="290"/>
      <c r="M141" s="291" t="s">
        <v>19</v>
      </c>
      <c r="N141" s="292" t="s">
        <v>43</v>
      </c>
      <c r="O141" s="87"/>
      <c r="P141" s="225">
        <f>O141*H141</f>
        <v>0</v>
      </c>
      <c r="Q141" s="225">
        <v>0</v>
      </c>
      <c r="R141" s="225">
        <f>Q141*H141</f>
        <v>0</v>
      </c>
      <c r="S141" s="225">
        <v>0</v>
      </c>
      <c r="T141" s="226">
        <f>S141*H141</f>
        <v>0</v>
      </c>
      <c r="U141" s="41"/>
      <c r="V141" s="41"/>
      <c r="W141" s="41"/>
      <c r="X141" s="41"/>
      <c r="Y141" s="41"/>
      <c r="Z141" s="41"/>
      <c r="AA141" s="41"/>
      <c r="AB141" s="41"/>
      <c r="AC141" s="41"/>
      <c r="AD141" s="41"/>
      <c r="AE141" s="41"/>
      <c r="AR141" s="227" t="s">
        <v>420</v>
      </c>
      <c r="AT141" s="227" t="s">
        <v>348</v>
      </c>
      <c r="AU141" s="227" t="s">
        <v>81</v>
      </c>
      <c r="AY141" s="20" t="s">
        <v>156</v>
      </c>
      <c r="BE141" s="228">
        <f>IF(N141="základní",J141,0)</f>
        <v>0</v>
      </c>
      <c r="BF141" s="228">
        <f>IF(N141="snížená",J141,0)</f>
        <v>0</v>
      </c>
      <c r="BG141" s="228">
        <f>IF(N141="zákl. přenesená",J141,0)</f>
        <v>0</v>
      </c>
      <c r="BH141" s="228">
        <f>IF(N141="sníž. přenesená",J141,0)</f>
        <v>0</v>
      </c>
      <c r="BI141" s="228">
        <f>IF(N141="nulová",J141,0)</f>
        <v>0</v>
      </c>
      <c r="BJ141" s="20" t="s">
        <v>79</v>
      </c>
      <c r="BK141" s="228">
        <f>ROUND(I141*H141,2)</f>
        <v>0</v>
      </c>
      <c r="BL141" s="20" t="s">
        <v>318</v>
      </c>
      <c r="BM141" s="227" t="s">
        <v>1811</v>
      </c>
    </row>
    <row r="142" s="2" customFormat="1" ht="16.5" customHeight="1">
      <c r="A142" s="41"/>
      <c r="B142" s="42"/>
      <c r="C142" s="283" t="s">
        <v>513</v>
      </c>
      <c r="D142" s="283" t="s">
        <v>348</v>
      </c>
      <c r="E142" s="284" t="s">
        <v>1812</v>
      </c>
      <c r="F142" s="285" t="s">
        <v>1813</v>
      </c>
      <c r="G142" s="286" t="s">
        <v>1680</v>
      </c>
      <c r="H142" s="287">
        <v>1</v>
      </c>
      <c r="I142" s="288"/>
      <c r="J142" s="289">
        <f>ROUND(I142*H142,2)</f>
        <v>0</v>
      </c>
      <c r="K142" s="285" t="s">
        <v>19</v>
      </c>
      <c r="L142" s="290"/>
      <c r="M142" s="291" t="s">
        <v>19</v>
      </c>
      <c r="N142" s="292" t="s">
        <v>43</v>
      </c>
      <c r="O142" s="87"/>
      <c r="P142" s="225">
        <f>O142*H142</f>
        <v>0</v>
      </c>
      <c r="Q142" s="225">
        <v>0</v>
      </c>
      <c r="R142" s="225">
        <f>Q142*H142</f>
        <v>0</v>
      </c>
      <c r="S142" s="225">
        <v>0</v>
      </c>
      <c r="T142" s="226">
        <f>S142*H142</f>
        <v>0</v>
      </c>
      <c r="U142" s="41"/>
      <c r="V142" s="41"/>
      <c r="W142" s="41"/>
      <c r="X142" s="41"/>
      <c r="Y142" s="41"/>
      <c r="Z142" s="41"/>
      <c r="AA142" s="41"/>
      <c r="AB142" s="41"/>
      <c r="AC142" s="41"/>
      <c r="AD142" s="41"/>
      <c r="AE142" s="41"/>
      <c r="AR142" s="227" t="s">
        <v>420</v>
      </c>
      <c r="AT142" s="227" t="s">
        <v>348</v>
      </c>
      <c r="AU142" s="227" t="s">
        <v>81</v>
      </c>
      <c r="AY142" s="20" t="s">
        <v>156</v>
      </c>
      <c r="BE142" s="228">
        <f>IF(N142="základní",J142,0)</f>
        <v>0</v>
      </c>
      <c r="BF142" s="228">
        <f>IF(N142="snížená",J142,0)</f>
        <v>0</v>
      </c>
      <c r="BG142" s="228">
        <f>IF(N142="zákl. přenesená",J142,0)</f>
        <v>0</v>
      </c>
      <c r="BH142" s="228">
        <f>IF(N142="sníž. přenesená",J142,0)</f>
        <v>0</v>
      </c>
      <c r="BI142" s="228">
        <f>IF(N142="nulová",J142,0)</f>
        <v>0</v>
      </c>
      <c r="BJ142" s="20" t="s">
        <v>79</v>
      </c>
      <c r="BK142" s="228">
        <f>ROUND(I142*H142,2)</f>
        <v>0</v>
      </c>
      <c r="BL142" s="20" t="s">
        <v>318</v>
      </c>
      <c r="BM142" s="227" t="s">
        <v>1814</v>
      </c>
    </row>
    <row r="143" s="2" customFormat="1" ht="16.5" customHeight="1">
      <c r="A143" s="41"/>
      <c r="B143" s="42"/>
      <c r="C143" s="283" t="s">
        <v>518</v>
      </c>
      <c r="D143" s="283" t="s">
        <v>348</v>
      </c>
      <c r="E143" s="284" t="s">
        <v>1815</v>
      </c>
      <c r="F143" s="285" t="s">
        <v>1816</v>
      </c>
      <c r="G143" s="286" t="s">
        <v>1680</v>
      </c>
      <c r="H143" s="287">
        <v>1</v>
      </c>
      <c r="I143" s="288"/>
      <c r="J143" s="289">
        <f>ROUND(I143*H143,2)</f>
        <v>0</v>
      </c>
      <c r="K143" s="285" t="s">
        <v>19</v>
      </c>
      <c r="L143" s="290"/>
      <c r="M143" s="291" t="s">
        <v>19</v>
      </c>
      <c r="N143" s="292" t="s">
        <v>43</v>
      </c>
      <c r="O143" s="87"/>
      <c r="P143" s="225">
        <f>O143*H143</f>
        <v>0</v>
      </c>
      <c r="Q143" s="225">
        <v>0</v>
      </c>
      <c r="R143" s="225">
        <f>Q143*H143</f>
        <v>0</v>
      </c>
      <c r="S143" s="225">
        <v>0</v>
      </c>
      <c r="T143" s="226">
        <f>S143*H143</f>
        <v>0</v>
      </c>
      <c r="U143" s="41"/>
      <c r="V143" s="41"/>
      <c r="W143" s="41"/>
      <c r="X143" s="41"/>
      <c r="Y143" s="41"/>
      <c r="Z143" s="41"/>
      <c r="AA143" s="41"/>
      <c r="AB143" s="41"/>
      <c r="AC143" s="41"/>
      <c r="AD143" s="41"/>
      <c r="AE143" s="41"/>
      <c r="AR143" s="227" t="s">
        <v>420</v>
      </c>
      <c r="AT143" s="227" t="s">
        <v>348</v>
      </c>
      <c r="AU143" s="227" t="s">
        <v>81</v>
      </c>
      <c r="AY143" s="20" t="s">
        <v>156</v>
      </c>
      <c r="BE143" s="228">
        <f>IF(N143="základní",J143,0)</f>
        <v>0</v>
      </c>
      <c r="BF143" s="228">
        <f>IF(N143="snížená",J143,0)</f>
        <v>0</v>
      </c>
      <c r="BG143" s="228">
        <f>IF(N143="zákl. přenesená",J143,0)</f>
        <v>0</v>
      </c>
      <c r="BH143" s="228">
        <f>IF(N143="sníž. přenesená",J143,0)</f>
        <v>0</v>
      </c>
      <c r="BI143" s="228">
        <f>IF(N143="nulová",J143,0)</f>
        <v>0</v>
      </c>
      <c r="BJ143" s="20" t="s">
        <v>79</v>
      </c>
      <c r="BK143" s="228">
        <f>ROUND(I143*H143,2)</f>
        <v>0</v>
      </c>
      <c r="BL143" s="20" t="s">
        <v>318</v>
      </c>
      <c r="BM143" s="227" t="s">
        <v>1817</v>
      </c>
    </row>
    <row r="144" s="2" customFormat="1" ht="16.5" customHeight="1">
      <c r="A144" s="41"/>
      <c r="B144" s="42"/>
      <c r="C144" s="283" t="s">
        <v>525</v>
      </c>
      <c r="D144" s="283" t="s">
        <v>348</v>
      </c>
      <c r="E144" s="284" t="s">
        <v>1818</v>
      </c>
      <c r="F144" s="285" t="s">
        <v>1819</v>
      </c>
      <c r="G144" s="286" t="s">
        <v>266</v>
      </c>
      <c r="H144" s="287">
        <v>50</v>
      </c>
      <c r="I144" s="288"/>
      <c r="J144" s="289">
        <f>ROUND(I144*H144,2)</f>
        <v>0</v>
      </c>
      <c r="K144" s="285" t="s">
        <v>19</v>
      </c>
      <c r="L144" s="290"/>
      <c r="M144" s="291" t="s">
        <v>19</v>
      </c>
      <c r="N144" s="292" t="s">
        <v>43</v>
      </c>
      <c r="O144" s="87"/>
      <c r="P144" s="225">
        <f>O144*H144</f>
        <v>0</v>
      </c>
      <c r="Q144" s="225">
        <v>0</v>
      </c>
      <c r="R144" s="225">
        <f>Q144*H144</f>
        <v>0</v>
      </c>
      <c r="S144" s="225">
        <v>0</v>
      </c>
      <c r="T144" s="226">
        <f>S144*H144</f>
        <v>0</v>
      </c>
      <c r="U144" s="41"/>
      <c r="V144" s="41"/>
      <c r="W144" s="41"/>
      <c r="X144" s="41"/>
      <c r="Y144" s="41"/>
      <c r="Z144" s="41"/>
      <c r="AA144" s="41"/>
      <c r="AB144" s="41"/>
      <c r="AC144" s="41"/>
      <c r="AD144" s="41"/>
      <c r="AE144" s="41"/>
      <c r="AR144" s="227" t="s">
        <v>420</v>
      </c>
      <c r="AT144" s="227" t="s">
        <v>348</v>
      </c>
      <c r="AU144" s="227" t="s">
        <v>81</v>
      </c>
      <c r="AY144" s="20" t="s">
        <v>156</v>
      </c>
      <c r="BE144" s="228">
        <f>IF(N144="základní",J144,0)</f>
        <v>0</v>
      </c>
      <c r="BF144" s="228">
        <f>IF(N144="snížená",J144,0)</f>
        <v>0</v>
      </c>
      <c r="BG144" s="228">
        <f>IF(N144="zákl. přenesená",J144,0)</f>
        <v>0</v>
      </c>
      <c r="BH144" s="228">
        <f>IF(N144="sníž. přenesená",J144,0)</f>
        <v>0</v>
      </c>
      <c r="BI144" s="228">
        <f>IF(N144="nulová",J144,0)</f>
        <v>0</v>
      </c>
      <c r="BJ144" s="20" t="s">
        <v>79</v>
      </c>
      <c r="BK144" s="228">
        <f>ROUND(I144*H144,2)</f>
        <v>0</v>
      </c>
      <c r="BL144" s="20" t="s">
        <v>318</v>
      </c>
      <c r="BM144" s="227" t="s">
        <v>1820</v>
      </c>
    </row>
    <row r="145" s="2" customFormat="1" ht="16.5" customHeight="1">
      <c r="A145" s="41"/>
      <c r="B145" s="42"/>
      <c r="C145" s="283" t="s">
        <v>533</v>
      </c>
      <c r="D145" s="283" t="s">
        <v>348</v>
      </c>
      <c r="E145" s="284" t="s">
        <v>1821</v>
      </c>
      <c r="F145" s="285" t="s">
        <v>1822</v>
      </c>
      <c r="G145" s="286" t="s">
        <v>266</v>
      </c>
      <c r="H145" s="287">
        <v>50</v>
      </c>
      <c r="I145" s="288"/>
      <c r="J145" s="289">
        <f>ROUND(I145*H145,2)</f>
        <v>0</v>
      </c>
      <c r="K145" s="285" t="s">
        <v>19</v>
      </c>
      <c r="L145" s="290"/>
      <c r="M145" s="291" t="s">
        <v>19</v>
      </c>
      <c r="N145" s="292" t="s">
        <v>43</v>
      </c>
      <c r="O145" s="87"/>
      <c r="P145" s="225">
        <f>O145*H145</f>
        <v>0</v>
      </c>
      <c r="Q145" s="225">
        <v>0</v>
      </c>
      <c r="R145" s="225">
        <f>Q145*H145</f>
        <v>0</v>
      </c>
      <c r="S145" s="225">
        <v>0</v>
      </c>
      <c r="T145" s="226">
        <f>S145*H145</f>
        <v>0</v>
      </c>
      <c r="U145" s="41"/>
      <c r="V145" s="41"/>
      <c r="W145" s="41"/>
      <c r="X145" s="41"/>
      <c r="Y145" s="41"/>
      <c r="Z145" s="41"/>
      <c r="AA145" s="41"/>
      <c r="AB145" s="41"/>
      <c r="AC145" s="41"/>
      <c r="AD145" s="41"/>
      <c r="AE145" s="41"/>
      <c r="AR145" s="227" t="s">
        <v>420</v>
      </c>
      <c r="AT145" s="227" t="s">
        <v>348</v>
      </c>
      <c r="AU145" s="227" t="s">
        <v>81</v>
      </c>
      <c r="AY145" s="20" t="s">
        <v>156</v>
      </c>
      <c r="BE145" s="228">
        <f>IF(N145="základní",J145,0)</f>
        <v>0</v>
      </c>
      <c r="BF145" s="228">
        <f>IF(N145="snížená",J145,0)</f>
        <v>0</v>
      </c>
      <c r="BG145" s="228">
        <f>IF(N145="zákl. přenesená",J145,0)</f>
        <v>0</v>
      </c>
      <c r="BH145" s="228">
        <f>IF(N145="sníž. přenesená",J145,0)</f>
        <v>0</v>
      </c>
      <c r="BI145" s="228">
        <f>IF(N145="nulová",J145,0)</f>
        <v>0</v>
      </c>
      <c r="BJ145" s="20" t="s">
        <v>79</v>
      </c>
      <c r="BK145" s="228">
        <f>ROUND(I145*H145,2)</f>
        <v>0</v>
      </c>
      <c r="BL145" s="20" t="s">
        <v>318</v>
      </c>
      <c r="BM145" s="227" t="s">
        <v>1823</v>
      </c>
    </row>
    <row r="146" s="2" customFormat="1" ht="16.5" customHeight="1">
      <c r="A146" s="41"/>
      <c r="B146" s="42"/>
      <c r="C146" s="283" t="s">
        <v>539</v>
      </c>
      <c r="D146" s="283" t="s">
        <v>348</v>
      </c>
      <c r="E146" s="284" t="s">
        <v>1824</v>
      </c>
      <c r="F146" s="285" t="s">
        <v>1825</v>
      </c>
      <c r="G146" s="286" t="s">
        <v>266</v>
      </c>
      <c r="H146" s="287">
        <v>60</v>
      </c>
      <c r="I146" s="288"/>
      <c r="J146" s="289">
        <f>ROUND(I146*H146,2)</f>
        <v>0</v>
      </c>
      <c r="K146" s="285" t="s">
        <v>19</v>
      </c>
      <c r="L146" s="290"/>
      <c r="M146" s="291" t="s">
        <v>19</v>
      </c>
      <c r="N146" s="292" t="s">
        <v>43</v>
      </c>
      <c r="O146" s="87"/>
      <c r="P146" s="225">
        <f>O146*H146</f>
        <v>0</v>
      </c>
      <c r="Q146" s="225">
        <v>0</v>
      </c>
      <c r="R146" s="225">
        <f>Q146*H146</f>
        <v>0</v>
      </c>
      <c r="S146" s="225">
        <v>0</v>
      </c>
      <c r="T146" s="226">
        <f>S146*H146</f>
        <v>0</v>
      </c>
      <c r="U146" s="41"/>
      <c r="V146" s="41"/>
      <c r="W146" s="41"/>
      <c r="X146" s="41"/>
      <c r="Y146" s="41"/>
      <c r="Z146" s="41"/>
      <c r="AA146" s="41"/>
      <c r="AB146" s="41"/>
      <c r="AC146" s="41"/>
      <c r="AD146" s="41"/>
      <c r="AE146" s="41"/>
      <c r="AR146" s="227" t="s">
        <v>420</v>
      </c>
      <c r="AT146" s="227" t="s">
        <v>348</v>
      </c>
      <c r="AU146" s="227" t="s">
        <v>81</v>
      </c>
      <c r="AY146" s="20" t="s">
        <v>156</v>
      </c>
      <c r="BE146" s="228">
        <f>IF(N146="základní",J146,0)</f>
        <v>0</v>
      </c>
      <c r="BF146" s="228">
        <f>IF(N146="snížená",J146,0)</f>
        <v>0</v>
      </c>
      <c r="BG146" s="228">
        <f>IF(N146="zákl. přenesená",J146,0)</f>
        <v>0</v>
      </c>
      <c r="BH146" s="228">
        <f>IF(N146="sníž. přenesená",J146,0)</f>
        <v>0</v>
      </c>
      <c r="BI146" s="228">
        <f>IF(N146="nulová",J146,0)</f>
        <v>0</v>
      </c>
      <c r="BJ146" s="20" t="s">
        <v>79</v>
      </c>
      <c r="BK146" s="228">
        <f>ROUND(I146*H146,2)</f>
        <v>0</v>
      </c>
      <c r="BL146" s="20" t="s">
        <v>318</v>
      </c>
      <c r="BM146" s="227" t="s">
        <v>1826</v>
      </c>
    </row>
    <row r="147" s="2" customFormat="1" ht="16.5" customHeight="1">
      <c r="A147" s="41"/>
      <c r="B147" s="42"/>
      <c r="C147" s="283" t="s">
        <v>544</v>
      </c>
      <c r="D147" s="283" t="s">
        <v>348</v>
      </c>
      <c r="E147" s="284" t="s">
        <v>1827</v>
      </c>
      <c r="F147" s="285" t="s">
        <v>1828</v>
      </c>
      <c r="G147" s="286" t="s">
        <v>266</v>
      </c>
      <c r="H147" s="287">
        <v>44</v>
      </c>
      <c r="I147" s="288"/>
      <c r="J147" s="289">
        <f>ROUND(I147*H147,2)</f>
        <v>0</v>
      </c>
      <c r="K147" s="285" t="s">
        <v>19</v>
      </c>
      <c r="L147" s="290"/>
      <c r="M147" s="291" t="s">
        <v>19</v>
      </c>
      <c r="N147" s="292" t="s">
        <v>43</v>
      </c>
      <c r="O147" s="87"/>
      <c r="P147" s="225">
        <f>O147*H147</f>
        <v>0</v>
      </c>
      <c r="Q147" s="225">
        <v>0</v>
      </c>
      <c r="R147" s="225">
        <f>Q147*H147</f>
        <v>0</v>
      </c>
      <c r="S147" s="225">
        <v>0</v>
      </c>
      <c r="T147" s="226">
        <f>S147*H147</f>
        <v>0</v>
      </c>
      <c r="U147" s="41"/>
      <c r="V147" s="41"/>
      <c r="W147" s="41"/>
      <c r="X147" s="41"/>
      <c r="Y147" s="41"/>
      <c r="Z147" s="41"/>
      <c r="AA147" s="41"/>
      <c r="AB147" s="41"/>
      <c r="AC147" s="41"/>
      <c r="AD147" s="41"/>
      <c r="AE147" s="41"/>
      <c r="AR147" s="227" t="s">
        <v>420</v>
      </c>
      <c r="AT147" s="227" t="s">
        <v>348</v>
      </c>
      <c r="AU147" s="227" t="s">
        <v>81</v>
      </c>
      <c r="AY147" s="20" t="s">
        <v>156</v>
      </c>
      <c r="BE147" s="228">
        <f>IF(N147="základní",J147,0)</f>
        <v>0</v>
      </c>
      <c r="BF147" s="228">
        <f>IF(N147="snížená",J147,0)</f>
        <v>0</v>
      </c>
      <c r="BG147" s="228">
        <f>IF(N147="zákl. přenesená",J147,0)</f>
        <v>0</v>
      </c>
      <c r="BH147" s="228">
        <f>IF(N147="sníž. přenesená",J147,0)</f>
        <v>0</v>
      </c>
      <c r="BI147" s="228">
        <f>IF(N147="nulová",J147,0)</f>
        <v>0</v>
      </c>
      <c r="BJ147" s="20" t="s">
        <v>79</v>
      </c>
      <c r="BK147" s="228">
        <f>ROUND(I147*H147,2)</f>
        <v>0</v>
      </c>
      <c r="BL147" s="20" t="s">
        <v>318</v>
      </c>
      <c r="BM147" s="227" t="s">
        <v>1829</v>
      </c>
    </row>
    <row r="148" s="2" customFormat="1" ht="16.5" customHeight="1">
      <c r="A148" s="41"/>
      <c r="B148" s="42"/>
      <c r="C148" s="283" t="s">
        <v>548</v>
      </c>
      <c r="D148" s="283" t="s">
        <v>348</v>
      </c>
      <c r="E148" s="284" t="s">
        <v>1830</v>
      </c>
      <c r="F148" s="285" t="s">
        <v>1831</v>
      </c>
      <c r="G148" s="286" t="s">
        <v>266</v>
      </c>
      <c r="H148" s="287">
        <v>65</v>
      </c>
      <c r="I148" s="288"/>
      <c r="J148" s="289">
        <f>ROUND(I148*H148,2)</f>
        <v>0</v>
      </c>
      <c r="K148" s="285" t="s">
        <v>19</v>
      </c>
      <c r="L148" s="290"/>
      <c r="M148" s="291" t="s">
        <v>19</v>
      </c>
      <c r="N148" s="292" t="s">
        <v>43</v>
      </c>
      <c r="O148" s="87"/>
      <c r="P148" s="225">
        <f>O148*H148</f>
        <v>0</v>
      </c>
      <c r="Q148" s="225">
        <v>0</v>
      </c>
      <c r="R148" s="225">
        <f>Q148*H148</f>
        <v>0</v>
      </c>
      <c r="S148" s="225">
        <v>0</v>
      </c>
      <c r="T148" s="226">
        <f>S148*H148</f>
        <v>0</v>
      </c>
      <c r="U148" s="41"/>
      <c r="V148" s="41"/>
      <c r="W148" s="41"/>
      <c r="X148" s="41"/>
      <c r="Y148" s="41"/>
      <c r="Z148" s="41"/>
      <c r="AA148" s="41"/>
      <c r="AB148" s="41"/>
      <c r="AC148" s="41"/>
      <c r="AD148" s="41"/>
      <c r="AE148" s="41"/>
      <c r="AR148" s="227" t="s">
        <v>420</v>
      </c>
      <c r="AT148" s="227" t="s">
        <v>348</v>
      </c>
      <c r="AU148" s="227" t="s">
        <v>81</v>
      </c>
      <c r="AY148" s="20" t="s">
        <v>156</v>
      </c>
      <c r="BE148" s="228">
        <f>IF(N148="základní",J148,0)</f>
        <v>0</v>
      </c>
      <c r="BF148" s="228">
        <f>IF(N148="snížená",J148,0)</f>
        <v>0</v>
      </c>
      <c r="BG148" s="228">
        <f>IF(N148="zákl. přenesená",J148,0)</f>
        <v>0</v>
      </c>
      <c r="BH148" s="228">
        <f>IF(N148="sníž. přenesená",J148,0)</f>
        <v>0</v>
      </c>
      <c r="BI148" s="228">
        <f>IF(N148="nulová",J148,0)</f>
        <v>0</v>
      </c>
      <c r="BJ148" s="20" t="s">
        <v>79</v>
      </c>
      <c r="BK148" s="228">
        <f>ROUND(I148*H148,2)</f>
        <v>0</v>
      </c>
      <c r="BL148" s="20" t="s">
        <v>318</v>
      </c>
      <c r="BM148" s="227" t="s">
        <v>1832</v>
      </c>
    </row>
    <row r="149" s="2" customFormat="1" ht="16.5" customHeight="1">
      <c r="A149" s="41"/>
      <c r="B149" s="42"/>
      <c r="C149" s="283" t="s">
        <v>556</v>
      </c>
      <c r="D149" s="283" t="s">
        <v>348</v>
      </c>
      <c r="E149" s="284" t="s">
        <v>1833</v>
      </c>
      <c r="F149" s="285" t="s">
        <v>1834</v>
      </c>
      <c r="G149" s="286" t="s">
        <v>266</v>
      </c>
      <c r="H149" s="287">
        <v>45</v>
      </c>
      <c r="I149" s="288"/>
      <c r="J149" s="289">
        <f>ROUND(I149*H149,2)</f>
        <v>0</v>
      </c>
      <c r="K149" s="285" t="s">
        <v>19</v>
      </c>
      <c r="L149" s="290"/>
      <c r="M149" s="291" t="s">
        <v>19</v>
      </c>
      <c r="N149" s="292" t="s">
        <v>43</v>
      </c>
      <c r="O149" s="87"/>
      <c r="P149" s="225">
        <f>O149*H149</f>
        <v>0</v>
      </c>
      <c r="Q149" s="225">
        <v>0</v>
      </c>
      <c r="R149" s="225">
        <f>Q149*H149</f>
        <v>0</v>
      </c>
      <c r="S149" s="225">
        <v>0</v>
      </c>
      <c r="T149" s="226">
        <f>S149*H149</f>
        <v>0</v>
      </c>
      <c r="U149" s="41"/>
      <c r="V149" s="41"/>
      <c r="W149" s="41"/>
      <c r="X149" s="41"/>
      <c r="Y149" s="41"/>
      <c r="Z149" s="41"/>
      <c r="AA149" s="41"/>
      <c r="AB149" s="41"/>
      <c r="AC149" s="41"/>
      <c r="AD149" s="41"/>
      <c r="AE149" s="41"/>
      <c r="AR149" s="227" t="s">
        <v>420</v>
      </c>
      <c r="AT149" s="227" t="s">
        <v>348</v>
      </c>
      <c r="AU149" s="227" t="s">
        <v>81</v>
      </c>
      <c r="AY149" s="20" t="s">
        <v>156</v>
      </c>
      <c r="BE149" s="228">
        <f>IF(N149="základní",J149,0)</f>
        <v>0</v>
      </c>
      <c r="BF149" s="228">
        <f>IF(N149="snížená",J149,0)</f>
        <v>0</v>
      </c>
      <c r="BG149" s="228">
        <f>IF(N149="zákl. přenesená",J149,0)</f>
        <v>0</v>
      </c>
      <c r="BH149" s="228">
        <f>IF(N149="sníž. přenesená",J149,0)</f>
        <v>0</v>
      </c>
      <c r="BI149" s="228">
        <f>IF(N149="nulová",J149,0)</f>
        <v>0</v>
      </c>
      <c r="BJ149" s="20" t="s">
        <v>79</v>
      </c>
      <c r="BK149" s="228">
        <f>ROUND(I149*H149,2)</f>
        <v>0</v>
      </c>
      <c r="BL149" s="20" t="s">
        <v>318</v>
      </c>
      <c r="BM149" s="227" t="s">
        <v>1835</v>
      </c>
    </row>
    <row r="150" s="2" customFormat="1" ht="16.5" customHeight="1">
      <c r="A150" s="41"/>
      <c r="B150" s="42"/>
      <c r="C150" s="283" t="s">
        <v>564</v>
      </c>
      <c r="D150" s="283" t="s">
        <v>348</v>
      </c>
      <c r="E150" s="284" t="s">
        <v>1836</v>
      </c>
      <c r="F150" s="285" t="s">
        <v>1837</v>
      </c>
      <c r="G150" s="286" t="s">
        <v>266</v>
      </c>
      <c r="H150" s="287">
        <v>25</v>
      </c>
      <c r="I150" s="288"/>
      <c r="J150" s="289">
        <f>ROUND(I150*H150,2)</f>
        <v>0</v>
      </c>
      <c r="K150" s="285" t="s">
        <v>19</v>
      </c>
      <c r="L150" s="290"/>
      <c r="M150" s="291" t="s">
        <v>19</v>
      </c>
      <c r="N150" s="292" t="s">
        <v>43</v>
      </c>
      <c r="O150" s="87"/>
      <c r="P150" s="225">
        <f>O150*H150</f>
        <v>0</v>
      </c>
      <c r="Q150" s="225">
        <v>0</v>
      </c>
      <c r="R150" s="225">
        <f>Q150*H150</f>
        <v>0</v>
      </c>
      <c r="S150" s="225">
        <v>0</v>
      </c>
      <c r="T150" s="226">
        <f>S150*H150</f>
        <v>0</v>
      </c>
      <c r="U150" s="41"/>
      <c r="V150" s="41"/>
      <c r="W150" s="41"/>
      <c r="X150" s="41"/>
      <c r="Y150" s="41"/>
      <c r="Z150" s="41"/>
      <c r="AA150" s="41"/>
      <c r="AB150" s="41"/>
      <c r="AC150" s="41"/>
      <c r="AD150" s="41"/>
      <c r="AE150" s="41"/>
      <c r="AR150" s="227" t="s">
        <v>420</v>
      </c>
      <c r="AT150" s="227" t="s">
        <v>348</v>
      </c>
      <c r="AU150" s="227" t="s">
        <v>81</v>
      </c>
      <c r="AY150" s="20" t="s">
        <v>156</v>
      </c>
      <c r="BE150" s="228">
        <f>IF(N150="základní",J150,0)</f>
        <v>0</v>
      </c>
      <c r="BF150" s="228">
        <f>IF(N150="snížená",J150,0)</f>
        <v>0</v>
      </c>
      <c r="BG150" s="228">
        <f>IF(N150="zákl. přenesená",J150,0)</f>
        <v>0</v>
      </c>
      <c r="BH150" s="228">
        <f>IF(N150="sníž. přenesená",J150,0)</f>
        <v>0</v>
      </c>
      <c r="BI150" s="228">
        <f>IF(N150="nulová",J150,0)</f>
        <v>0</v>
      </c>
      <c r="BJ150" s="20" t="s">
        <v>79</v>
      </c>
      <c r="BK150" s="228">
        <f>ROUND(I150*H150,2)</f>
        <v>0</v>
      </c>
      <c r="BL150" s="20" t="s">
        <v>318</v>
      </c>
      <c r="BM150" s="227" t="s">
        <v>1838</v>
      </c>
    </row>
    <row r="151" s="2" customFormat="1" ht="16.5" customHeight="1">
      <c r="A151" s="41"/>
      <c r="B151" s="42"/>
      <c r="C151" s="283" t="s">
        <v>571</v>
      </c>
      <c r="D151" s="283" t="s">
        <v>348</v>
      </c>
      <c r="E151" s="284" t="s">
        <v>1839</v>
      </c>
      <c r="F151" s="285" t="s">
        <v>1840</v>
      </c>
      <c r="G151" s="286" t="s">
        <v>266</v>
      </c>
      <c r="H151" s="287">
        <v>60</v>
      </c>
      <c r="I151" s="288"/>
      <c r="J151" s="289">
        <f>ROUND(I151*H151,2)</f>
        <v>0</v>
      </c>
      <c r="K151" s="285" t="s">
        <v>19</v>
      </c>
      <c r="L151" s="290"/>
      <c r="M151" s="291" t="s">
        <v>19</v>
      </c>
      <c r="N151" s="292" t="s">
        <v>43</v>
      </c>
      <c r="O151" s="87"/>
      <c r="P151" s="225">
        <f>O151*H151</f>
        <v>0</v>
      </c>
      <c r="Q151" s="225">
        <v>0</v>
      </c>
      <c r="R151" s="225">
        <f>Q151*H151</f>
        <v>0</v>
      </c>
      <c r="S151" s="225">
        <v>0</v>
      </c>
      <c r="T151" s="226">
        <f>S151*H151</f>
        <v>0</v>
      </c>
      <c r="U151" s="41"/>
      <c r="V151" s="41"/>
      <c r="W151" s="41"/>
      <c r="X151" s="41"/>
      <c r="Y151" s="41"/>
      <c r="Z151" s="41"/>
      <c r="AA151" s="41"/>
      <c r="AB151" s="41"/>
      <c r="AC151" s="41"/>
      <c r="AD151" s="41"/>
      <c r="AE151" s="41"/>
      <c r="AR151" s="227" t="s">
        <v>420</v>
      </c>
      <c r="AT151" s="227" t="s">
        <v>348</v>
      </c>
      <c r="AU151" s="227" t="s">
        <v>81</v>
      </c>
      <c r="AY151" s="20" t="s">
        <v>156</v>
      </c>
      <c r="BE151" s="228">
        <f>IF(N151="základní",J151,0)</f>
        <v>0</v>
      </c>
      <c r="BF151" s="228">
        <f>IF(N151="snížená",J151,0)</f>
        <v>0</v>
      </c>
      <c r="BG151" s="228">
        <f>IF(N151="zákl. přenesená",J151,0)</f>
        <v>0</v>
      </c>
      <c r="BH151" s="228">
        <f>IF(N151="sníž. přenesená",J151,0)</f>
        <v>0</v>
      </c>
      <c r="BI151" s="228">
        <f>IF(N151="nulová",J151,0)</f>
        <v>0</v>
      </c>
      <c r="BJ151" s="20" t="s">
        <v>79</v>
      </c>
      <c r="BK151" s="228">
        <f>ROUND(I151*H151,2)</f>
        <v>0</v>
      </c>
      <c r="BL151" s="20" t="s">
        <v>318</v>
      </c>
      <c r="BM151" s="227" t="s">
        <v>1841</v>
      </c>
    </row>
    <row r="152" s="2" customFormat="1" ht="16.5" customHeight="1">
      <c r="A152" s="41"/>
      <c r="B152" s="42"/>
      <c r="C152" s="283" t="s">
        <v>577</v>
      </c>
      <c r="D152" s="283" t="s">
        <v>348</v>
      </c>
      <c r="E152" s="284" t="s">
        <v>1842</v>
      </c>
      <c r="F152" s="285" t="s">
        <v>1843</v>
      </c>
      <c r="G152" s="286" t="s">
        <v>266</v>
      </c>
      <c r="H152" s="287">
        <v>80</v>
      </c>
      <c r="I152" s="288"/>
      <c r="J152" s="289">
        <f>ROUND(I152*H152,2)</f>
        <v>0</v>
      </c>
      <c r="K152" s="285" t="s">
        <v>19</v>
      </c>
      <c r="L152" s="290"/>
      <c r="M152" s="291" t="s">
        <v>19</v>
      </c>
      <c r="N152" s="292" t="s">
        <v>43</v>
      </c>
      <c r="O152" s="87"/>
      <c r="P152" s="225">
        <f>O152*H152</f>
        <v>0</v>
      </c>
      <c r="Q152" s="225">
        <v>0</v>
      </c>
      <c r="R152" s="225">
        <f>Q152*H152</f>
        <v>0</v>
      </c>
      <c r="S152" s="225">
        <v>0</v>
      </c>
      <c r="T152" s="226">
        <f>S152*H152</f>
        <v>0</v>
      </c>
      <c r="U152" s="41"/>
      <c r="V152" s="41"/>
      <c r="W152" s="41"/>
      <c r="X152" s="41"/>
      <c r="Y152" s="41"/>
      <c r="Z152" s="41"/>
      <c r="AA152" s="41"/>
      <c r="AB152" s="41"/>
      <c r="AC152" s="41"/>
      <c r="AD152" s="41"/>
      <c r="AE152" s="41"/>
      <c r="AR152" s="227" t="s">
        <v>420</v>
      </c>
      <c r="AT152" s="227" t="s">
        <v>348</v>
      </c>
      <c r="AU152" s="227" t="s">
        <v>81</v>
      </c>
      <c r="AY152" s="20" t="s">
        <v>156</v>
      </c>
      <c r="BE152" s="228">
        <f>IF(N152="základní",J152,0)</f>
        <v>0</v>
      </c>
      <c r="BF152" s="228">
        <f>IF(N152="snížená",J152,0)</f>
        <v>0</v>
      </c>
      <c r="BG152" s="228">
        <f>IF(N152="zákl. přenesená",J152,0)</f>
        <v>0</v>
      </c>
      <c r="BH152" s="228">
        <f>IF(N152="sníž. přenesená",J152,0)</f>
        <v>0</v>
      </c>
      <c r="BI152" s="228">
        <f>IF(N152="nulová",J152,0)</f>
        <v>0</v>
      </c>
      <c r="BJ152" s="20" t="s">
        <v>79</v>
      </c>
      <c r="BK152" s="228">
        <f>ROUND(I152*H152,2)</f>
        <v>0</v>
      </c>
      <c r="BL152" s="20" t="s">
        <v>318</v>
      </c>
      <c r="BM152" s="227" t="s">
        <v>1844</v>
      </c>
    </row>
    <row r="153" s="2" customFormat="1" ht="16.5" customHeight="1">
      <c r="A153" s="41"/>
      <c r="B153" s="42"/>
      <c r="C153" s="283" t="s">
        <v>584</v>
      </c>
      <c r="D153" s="283" t="s">
        <v>348</v>
      </c>
      <c r="E153" s="284" t="s">
        <v>1845</v>
      </c>
      <c r="F153" s="285" t="s">
        <v>1846</v>
      </c>
      <c r="G153" s="286" t="s">
        <v>266</v>
      </c>
      <c r="H153" s="287">
        <v>380</v>
      </c>
      <c r="I153" s="288"/>
      <c r="J153" s="289">
        <f>ROUND(I153*H153,2)</f>
        <v>0</v>
      </c>
      <c r="K153" s="285" t="s">
        <v>19</v>
      </c>
      <c r="L153" s="290"/>
      <c r="M153" s="291" t="s">
        <v>19</v>
      </c>
      <c r="N153" s="292" t="s">
        <v>43</v>
      </c>
      <c r="O153" s="87"/>
      <c r="P153" s="225">
        <f>O153*H153</f>
        <v>0</v>
      </c>
      <c r="Q153" s="225">
        <v>0</v>
      </c>
      <c r="R153" s="225">
        <f>Q153*H153</f>
        <v>0</v>
      </c>
      <c r="S153" s="225">
        <v>0</v>
      </c>
      <c r="T153" s="226">
        <f>S153*H153</f>
        <v>0</v>
      </c>
      <c r="U153" s="41"/>
      <c r="V153" s="41"/>
      <c r="W153" s="41"/>
      <c r="X153" s="41"/>
      <c r="Y153" s="41"/>
      <c r="Z153" s="41"/>
      <c r="AA153" s="41"/>
      <c r="AB153" s="41"/>
      <c r="AC153" s="41"/>
      <c r="AD153" s="41"/>
      <c r="AE153" s="41"/>
      <c r="AR153" s="227" t="s">
        <v>420</v>
      </c>
      <c r="AT153" s="227" t="s">
        <v>348</v>
      </c>
      <c r="AU153" s="227" t="s">
        <v>81</v>
      </c>
      <c r="AY153" s="20" t="s">
        <v>156</v>
      </c>
      <c r="BE153" s="228">
        <f>IF(N153="základní",J153,0)</f>
        <v>0</v>
      </c>
      <c r="BF153" s="228">
        <f>IF(N153="snížená",J153,0)</f>
        <v>0</v>
      </c>
      <c r="BG153" s="228">
        <f>IF(N153="zákl. přenesená",J153,0)</f>
        <v>0</v>
      </c>
      <c r="BH153" s="228">
        <f>IF(N153="sníž. přenesená",J153,0)</f>
        <v>0</v>
      </c>
      <c r="BI153" s="228">
        <f>IF(N153="nulová",J153,0)</f>
        <v>0</v>
      </c>
      <c r="BJ153" s="20" t="s">
        <v>79</v>
      </c>
      <c r="BK153" s="228">
        <f>ROUND(I153*H153,2)</f>
        <v>0</v>
      </c>
      <c r="BL153" s="20" t="s">
        <v>318</v>
      </c>
      <c r="BM153" s="227" t="s">
        <v>1847</v>
      </c>
    </row>
    <row r="154" s="2" customFormat="1" ht="16.5" customHeight="1">
      <c r="A154" s="41"/>
      <c r="B154" s="42"/>
      <c r="C154" s="283" t="s">
        <v>590</v>
      </c>
      <c r="D154" s="283" t="s">
        <v>348</v>
      </c>
      <c r="E154" s="284" t="s">
        <v>1848</v>
      </c>
      <c r="F154" s="285" t="s">
        <v>1849</v>
      </c>
      <c r="G154" s="286" t="s">
        <v>266</v>
      </c>
      <c r="H154" s="287">
        <v>420</v>
      </c>
      <c r="I154" s="288"/>
      <c r="J154" s="289">
        <f>ROUND(I154*H154,2)</f>
        <v>0</v>
      </c>
      <c r="K154" s="285" t="s">
        <v>19</v>
      </c>
      <c r="L154" s="290"/>
      <c r="M154" s="291" t="s">
        <v>19</v>
      </c>
      <c r="N154" s="292" t="s">
        <v>43</v>
      </c>
      <c r="O154" s="87"/>
      <c r="P154" s="225">
        <f>O154*H154</f>
        <v>0</v>
      </c>
      <c r="Q154" s="225">
        <v>0</v>
      </c>
      <c r="R154" s="225">
        <f>Q154*H154</f>
        <v>0</v>
      </c>
      <c r="S154" s="225">
        <v>0</v>
      </c>
      <c r="T154" s="226">
        <f>S154*H154</f>
        <v>0</v>
      </c>
      <c r="U154" s="41"/>
      <c r="V154" s="41"/>
      <c r="W154" s="41"/>
      <c r="X154" s="41"/>
      <c r="Y154" s="41"/>
      <c r="Z154" s="41"/>
      <c r="AA154" s="41"/>
      <c r="AB154" s="41"/>
      <c r="AC154" s="41"/>
      <c r="AD154" s="41"/>
      <c r="AE154" s="41"/>
      <c r="AR154" s="227" t="s">
        <v>420</v>
      </c>
      <c r="AT154" s="227" t="s">
        <v>348</v>
      </c>
      <c r="AU154" s="227" t="s">
        <v>81</v>
      </c>
      <c r="AY154" s="20" t="s">
        <v>156</v>
      </c>
      <c r="BE154" s="228">
        <f>IF(N154="základní",J154,0)</f>
        <v>0</v>
      </c>
      <c r="BF154" s="228">
        <f>IF(N154="snížená",J154,0)</f>
        <v>0</v>
      </c>
      <c r="BG154" s="228">
        <f>IF(N154="zákl. přenesená",J154,0)</f>
        <v>0</v>
      </c>
      <c r="BH154" s="228">
        <f>IF(N154="sníž. přenesená",J154,0)</f>
        <v>0</v>
      </c>
      <c r="BI154" s="228">
        <f>IF(N154="nulová",J154,0)</f>
        <v>0</v>
      </c>
      <c r="BJ154" s="20" t="s">
        <v>79</v>
      </c>
      <c r="BK154" s="228">
        <f>ROUND(I154*H154,2)</f>
        <v>0</v>
      </c>
      <c r="BL154" s="20" t="s">
        <v>318</v>
      </c>
      <c r="BM154" s="227" t="s">
        <v>1850</v>
      </c>
    </row>
    <row r="155" s="2" customFormat="1" ht="16.5" customHeight="1">
      <c r="A155" s="41"/>
      <c r="B155" s="42"/>
      <c r="C155" s="283" t="s">
        <v>595</v>
      </c>
      <c r="D155" s="283" t="s">
        <v>348</v>
      </c>
      <c r="E155" s="284" t="s">
        <v>1851</v>
      </c>
      <c r="F155" s="285" t="s">
        <v>1852</v>
      </c>
      <c r="G155" s="286" t="s">
        <v>266</v>
      </c>
      <c r="H155" s="287">
        <v>150</v>
      </c>
      <c r="I155" s="288"/>
      <c r="J155" s="289">
        <f>ROUND(I155*H155,2)</f>
        <v>0</v>
      </c>
      <c r="K155" s="285" t="s">
        <v>19</v>
      </c>
      <c r="L155" s="290"/>
      <c r="M155" s="291" t="s">
        <v>19</v>
      </c>
      <c r="N155" s="292" t="s">
        <v>43</v>
      </c>
      <c r="O155" s="87"/>
      <c r="P155" s="225">
        <f>O155*H155</f>
        <v>0</v>
      </c>
      <c r="Q155" s="225">
        <v>0</v>
      </c>
      <c r="R155" s="225">
        <f>Q155*H155</f>
        <v>0</v>
      </c>
      <c r="S155" s="225">
        <v>0</v>
      </c>
      <c r="T155" s="226">
        <f>S155*H155</f>
        <v>0</v>
      </c>
      <c r="U155" s="41"/>
      <c r="V155" s="41"/>
      <c r="W155" s="41"/>
      <c r="X155" s="41"/>
      <c r="Y155" s="41"/>
      <c r="Z155" s="41"/>
      <c r="AA155" s="41"/>
      <c r="AB155" s="41"/>
      <c r="AC155" s="41"/>
      <c r="AD155" s="41"/>
      <c r="AE155" s="41"/>
      <c r="AR155" s="227" t="s">
        <v>420</v>
      </c>
      <c r="AT155" s="227" t="s">
        <v>348</v>
      </c>
      <c r="AU155" s="227" t="s">
        <v>81</v>
      </c>
      <c r="AY155" s="20" t="s">
        <v>156</v>
      </c>
      <c r="BE155" s="228">
        <f>IF(N155="základní",J155,0)</f>
        <v>0</v>
      </c>
      <c r="BF155" s="228">
        <f>IF(N155="snížená",J155,0)</f>
        <v>0</v>
      </c>
      <c r="BG155" s="228">
        <f>IF(N155="zákl. přenesená",J155,0)</f>
        <v>0</v>
      </c>
      <c r="BH155" s="228">
        <f>IF(N155="sníž. přenesená",J155,0)</f>
        <v>0</v>
      </c>
      <c r="BI155" s="228">
        <f>IF(N155="nulová",J155,0)</f>
        <v>0</v>
      </c>
      <c r="BJ155" s="20" t="s">
        <v>79</v>
      </c>
      <c r="BK155" s="228">
        <f>ROUND(I155*H155,2)</f>
        <v>0</v>
      </c>
      <c r="BL155" s="20" t="s">
        <v>318</v>
      </c>
      <c r="BM155" s="227" t="s">
        <v>1853</v>
      </c>
    </row>
    <row r="156" s="2" customFormat="1" ht="16.5" customHeight="1">
      <c r="A156" s="41"/>
      <c r="B156" s="42"/>
      <c r="C156" s="283" t="s">
        <v>600</v>
      </c>
      <c r="D156" s="283" t="s">
        <v>348</v>
      </c>
      <c r="E156" s="284" t="s">
        <v>1854</v>
      </c>
      <c r="F156" s="285" t="s">
        <v>1855</v>
      </c>
      <c r="G156" s="286" t="s">
        <v>1680</v>
      </c>
      <c r="H156" s="287">
        <v>3</v>
      </c>
      <c r="I156" s="288"/>
      <c r="J156" s="289">
        <f>ROUND(I156*H156,2)</f>
        <v>0</v>
      </c>
      <c r="K156" s="285" t="s">
        <v>19</v>
      </c>
      <c r="L156" s="290"/>
      <c r="M156" s="291" t="s">
        <v>19</v>
      </c>
      <c r="N156" s="292" t="s">
        <v>43</v>
      </c>
      <c r="O156" s="87"/>
      <c r="P156" s="225">
        <f>O156*H156</f>
        <v>0</v>
      </c>
      <c r="Q156" s="225">
        <v>0</v>
      </c>
      <c r="R156" s="225">
        <f>Q156*H156</f>
        <v>0</v>
      </c>
      <c r="S156" s="225">
        <v>0</v>
      </c>
      <c r="T156" s="226">
        <f>S156*H156</f>
        <v>0</v>
      </c>
      <c r="U156" s="41"/>
      <c r="V156" s="41"/>
      <c r="W156" s="41"/>
      <c r="X156" s="41"/>
      <c r="Y156" s="41"/>
      <c r="Z156" s="41"/>
      <c r="AA156" s="41"/>
      <c r="AB156" s="41"/>
      <c r="AC156" s="41"/>
      <c r="AD156" s="41"/>
      <c r="AE156" s="41"/>
      <c r="AR156" s="227" t="s">
        <v>420</v>
      </c>
      <c r="AT156" s="227" t="s">
        <v>348</v>
      </c>
      <c r="AU156" s="227" t="s">
        <v>81</v>
      </c>
      <c r="AY156" s="20" t="s">
        <v>156</v>
      </c>
      <c r="BE156" s="228">
        <f>IF(N156="základní",J156,0)</f>
        <v>0</v>
      </c>
      <c r="BF156" s="228">
        <f>IF(N156="snížená",J156,0)</f>
        <v>0</v>
      </c>
      <c r="BG156" s="228">
        <f>IF(N156="zákl. přenesená",J156,0)</f>
        <v>0</v>
      </c>
      <c r="BH156" s="228">
        <f>IF(N156="sníž. přenesená",J156,0)</f>
        <v>0</v>
      </c>
      <c r="BI156" s="228">
        <f>IF(N156="nulová",J156,0)</f>
        <v>0</v>
      </c>
      <c r="BJ156" s="20" t="s">
        <v>79</v>
      </c>
      <c r="BK156" s="228">
        <f>ROUND(I156*H156,2)</f>
        <v>0</v>
      </c>
      <c r="BL156" s="20" t="s">
        <v>318</v>
      </c>
      <c r="BM156" s="227" t="s">
        <v>1856</v>
      </c>
    </row>
    <row r="157" s="2" customFormat="1" ht="16.5" customHeight="1">
      <c r="A157" s="41"/>
      <c r="B157" s="42"/>
      <c r="C157" s="283" t="s">
        <v>607</v>
      </c>
      <c r="D157" s="283" t="s">
        <v>348</v>
      </c>
      <c r="E157" s="284" t="s">
        <v>1857</v>
      </c>
      <c r="F157" s="285" t="s">
        <v>1858</v>
      </c>
      <c r="G157" s="286" t="s">
        <v>266</v>
      </c>
      <c r="H157" s="287">
        <v>30</v>
      </c>
      <c r="I157" s="288"/>
      <c r="J157" s="289">
        <f>ROUND(I157*H157,2)</f>
        <v>0</v>
      </c>
      <c r="K157" s="285" t="s">
        <v>19</v>
      </c>
      <c r="L157" s="290"/>
      <c r="M157" s="291" t="s">
        <v>19</v>
      </c>
      <c r="N157" s="292" t="s">
        <v>43</v>
      </c>
      <c r="O157" s="87"/>
      <c r="P157" s="225">
        <f>O157*H157</f>
        <v>0</v>
      </c>
      <c r="Q157" s="225">
        <v>0</v>
      </c>
      <c r="R157" s="225">
        <f>Q157*H157</f>
        <v>0</v>
      </c>
      <c r="S157" s="225">
        <v>0</v>
      </c>
      <c r="T157" s="226">
        <f>S157*H157</f>
        <v>0</v>
      </c>
      <c r="U157" s="41"/>
      <c r="V157" s="41"/>
      <c r="W157" s="41"/>
      <c r="X157" s="41"/>
      <c r="Y157" s="41"/>
      <c r="Z157" s="41"/>
      <c r="AA157" s="41"/>
      <c r="AB157" s="41"/>
      <c r="AC157" s="41"/>
      <c r="AD157" s="41"/>
      <c r="AE157" s="41"/>
      <c r="AR157" s="227" t="s">
        <v>420</v>
      </c>
      <c r="AT157" s="227" t="s">
        <v>348</v>
      </c>
      <c r="AU157" s="227" t="s">
        <v>81</v>
      </c>
      <c r="AY157" s="20" t="s">
        <v>156</v>
      </c>
      <c r="BE157" s="228">
        <f>IF(N157="základní",J157,0)</f>
        <v>0</v>
      </c>
      <c r="BF157" s="228">
        <f>IF(N157="snížená",J157,0)</f>
        <v>0</v>
      </c>
      <c r="BG157" s="228">
        <f>IF(N157="zákl. přenesená",J157,0)</f>
        <v>0</v>
      </c>
      <c r="BH157" s="228">
        <f>IF(N157="sníž. přenesená",J157,0)</f>
        <v>0</v>
      </c>
      <c r="BI157" s="228">
        <f>IF(N157="nulová",J157,0)</f>
        <v>0</v>
      </c>
      <c r="BJ157" s="20" t="s">
        <v>79</v>
      </c>
      <c r="BK157" s="228">
        <f>ROUND(I157*H157,2)</f>
        <v>0</v>
      </c>
      <c r="BL157" s="20" t="s">
        <v>318</v>
      </c>
      <c r="BM157" s="227" t="s">
        <v>1859</v>
      </c>
    </row>
    <row r="158" s="2" customFormat="1" ht="16.5" customHeight="1">
      <c r="A158" s="41"/>
      <c r="B158" s="42"/>
      <c r="C158" s="283" t="s">
        <v>612</v>
      </c>
      <c r="D158" s="283" t="s">
        <v>348</v>
      </c>
      <c r="E158" s="284" t="s">
        <v>1860</v>
      </c>
      <c r="F158" s="285" t="s">
        <v>1861</v>
      </c>
      <c r="G158" s="286" t="s">
        <v>266</v>
      </c>
      <c r="H158" s="287">
        <v>20</v>
      </c>
      <c r="I158" s="288"/>
      <c r="J158" s="289">
        <f>ROUND(I158*H158,2)</f>
        <v>0</v>
      </c>
      <c r="K158" s="285" t="s">
        <v>19</v>
      </c>
      <c r="L158" s="290"/>
      <c r="M158" s="291" t="s">
        <v>19</v>
      </c>
      <c r="N158" s="292" t="s">
        <v>43</v>
      </c>
      <c r="O158" s="87"/>
      <c r="P158" s="225">
        <f>O158*H158</f>
        <v>0</v>
      </c>
      <c r="Q158" s="225">
        <v>0</v>
      </c>
      <c r="R158" s="225">
        <f>Q158*H158</f>
        <v>0</v>
      </c>
      <c r="S158" s="225">
        <v>0</v>
      </c>
      <c r="T158" s="226">
        <f>S158*H158</f>
        <v>0</v>
      </c>
      <c r="U158" s="41"/>
      <c r="V158" s="41"/>
      <c r="W158" s="41"/>
      <c r="X158" s="41"/>
      <c r="Y158" s="41"/>
      <c r="Z158" s="41"/>
      <c r="AA158" s="41"/>
      <c r="AB158" s="41"/>
      <c r="AC158" s="41"/>
      <c r="AD158" s="41"/>
      <c r="AE158" s="41"/>
      <c r="AR158" s="227" t="s">
        <v>420</v>
      </c>
      <c r="AT158" s="227" t="s">
        <v>348</v>
      </c>
      <c r="AU158" s="227" t="s">
        <v>81</v>
      </c>
      <c r="AY158" s="20" t="s">
        <v>156</v>
      </c>
      <c r="BE158" s="228">
        <f>IF(N158="základní",J158,0)</f>
        <v>0</v>
      </c>
      <c r="BF158" s="228">
        <f>IF(N158="snížená",J158,0)</f>
        <v>0</v>
      </c>
      <c r="BG158" s="228">
        <f>IF(N158="zákl. přenesená",J158,0)</f>
        <v>0</v>
      </c>
      <c r="BH158" s="228">
        <f>IF(N158="sníž. přenesená",J158,0)</f>
        <v>0</v>
      </c>
      <c r="BI158" s="228">
        <f>IF(N158="nulová",J158,0)</f>
        <v>0</v>
      </c>
      <c r="BJ158" s="20" t="s">
        <v>79</v>
      </c>
      <c r="BK158" s="228">
        <f>ROUND(I158*H158,2)</f>
        <v>0</v>
      </c>
      <c r="BL158" s="20" t="s">
        <v>318</v>
      </c>
      <c r="BM158" s="227" t="s">
        <v>1862</v>
      </c>
    </row>
    <row r="159" s="2" customFormat="1" ht="16.5" customHeight="1">
      <c r="A159" s="41"/>
      <c r="B159" s="42"/>
      <c r="C159" s="283" t="s">
        <v>618</v>
      </c>
      <c r="D159" s="283" t="s">
        <v>348</v>
      </c>
      <c r="E159" s="284" t="s">
        <v>1863</v>
      </c>
      <c r="F159" s="285" t="s">
        <v>1864</v>
      </c>
      <c r="G159" s="286" t="s">
        <v>266</v>
      </c>
      <c r="H159" s="287">
        <v>30</v>
      </c>
      <c r="I159" s="288"/>
      <c r="J159" s="289">
        <f>ROUND(I159*H159,2)</f>
        <v>0</v>
      </c>
      <c r="K159" s="285" t="s">
        <v>19</v>
      </c>
      <c r="L159" s="290"/>
      <c r="M159" s="291" t="s">
        <v>19</v>
      </c>
      <c r="N159" s="292" t="s">
        <v>43</v>
      </c>
      <c r="O159" s="87"/>
      <c r="P159" s="225">
        <f>O159*H159</f>
        <v>0</v>
      </c>
      <c r="Q159" s="225">
        <v>0</v>
      </c>
      <c r="R159" s="225">
        <f>Q159*H159</f>
        <v>0</v>
      </c>
      <c r="S159" s="225">
        <v>0</v>
      </c>
      <c r="T159" s="226">
        <f>S159*H159</f>
        <v>0</v>
      </c>
      <c r="U159" s="41"/>
      <c r="V159" s="41"/>
      <c r="W159" s="41"/>
      <c r="X159" s="41"/>
      <c r="Y159" s="41"/>
      <c r="Z159" s="41"/>
      <c r="AA159" s="41"/>
      <c r="AB159" s="41"/>
      <c r="AC159" s="41"/>
      <c r="AD159" s="41"/>
      <c r="AE159" s="41"/>
      <c r="AR159" s="227" t="s">
        <v>420</v>
      </c>
      <c r="AT159" s="227" t="s">
        <v>348</v>
      </c>
      <c r="AU159" s="227" t="s">
        <v>81</v>
      </c>
      <c r="AY159" s="20" t="s">
        <v>156</v>
      </c>
      <c r="BE159" s="228">
        <f>IF(N159="základní",J159,0)</f>
        <v>0</v>
      </c>
      <c r="BF159" s="228">
        <f>IF(N159="snížená",J159,0)</f>
        <v>0</v>
      </c>
      <c r="BG159" s="228">
        <f>IF(N159="zákl. přenesená",J159,0)</f>
        <v>0</v>
      </c>
      <c r="BH159" s="228">
        <f>IF(N159="sníž. přenesená",J159,0)</f>
        <v>0</v>
      </c>
      <c r="BI159" s="228">
        <f>IF(N159="nulová",J159,0)</f>
        <v>0</v>
      </c>
      <c r="BJ159" s="20" t="s">
        <v>79</v>
      </c>
      <c r="BK159" s="228">
        <f>ROUND(I159*H159,2)</f>
        <v>0</v>
      </c>
      <c r="BL159" s="20" t="s">
        <v>318</v>
      </c>
      <c r="BM159" s="227" t="s">
        <v>1865</v>
      </c>
    </row>
    <row r="160" s="2" customFormat="1" ht="16.5" customHeight="1">
      <c r="A160" s="41"/>
      <c r="B160" s="42"/>
      <c r="C160" s="283" t="s">
        <v>623</v>
      </c>
      <c r="D160" s="283" t="s">
        <v>348</v>
      </c>
      <c r="E160" s="284" t="s">
        <v>1866</v>
      </c>
      <c r="F160" s="285" t="s">
        <v>1867</v>
      </c>
      <c r="G160" s="286" t="s">
        <v>266</v>
      </c>
      <c r="H160" s="287">
        <v>10</v>
      </c>
      <c r="I160" s="288"/>
      <c r="J160" s="289">
        <f>ROUND(I160*H160,2)</f>
        <v>0</v>
      </c>
      <c r="K160" s="285" t="s">
        <v>19</v>
      </c>
      <c r="L160" s="290"/>
      <c r="M160" s="291" t="s">
        <v>19</v>
      </c>
      <c r="N160" s="292" t="s">
        <v>43</v>
      </c>
      <c r="O160" s="87"/>
      <c r="P160" s="225">
        <f>O160*H160</f>
        <v>0</v>
      </c>
      <c r="Q160" s="225">
        <v>0</v>
      </c>
      <c r="R160" s="225">
        <f>Q160*H160</f>
        <v>0</v>
      </c>
      <c r="S160" s="225">
        <v>0</v>
      </c>
      <c r="T160" s="226">
        <f>S160*H160</f>
        <v>0</v>
      </c>
      <c r="U160" s="41"/>
      <c r="V160" s="41"/>
      <c r="W160" s="41"/>
      <c r="X160" s="41"/>
      <c r="Y160" s="41"/>
      <c r="Z160" s="41"/>
      <c r="AA160" s="41"/>
      <c r="AB160" s="41"/>
      <c r="AC160" s="41"/>
      <c r="AD160" s="41"/>
      <c r="AE160" s="41"/>
      <c r="AR160" s="227" t="s">
        <v>420</v>
      </c>
      <c r="AT160" s="227" t="s">
        <v>348</v>
      </c>
      <c r="AU160" s="227" t="s">
        <v>81</v>
      </c>
      <c r="AY160" s="20" t="s">
        <v>156</v>
      </c>
      <c r="BE160" s="228">
        <f>IF(N160="základní",J160,0)</f>
        <v>0</v>
      </c>
      <c r="BF160" s="228">
        <f>IF(N160="snížená",J160,0)</f>
        <v>0</v>
      </c>
      <c r="BG160" s="228">
        <f>IF(N160="zákl. přenesená",J160,0)</f>
        <v>0</v>
      </c>
      <c r="BH160" s="228">
        <f>IF(N160="sníž. přenesená",J160,0)</f>
        <v>0</v>
      </c>
      <c r="BI160" s="228">
        <f>IF(N160="nulová",J160,0)</f>
        <v>0</v>
      </c>
      <c r="BJ160" s="20" t="s">
        <v>79</v>
      </c>
      <c r="BK160" s="228">
        <f>ROUND(I160*H160,2)</f>
        <v>0</v>
      </c>
      <c r="BL160" s="20" t="s">
        <v>318</v>
      </c>
      <c r="BM160" s="227" t="s">
        <v>1868</v>
      </c>
    </row>
    <row r="161" s="2" customFormat="1" ht="16.5" customHeight="1">
      <c r="A161" s="41"/>
      <c r="B161" s="42"/>
      <c r="C161" s="283" t="s">
        <v>629</v>
      </c>
      <c r="D161" s="283" t="s">
        <v>348</v>
      </c>
      <c r="E161" s="284" t="s">
        <v>1869</v>
      </c>
      <c r="F161" s="285" t="s">
        <v>1870</v>
      </c>
      <c r="G161" s="286" t="s">
        <v>266</v>
      </c>
      <c r="H161" s="287">
        <v>5</v>
      </c>
      <c r="I161" s="288"/>
      <c r="J161" s="289">
        <f>ROUND(I161*H161,2)</f>
        <v>0</v>
      </c>
      <c r="K161" s="285" t="s">
        <v>19</v>
      </c>
      <c r="L161" s="290"/>
      <c r="M161" s="291" t="s">
        <v>19</v>
      </c>
      <c r="N161" s="292" t="s">
        <v>43</v>
      </c>
      <c r="O161" s="87"/>
      <c r="P161" s="225">
        <f>O161*H161</f>
        <v>0</v>
      </c>
      <c r="Q161" s="225">
        <v>0</v>
      </c>
      <c r="R161" s="225">
        <f>Q161*H161</f>
        <v>0</v>
      </c>
      <c r="S161" s="225">
        <v>0</v>
      </c>
      <c r="T161" s="226">
        <f>S161*H161</f>
        <v>0</v>
      </c>
      <c r="U161" s="41"/>
      <c r="V161" s="41"/>
      <c r="W161" s="41"/>
      <c r="X161" s="41"/>
      <c r="Y161" s="41"/>
      <c r="Z161" s="41"/>
      <c r="AA161" s="41"/>
      <c r="AB161" s="41"/>
      <c r="AC161" s="41"/>
      <c r="AD161" s="41"/>
      <c r="AE161" s="41"/>
      <c r="AR161" s="227" t="s">
        <v>420</v>
      </c>
      <c r="AT161" s="227" t="s">
        <v>348</v>
      </c>
      <c r="AU161" s="227" t="s">
        <v>81</v>
      </c>
      <c r="AY161" s="20" t="s">
        <v>156</v>
      </c>
      <c r="BE161" s="228">
        <f>IF(N161="základní",J161,0)</f>
        <v>0</v>
      </c>
      <c r="BF161" s="228">
        <f>IF(N161="snížená",J161,0)</f>
        <v>0</v>
      </c>
      <c r="BG161" s="228">
        <f>IF(N161="zákl. přenesená",J161,0)</f>
        <v>0</v>
      </c>
      <c r="BH161" s="228">
        <f>IF(N161="sníž. přenesená",J161,0)</f>
        <v>0</v>
      </c>
      <c r="BI161" s="228">
        <f>IF(N161="nulová",J161,0)</f>
        <v>0</v>
      </c>
      <c r="BJ161" s="20" t="s">
        <v>79</v>
      </c>
      <c r="BK161" s="228">
        <f>ROUND(I161*H161,2)</f>
        <v>0</v>
      </c>
      <c r="BL161" s="20" t="s">
        <v>318</v>
      </c>
      <c r="BM161" s="227" t="s">
        <v>1871</v>
      </c>
    </row>
    <row r="162" s="2" customFormat="1" ht="16.5" customHeight="1">
      <c r="A162" s="41"/>
      <c r="B162" s="42"/>
      <c r="C162" s="283" t="s">
        <v>634</v>
      </c>
      <c r="D162" s="283" t="s">
        <v>348</v>
      </c>
      <c r="E162" s="284" t="s">
        <v>1872</v>
      </c>
      <c r="F162" s="285" t="s">
        <v>1873</v>
      </c>
      <c r="G162" s="286" t="s">
        <v>1874</v>
      </c>
      <c r="H162" s="287">
        <v>30</v>
      </c>
      <c r="I162" s="288"/>
      <c r="J162" s="289">
        <f>ROUND(I162*H162,2)</f>
        <v>0</v>
      </c>
      <c r="K162" s="285" t="s">
        <v>19</v>
      </c>
      <c r="L162" s="290"/>
      <c r="M162" s="291" t="s">
        <v>19</v>
      </c>
      <c r="N162" s="292" t="s">
        <v>43</v>
      </c>
      <c r="O162" s="87"/>
      <c r="P162" s="225">
        <f>O162*H162</f>
        <v>0</v>
      </c>
      <c r="Q162" s="225">
        <v>0</v>
      </c>
      <c r="R162" s="225">
        <f>Q162*H162</f>
        <v>0</v>
      </c>
      <c r="S162" s="225">
        <v>0</v>
      </c>
      <c r="T162" s="226">
        <f>S162*H162</f>
        <v>0</v>
      </c>
      <c r="U162" s="41"/>
      <c r="V162" s="41"/>
      <c r="W162" s="41"/>
      <c r="X162" s="41"/>
      <c r="Y162" s="41"/>
      <c r="Z162" s="41"/>
      <c r="AA162" s="41"/>
      <c r="AB162" s="41"/>
      <c r="AC162" s="41"/>
      <c r="AD162" s="41"/>
      <c r="AE162" s="41"/>
      <c r="AR162" s="227" t="s">
        <v>420</v>
      </c>
      <c r="AT162" s="227" t="s">
        <v>348</v>
      </c>
      <c r="AU162" s="227" t="s">
        <v>81</v>
      </c>
      <c r="AY162" s="20" t="s">
        <v>156</v>
      </c>
      <c r="BE162" s="228">
        <f>IF(N162="základní",J162,0)</f>
        <v>0</v>
      </c>
      <c r="BF162" s="228">
        <f>IF(N162="snížená",J162,0)</f>
        <v>0</v>
      </c>
      <c r="BG162" s="228">
        <f>IF(N162="zákl. přenesená",J162,0)</f>
        <v>0</v>
      </c>
      <c r="BH162" s="228">
        <f>IF(N162="sníž. přenesená",J162,0)</f>
        <v>0</v>
      </c>
      <c r="BI162" s="228">
        <f>IF(N162="nulová",J162,0)</f>
        <v>0</v>
      </c>
      <c r="BJ162" s="20" t="s">
        <v>79</v>
      </c>
      <c r="BK162" s="228">
        <f>ROUND(I162*H162,2)</f>
        <v>0</v>
      </c>
      <c r="BL162" s="20" t="s">
        <v>318</v>
      </c>
      <c r="BM162" s="227" t="s">
        <v>1875</v>
      </c>
    </row>
    <row r="163" s="2" customFormat="1" ht="16.5" customHeight="1">
      <c r="A163" s="41"/>
      <c r="B163" s="42"/>
      <c r="C163" s="283" t="s">
        <v>640</v>
      </c>
      <c r="D163" s="283" t="s">
        <v>348</v>
      </c>
      <c r="E163" s="284" t="s">
        <v>1876</v>
      </c>
      <c r="F163" s="285" t="s">
        <v>1877</v>
      </c>
      <c r="G163" s="286" t="s">
        <v>1680</v>
      </c>
      <c r="H163" s="287">
        <v>8</v>
      </c>
      <c r="I163" s="288"/>
      <c r="J163" s="289">
        <f>ROUND(I163*H163,2)</f>
        <v>0</v>
      </c>
      <c r="K163" s="285" t="s">
        <v>19</v>
      </c>
      <c r="L163" s="290"/>
      <c r="M163" s="291" t="s">
        <v>19</v>
      </c>
      <c r="N163" s="292" t="s">
        <v>43</v>
      </c>
      <c r="O163" s="87"/>
      <c r="P163" s="225">
        <f>O163*H163</f>
        <v>0</v>
      </c>
      <c r="Q163" s="225">
        <v>0</v>
      </c>
      <c r="R163" s="225">
        <f>Q163*H163</f>
        <v>0</v>
      </c>
      <c r="S163" s="225">
        <v>0</v>
      </c>
      <c r="T163" s="226">
        <f>S163*H163</f>
        <v>0</v>
      </c>
      <c r="U163" s="41"/>
      <c r="V163" s="41"/>
      <c r="W163" s="41"/>
      <c r="X163" s="41"/>
      <c r="Y163" s="41"/>
      <c r="Z163" s="41"/>
      <c r="AA163" s="41"/>
      <c r="AB163" s="41"/>
      <c r="AC163" s="41"/>
      <c r="AD163" s="41"/>
      <c r="AE163" s="41"/>
      <c r="AR163" s="227" t="s">
        <v>420</v>
      </c>
      <c r="AT163" s="227" t="s">
        <v>348</v>
      </c>
      <c r="AU163" s="227" t="s">
        <v>81</v>
      </c>
      <c r="AY163" s="20" t="s">
        <v>156</v>
      </c>
      <c r="BE163" s="228">
        <f>IF(N163="základní",J163,0)</f>
        <v>0</v>
      </c>
      <c r="BF163" s="228">
        <f>IF(N163="snížená",J163,0)</f>
        <v>0</v>
      </c>
      <c r="BG163" s="228">
        <f>IF(N163="zákl. přenesená",J163,0)</f>
        <v>0</v>
      </c>
      <c r="BH163" s="228">
        <f>IF(N163="sníž. přenesená",J163,0)</f>
        <v>0</v>
      </c>
      <c r="BI163" s="228">
        <f>IF(N163="nulová",J163,0)</f>
        <v>0</v>
      </c>
      <c r="BJ163" s="20" t="s">
        <v>79</v>
      </c>
      <c r="BK163" s="228">
        <f>ROUND(I163*H163,2)</f>
        <v>0</v>
      </c>
      <c r="BL163" s="20" t="s">
        <v>318</v>
      </c>
      <c r="BM163" s="227" t="s">
        <v>1878</v>
      </c>
    </row>
    <row r="164" s="2" customFormat="1" ht="16.5" customHeight="1">
      <c r="A164" s="41"/>
      <c r="B164" s="42"/>
      <c r="C164" s="283" t="s">
        <v>647</v>
      </c>
      <c r="D164" s="283" t="s">
        <v>348</v>
      </c>
      <c r="E164" s="284" t="s">
        <v>1879</v>
      </c>
      <c r="F164" s="285" t="s">
        <v>1880</v>
      </c>
      <c r="G164" s="286" t="s">
        <v>1680</v>
      </c>
      <c r="H164" s="287">
        <v>30</v>
      </c>
      <c r="I164" s="288"/>
      <c r="J164" s="289">
        <f>ROUND(I164*H164,2)</f>
        <v>0</v>
      </c>
      <c r="K164" s="285" t="s">
        <v>19</v>
      </c>
      <c r="L164" s="290"/>
      <c r="M164" s="291" t="s">
        <v>19</v>
      </c>
      <c r="N164" s="292" t="s">
        <v>43</v>
      </c>
      <c r="O164" s="87"/>
      <c r="P164" s="225">
        <f>O164*H164</f>
        <v>0</v>
      </c>
      <c r="Q164" s="225">
        <v>0</v>
      </c>
      <c r="R164" s="225">
        <f>Q164*H164</f>
        <v>0</v>
      </c>
      <c r="S164" s="225">
        <v>0</v>
      </c>
      <c r="T164" s="226">
        <f>S164*H164</f>
        <v>0</v>
      </c>
      <c r="U164" s="41"/>
      <c r="V164" s="41"/>
      <c r="W164" s="41"/>
      <c r="X164" s="41"/>
      <c r="Y164" s="41"/>
      <c r="Z164" s="41"/>
      <c r="AA164" s="41"/>
      <c r="AB164" s="41"/>
      <c r="AC164" s="41"/>
      <c r="AD164" s="41"/>
      <c r="AE164" s="41"/>
      <c r="AR164" s="227" t="s">
        <v>420</v>
      </c>
      <c r="AT164" s="227" t="s">
        <v>348</v>
      </c>
      <c r="AU164" s="227" t="s">
        <v>81</v>
      </c>
      <c r="AY164" s="20" t="s">
        <v>156</v>
      </c>
      <c r="BE164" s="228">
        <f>IF(N164="základní",J164,0)</f>
        <v>0</v>
      </c>
      <c r="BF164" s="228">
        <f>IF(N164="snížená",J164,0)</f>
        <v>0</v>
      </c>
      <c r="BG164" s="228">
        <f>IF(N164="zákl. přenesená",J164,0)</f>
        <v>0</v>
      </c>
      <c r="BH164" s="228">
        <f>IF(N164="sníž. přenesená",J164,0)</f>
        <v>0</v>
      </c>
      <c r="BI164" s="228">
        <f>IF(N164="nulová",J164,0)</f>
        <v>0</v>
      </c>
      <c r="BJ164" s="20" t="s">
        <v>79</v>
      </c>
      <c r="BK164" s="228">
        <f>ROUND(I164*H164,2)</f>
        <v>0</v>
      </c>
      <c r="BL164" s="20" t="s">
        <v>318</v>
      </c>
      <c r="BM164" s="227" t="s">
        <v>1881</v>
      </c>
    </row>
    <row r="165" s="2" customFormat="1" ht="16.5" customHeight="1">
      <c r="A165" s="41"/>
      <c r="B165" s="42"/>
      <c r="C165" s="283" t="s">
        <v>651</v>
      </c>
      <c r="D165" s="283" t="s">
        <v>348</v>
      </c>
      <c r="E165" s="284" t="s">
        <v>1882</v>
      </c>
      <c r="F165" s="285" t="s">
        <v>1883</v>
      </c>
      <c r="G165" s="286" t="s">
        <v>1680</v>
      </c>
      <c r="H165" s="287">
        <v>80</v>
      </c>
      <c r="I165" s="288"/>
      <c r="J165" s="289">
        <f>ROUND(I165*H165,2)</f>
        <v>0</v>
      </c>
      <c r="K165" s="285" t="s">
        <v>19</v>
      </c>
      <c r="L165" s="290"/>
      <c r="M165" s="291" t="s">
        <v>19</v>
      </c>
      <c r="N165" s="292" t="s">
        <v>43</v>
      </c>
      <c r="O165" s="87"/>
      <c r="P165" s="225">
        <f>O165*H165</f>
        <v>0</v>
      </c>
      <c r="Q165" s="225">
        <v>0</v>
      </c>
      <c r="R165" s="225">
        <f>Q165*H165</f>
        <v>0</v>
      </c>
      <c r="S165" s="225">
        <v>0</v>
      </c>
      <c r="T165" s="226">
        <f>S165*H165</f>
        <v>0</v>
      </c>
      <c r="U165" s="41"/>
      <c r="V165" s="41"/>
      <c r="W165" s="41"/>
      <c r="X165" s="41"/>
      <c r="Y165" s="41"/>
      <c r="Z165" s="41"/>
      <c r="AA165" s="41"/>
      <c r="AB165" s="41"/>
      <c r="AC165" s="41"/>
      <c r="AD165" s="41"/>
      <c r="AE165" s="41"/>
      <c r="AR165" s="227" t="s">
        <v>420</v>
      </c>
      <c r="AT165" s="227" t="s">
        <v>348</v>
      </c>
      <c r="AU165" s="227" t="s">
        <v>81</v>
      </c>
      <c r="AY165" s="20" t="s">
        <v>156</v>
      </c>
      <c r="BE165" s="228">
        <f>IF(N165="základní",J165,0)</f>
        <v>0</v>
      </c>
      <c r="BF165" s="228">
        <f>IF(N165="snížená",J165,0)</f>
        <v>0</v>
      </c>
      <c r="BG165" s="228">
        <f>IF(N165="zákl. přenesená",J165,0)</f>
        <v>0</v>
      </c>
      <c r="BH165" s="228">
        <f>IF(N165="sníž. přenesená",J165,0)</f>
        <v>0</v>
      </c>
      <c r="BI165" s="228">
        <f>IF(N165="nulová",J165,0)</f>
        <v>0</v>
      </c>
      <c r="BJ165" s="20" t="s">
        <v>79</v>
      </c>
      <c r="BK165" s="228">
        <f>ROUND(I165*H165,2)</f>
        <v>0</v>
      </c>
      <c r="BL165" s="20" t="s">
        <v>318</v>
      </c>
      <c r="BM165" s="227" t="s">
        <v>1884</v>
      </c>
    </row>
    <row r="166" s="2" customFormat="1" ht="16.5" customHeight="1">
      <c r="A166" s="41"/>
      <c r="B166" s="42"/>
      <c r="C166" s="283" t="s">
        <v>655</v>
      </c>
      <c r="D166" s="283" t="s">
        <v>348</v>
      </c>
      <c r="E166" s="284" t="s">
        <v>1885</v>
      </c>
      <c r="F166" s="285" t="s">
        <v>1886</v>
      </c>
      <c r="G166" s="286" t="s">
        <v>1680</v>
      </c>
      <c r="H166" s="287">
        <v>68</v>
      </c>
      <c r="I166" s="288"/>
      <c r="J166" s="289">
        <f>ROUND(I166*H166,2)</f>
        <v>0</v>
      </c>
      <c r="K166" s="285" t="s">
        <v>19</v>
      </c>
      <c r="L166" s="290"/>
      <c r="M166" s="291" t="s">
        <v>19</v>
      </c>
      <c r="N166" s="292" t="s">
        <v>43</v>
      </c>
      <c r="O166" s="87"/>
      <c r="P166" s="225">
        <f>O166*H166</f>
        <v>0</v>
      </c>
      <c r="Q166" s="225">
        <v>0</v>
      </c>
      <c r="R166" s="225">
        <f>Q166*H166</f>
        <v>0</v>
      </c>
      <c r="S166" s="225">
        <v>0</v>
      </c>
      <c r="T166" s="226">
        <f>S166*H166</f>
        <v>0</v>
      </c>
      <c r="U166" s="41"/>
      <c r="V166" s="41"/>
      <c r="W166" s="41"/>
      <c r="X166" s="41"/>
      <c r="Y166" s="41"/>
      <c r="Z166" s="41"/>
      <c r="AA166" s="41"/>
      <c r="AB166" s="41"/>
      <c r="AC166" s="41"/>
      <c r="AD166" s="41"/>
      <c r="AE166" s="41"/>
      <c r="AR166" s="227" t="s">
        <v>420</v>
      </c>
      <c r="AT166" s="227" t="s">
        <v>348</v>
      </c>
      <c r="AU166" s="227" t="s">
        <v>81</v>
      </c>
      <c r="AY166" s="20" t="s">
        <v>156</v>
      </c>
      <c r="BE166" s="228">
        <f>IF(N166="základní",J166,0)</f>
        <v>0</v>
      </c>
      <c r="BF166" s="228">
        <f>IF(N166="snížená",J166,0)</f>
        <v>0</v>
      </c>
      <c r="BG166" s="228">
        <f>IF(N166="zákl. přenesená",J166,0)</f>
        <v>0</v>
      </c>
      <c r="BH166" s="228">
        <f>IF(N166="sníž. přenesená",J166,0)</f>
        <v>0</v>
      </c>
      <c r="BI166" s="228">
        <f>IF(N166="nulová",J166,0)</f>
        <v>0</v>
      </c>
      <c r="BJ166" s="20" t="s">
        <v>79</v>
      </c>
      <c r="BK166" s="228">
        <f>ROUND(I166*H166,2)</f>
        <v>0</v>
      </c>
      <c r="BL166" s="20" t="s">
        <v>318</v>
      </c>
      <c r="BM166" s="227" t="s">
        <v>1887</v>
      </c>
    </row>
    <row r="167" s="2" customFormat="1" ht="16.5" customHeight="1">
      <c r="A167" s="41"/>
      <c r="B167" s="42"/>
      <c r="C167" s="216" t="s">
        <v>965</v>
      </c>
      <c r="D167" s="216" t="s">
        <v>159</v>
      </c>
      <c r="E167" s="217" t="s">
        <v>106</v>
      </c>
      <c r="F167" s="218" t="s">
        <v>1888</v>
      </c>
      <c r="G167" s="219" t="s">
        <v>551</v>
      </c>
      <c r="H167" s="293"/>
      <c r="I167" s="221"/>
      <c r="J167" s="222">
        <f>ROUND(I167*H167,2)</f>
        <v>0</v>
      </c>
      <c r="K167" s="218" t="s">
        <v>19</v>
      </c>
      <c r="L167" s="47"/>
      <c r="M167" s="223" t="s">
        <v>19</v>
      </c>
      <c r="N167" s="224" t="s">
        <v>43</v>
      </c>
      <c r="O167" s="87"/>
      <c r="P167" s="225">
        <f>O167*H167</f>
        <v>0</v>
      </c>
      <c r="Q167" s="225">
        <v>0</v>
      </c>
      <c r="R167" s="225">
        <f>Q167*H167</f>
        <v>0</v>
      </c>
      <c r="S167" s="225">
        <v>0</v>
      </c>
      <c r="T167" s="226">
        <f>S167*H167</f>
        <v>0</v>
      </c>
      <c r="U167" s="41"/>
      <c r="V167" s="41"/>
      <c r="W167" s="41"/>
      <c r="X167" s="41"/>
      <c r="Y167" s="41"/>
      <c r="Z167" s="41"/>
      <c r="AA167" s="41"/>
      <c r="AB167" s="41"/>
      <c r="AC167" s="41"/>
      <c r="AD167" s="41"/>
      <c r="AE167" s="41"/>
      <c r="AR167" s="227" t="s">
        <v>318</v>
      </c>
      <c r="AT167" s="227" t="s">
        <v>159</v>
      </c>
      <c r="AU167" s="227" t="s">
        <v>81</v>
      </c>
      <c r="AY167" s="20" t="s">
        <v>156</v>
      </c>
      <c r="BE167" s="228">
        <f>IF(N167="základní",J167,0)</f>
        <v>0</v>
      </c>
      <c r="BF167" s="228">
        <f>IF(N167="snížená",J167,0)</f>
        <v>0</v>
      </c>
      <c r="BG167" s="228">
        <f>IF(N167="zákl. přenesená",J167,0)</f>
        <v>0</v>
      </c>
      <c r="BH167" s="228">
        <f>IF(N167="sníž. přenesená",J167,0)</f>
        <v>0</v>
      </c>
      <c r="BI167" s="228">
        <f>IF(N167="nulová",J167,0)</f>
        <v>0</v>
      </c>
      <c r="BJ167" s="20" t="s">
        <v>79</v>
      </c>
      <c r="BK167" s="228">
        <f>ROUND(I167*H167,2)</f>
        <v>0</v>
      </c>
      <c r="BL167" s="20" t="s">
        <v>318</v>
      </c>
      <c r="BM167" s="227" t="s">
        <v>1889</v>
      </c>
    </row>
    <row r="168" s="2" customFormat="1" ht="16.5" customHeight="1">
      <c r="A168" s="41"/>
      <c r="B168" s="42"/>
      <c r="C168" s="216" t="s">
        <v>970</v>
      </c>
      <c r="D168" s="216" t="s">
        <v>159</v>
      </c>
      <c r="E168" s="217" t="s">
        <v>178</v>
      </c>
      <c r="F168" s="218" t="s">
        <v>1890</v>
      </c>
      <c r="G168" s="219" t="s">
        <v>551</v>
      </c>
      <c r="H168" s="293"/>
      <c r="I168" s="221"/>
      <c r="J168" s="222">
        <f>ROUND(I168*H168,2)</f>
        <v>0</v>
      </c>
      <c r="K168" s="218" t="s">
        <v>19</v>
      </c>
      <c r="L168" s="47"/>
      <c r="M168" s="223" t="s">
        <v>19</v>
      </c>
      <c r="N168" s="224" t="s">
        <v>43</v>
      </c>
      <c r="O168" s="87"/>
      <c r="P168" s="225">
        <f>O168*H168</f>
        <v>0</v>
      </c>
      <c r="Q168" s="225">
        <v>0</v>
      </c>
      <c r="R168" s="225">
        <f>Q168*H168</f>
        <v>0</v>
      </c>
      <c r="S168" s="225">
        <v>0</v>
      </c>
      <c r="T168" s="226">
        <f>S168*H168</f>
        <v>0</v>
      </c>
      <c r="U168" s="41"/>
      <c r="V168" s="41"/>
      <c r="W168" s="41"/>
      <c r="X168" s="41"/>
      <c r="Y168" s="41"/>
      <c r="Z168" s="41"/>
      <c r="AA168" s="41"/>
      <c r="AB168" s="41"/>
      <c r="AC168" s="41"/>
      <c r="AD168" s="41"/>
      <c r="AE168" s="41"/>
      <c r="AR168" s="227" t="s">
        <v>318</v>
      </c>
      <c r="AT168" s="227" t="s">
        <v>159</v>
      </c>
      <c r="AU168" s="227" t="s">
        <v>81</v>
      </c>
      <c r="AY168" s="20" t="s">
        <v>156</v>
      </c>
      <c r="BE168" s="228">
        <f>IF(N168="základní",J168,0)</f>
        <v>0</v>
      </c>
      <c r="BF168" s="228">
        <f>IF(N168="snížená",J168,0)</f>
        <v>0</v>
      </c>
      <c r="BG168" s="228">
        <f>IF(N168="zákl. přenesená",J168,0)</f>
        <v>0</v>
      </c>
      <c r="BH168" s="228">
        <f>IF(N168="sníž. přenesená",J168,0)</f>
        <v>0</v>
      </c>
      <c r="BI168" s="228">
        <f>IF(N168="nulová",J168,0)</f>
        <v>0</v>
      </c>
      <c r="BJ168" s="20" t="s">
        <v>79</v>
      </c>
      <c r="BK168" s="228">
        <f>ROUND(I168*H168,2)</f>
        <v>0</v>
      </c>
      <c r="BL168" s="20" t="s">
        <v>318</v>
      </c>
      <c r="BM168" s="227" t="s">
        <v>1891</v>
      </c>
    </row>
    <row r="169" s="12" customFormat="1" ht="22.8" customHeight="1">
      <c r="A169" s="12"/>
      <c r="B169" s="200"/>
      <c r="C169" s="201"/>
      <c r="D169" s="202" t="s">
        <v>71</v>
      </c>
      <c r="E169" s="214" t="s">
        <v>1892</v>
      </c>
      <c r="F169" s="214" t="s">
        <v>1893</v>
      </c>
      <c r="G169" s="201"/>
      <c r="H169" s="201"/>
      <c r="I169" s="204"/>
      <c r="J169" s="215">
        <f>BK169</f>
        <v>0</v>
      </c>
      <c r="K169" s="201"/>
      <c r="L169" s="206"/>
      <c r="M169" s="207"/>
      <c r="N169" s="208"/>
      <c r="O169" s="208"/>
      <c r="P169" s="209">
        <f>SUM(P170:P231)</f>
        <v>0</v>
      </c>
      <c r="Q169" s="208"/>
      <c r="R169" s="209">
        <f>SUM(R170:R231)</f>
        <v>0</v>
      </c>
      <c r="S169" s="208"/>
      <c r="T169" s="210">
        <f>SUM(T170:T231)</f>
        <v>0</v>
      </c>
      <c r="U169" s="12"/>
      <c r="V169" s="12"/>
      <c r="W169" s="12"/>
      <c r="X169" s="12"/>
      <c r="Y169" s="12"/>
      <c r="Z169" s="12"/>
      <c r="AA169" s="12"/>
      <c r="AB169" s="12"/>
      <c r="AC169" s="12"/>
      <c r="AD169" s="12"/>
      <c r="AE169" s="12"/>
      <c r="AR169" s="211" t="s">
        <v>81</v>
      </c>
      <c r="AT169" s="212" t="s">
        <v>71</v>
      </c>
      <c r="AU169" s="212" t="s">
        <v>79</v>
      </c>
      <c r="AY169" s="211" t="s">
        <v>156</v>
      </c>
      <c r="BK169" s="213">
        <f>SUM(BK170:BK231)</f>
        <v>0</v>
      </c>
    </row>
    <row r="170" s="2" customFormat="1" ht="16.5" customHeight="1">
      <c r="A170" s="41"/>
      <c r="B170" s="42"/>
      <c r="C170" s="216" t="s">
        <v>975</v>
      </c>
      <c r="D170" s="216" t="s">
        <v>159</v>
      </c>
      <c r="E170" s="217" t="s">
        <v>1894</v>
      </c>
      <c r="F170" s="218" t="s">
        <v>1895</v>
      </c>
      <c r="G170" s="219" t="s">
        <v>1680</v>
      </c>
      <c r="H170" s="220">
        <v>9</v>
      </c>
      <c r="I170" s="221"/>
      <c r="J170" s="222">
        <f>ROUND(I170*H170,2)</f>
        <v>0</v>
      </c>
      <c r="K170" s="218" t="s">
        <v>19</v>
      </c>
      <c r="L170" s="47"/>
      <c r="M170" s="223" t="s">
        <v>19</v>
      </c>
      <c r="N170" s="224" t="s">
        <v>43</v>
      </c>
      <c r="O170" s="87"/>
      <c r="P170" s="225">
        <f>O170*H170</f>
        <v>0</v>
      </c>
      <c r="Q170" s="225">
        <v>0</v>
      </c>
      <c r="R170" s="225">
        <f>Q170*H170</f>
        <v>0</v>
      </c>
      <c r="S170" s="225">
        <v>0</v>
      </c>
      <c r="T170" s="226">
        <f>S170*H170</f>
        <v>0</v>
      </c>
      <c r="U170" s="41"/>
      <c r="V170" s="41"/>
      <c r="W170" s="41"/>
      <c r="X170" s="41"/>
      <c r="Y170" s="41"/>
      <c r="Z170" s="41"/>
      <c r="AA170" s="41"/>
      <c r="AB170" s="41"/>
      <c r="AC170" s="41"/>
      <c r="AD170" s="41"/>
      <c r="AE170" s="41"/>
      <c r="AR170" s="227" t="s">
        <v>318</v>
      </c>
      <c r="AT170" s="227" t="s">
        <v>159</v>
      </c>
      <c r="AU170" s="227" t="s">
        <v>81</v>
      </c>
      <c r="AY170" s="20" t="s">
        <v>156</v>
      </c>
      <c r="BE170" s="228">
        <f>IF(N170="základní",J170,0)</f>
        <v>0</v>
      </c>
      <c r="BF170" s="228">
        <f>IF(N170="snížená",J170,0)</f>
        <v>0</v>
      </c>
      <c r="BG170" s="228">
        <f>IF(N170="zákl. přenesená",J170,0)</f>
        <v>0</v>
      </c>
      <c r="BH170" s="228">
        <f>IF(N170="sníž. přenesená",J170,0)</f>
        <v>0</v>
      </c>
      <c r="BI170" s="228">
        <f>IF(N170="nulová",J170,0)</f>
        <v>0</v>
      </c>
      <c r="BJ170" s="20" t="s">
        <v>79</v>
      </c>
      <c r="BK170" s="228">
        <f>ROUND(I170*H170,2)</f>
        <v>0</v>
      </c>
      <c r="BL170" s="20" t="s">
        <v>318</v>
      </c>
      <c r="BM170" s="227" t="s">
        <v>1896</v>
      </c>
    </row>
    <row r="171" s="2" customFormat="1" ht="16.5" customHeight="1">
      <c r="A171" s="41"/>
      <c r="B171" s="42"/>
      <c r="C171" s="216" t="s">
        <v>980</v>
      </c>
      <c r="D171" s="216" t="s">
        <v>159</v>
      </c>
      <c r="E171" s="217" t="s">
        <v>1894</v>
      </c>
      <c r="F171" s="218" t="s">
        <v>1895</v>
      </c>
      <c r="G171" s="219" t="s">
        <v>1680</v>
      </c>
      <c r="H171" s="220">
        <v>14</v>
      </c>
      <c r="I171" s="221"/>
      <c r="J171" s="222">
        <f>ROUND(I171*H171,2)</f>
        <v>0</v>
      </c>
      <c r="K171" s="218" t="s">
        <v>19</v>
      </c>
      <c r="L171" s="47"/>
      <c r="M171" s="223" t="s">
        <v>19</v>
      </c>
      <c r="N171" s="224" t="s">
        <v>43</v>
      </c>
      <c r="O171" s="87"/>
      <c r="P171" s="225">
        <f>O171*H171</f>
        <v>0</v>
      </c>
      <c r="Q171" s="225">
        <v>0</v>
      </c>
      <c r="R171" s="225">
        <f>Q171*H171</f>
        <v>0</v>
      </c>
      <c r="S171" s="225">
        <v>0</v>
      </c>
      <c r="T171" s="226">
        <f>S171*H171</f>
        <v>0</v>
      </c>
      <c r="U171" s="41"/>
      <c r="V171" s="41"/>
      <c r="W171" s="41"/>
      <c r="X171" s="41"/>
      <c r="Y171" s="41"/>
      <c r="Z171" s="41"/>
      <c r="AA171" s="41"/>
      <c r="AB171" s="41"/>
      <c r="AC171" s="41"/>
      <c r="AD171" s="41"/>
      <c r="AE171" s="41"/>
      <c r="AR171" s="227" t="s">
        <v>318</v>
      </c>
      <c r="AT171" s="227" t="s">
        <v>159</v>
      </c>
      <c r="AU171" s="227" t="s">
        <v>81</v>
      </c>
      <c r="AY171" s="20" t="s">
        <v>156</v>
      </c>
      <c r="BE171" s="228">
        <f>IF(N171="základní",J171,0)</f>
        <v>0</v>
      </c>
      <c r="BF171" s="228">
        <f>IF(N171="snížená",J171,0)</f>
        <v>0</v>
      </c>
      <c r="BG171" s="228">
        <f>IF(N171="zákl. přenesená",J171,0)</f>
        <v>0</v>
      </c>
      <c r="BH171" s="228">
        <f>IF(N171="sníž. přenesená",J171,0)</f>
        <v>0</v>
      </c>
      <c r="BI171" s="228">
        <f>IF(N171="nulová",J171,0)</f>
        <v>0</v>
      </c>
      <c r="BJ171" s="20" t="s">
        <v>79</v>
      </c>
      <c r="BK171" s="228">
        <f>ROUND(I171*H171,2)</f>
        <v>0</v>
      </c>
      <c r="BL171" s="20" t="s">
        <v>318</v>
      </c>
      <c r="BM171" s="227" t="s">
        <v>1897</v>
      </c>
    </row>
    <row r="172" s="2" customFormat="1" ht="16.5" customHeight="1">
      <c r="A172" s="41"/>
      <c r="B172" s="42"/>
      <c r="C172" s="216" t="s">
        <v>986</v>
      </c>
      <c r="D172" s="216" t="s">
        <v>159</v>
      </c>
      <c r="E172" s="217" t="s">
        <v>1898</v>
      </c>
      <c r="F172" s="218" t="s">
        <v>1899</v>
      </c>
      <c r="G172" s="219" t="s">
        <v>1680</v>
      </c>
      <c r="H172" s="220">
        <v>4</v>
      </c>
      <c r="I172" s="221"/>
      <c r="J172" s="222">
        <f>ROUND(I172*H172,2)</f>
        <v>0</v>
      </c>
      <c r="K172" s="218" t="s">
        <v>19</v>
      </c>
      <c r="L172" s="47"/>
      <c r="M172" s="223" t="s">
        <v>19</v>
      </c>
      <c r="N172" s="224" t="s">
        <v>43</v>
      </c>
      <c r="O172" s="87"/>
      <c r="P172" s="225">
        <f>O172*H172</f>
        <v>0</v>
      </c>
      <c r="Q172" s="225">
        <v>0</v>
      </c>
      <c r="R172" s="225">
        <f>Q172*H172</f>
        <v>0</v>
      </c>
      <c r="S172" s="225">
        <v>0</v>
      </c>
      <c r="T172" s="226">
        <f>S172*H172</f>
        <v>0</v>
      </c>
      <c r="U172" s="41"/>
      <c r="V172" s="41"/>
      <c r="W172" s="41"/>
      <c r="X172" s="41"/>
      <c r="Y172" s="41"/>
      <c r="Z172" s="41"/>
      <c r="AA172" s="41"/>
      <c r="AB172" s="41"/>
      <c r="AC172" s="41"/>
      <c r="AD172" s="41"/>
      <c r="AE172" s="41"/>
      <c r="AR172" s="227" t="s">
        <v>318</v>
      </c>
      <c r="AT172" s="227" t="s">
        <v>159</v>
      </c>
      <c r="AU172" s="227" t="s">
        <v>81</v>
      </c>
      <c r="AY172" s="20" t="s">
        <v>156</v>
      </c>
      <c r="BE172" s="228">
        <f>IF(N172="základní",J172,0)</f>
        <v>0</v>
      </c>
      <c r="BF172" s="228">
        <f>IF(N172="snížená",J172,0)</f>
        <v>0</v>
      </c>
      <c r="BG172" s="228">
        <f>IF(N172="zákl. přenesená",J172,0)</f>
        <v>0</v>
      </c>
      <c r="BH172" s="228">
        <f>IF(N172="sníž. přenesená",J172,0)</f>
        <v>0</v>
      </c>
      <c r="BI172" s="228">
        <f>IF(N172="nulová",J172,0)</f>
        <v>0</v>
      </c>
      <c r="BJ172" s="20" t="s">
        <v>79</v>
      </c>
      <c r="BK172" s="228">
        <f>ROUND(I172*H172,2)</f>
        <v>0</v>
      </c>
      <c r="BL172" s="20" t="s">
        <v>318</v>
      </c>
      <c r="BM172" s="227" t="s">
        <v>1900</v>
      </c>
    </row>
    <row r="173" s="2" customFormat="1" ht="16.5" customHeight="1">
      <c r="A173" s="41"/>
      <c r="B173" s="42"/>
      <c r="C173" s="216" t="s">
        <v>991</v>
      </c>
      <c r="D173" s="216" t="s">
        <v>159</v>
      </c>
      <c r="E173" s="217" t="s">
        <v>1901</v>
      </c>
      <c r="F173" s="218" t="s">
        <v>1902</v>
      </c>
      <c r="G173" s="219" t="s">
        <v>1680</v>
      </c>
      <c r="H173" s="220">
        <v>5</v>
      </c>
      <c r="I173" s="221"/>
      <c r="J173" s="222">
        <f>ROUND(I173*H173,2)</f>
        <v>0</v>
      </c>
      <c r="K173" s="218" t="s">
        <v>19</v>
      </c>
      <c r="L173" s="47"/>
      <c r="M173" s="223" t="s">
        <v>19</v>
      </c>
      <c r="N173" s="224" t="s">
        <v>43</v>
      </c>
      <c r="O173" s="87"/>
      <c r="P173" s="225">
        <f>O173*H173</f>
        <v>0</v>
      </c>
      <c r="Q173" s="225">
        <v>0</v>
      </c>
      <c r="R173" s="225">
        <f>Q173*H173</f>
        <v>0</v>
      </c>
      <c r="S173" s="225">
        <v>0</v>
      </c>
      <c r="T173" s="226">
        <f>S173*H173</f>
        <v>0</v>
      </c>
      <c r="U173" s="41"/>
      <c r="V173" s="41"/>
      <c r="W173" s="41"/>
      <c r="X173" s="41"/>
      <c r="Y173" s="41"/>
      <c r="Z173" s="41"/>
      <c r="AA173" s="41"/>
      <c r="AB173" s="41"/>
      <c r="AC173" s="41"/>
      <c r="AD173" s="41"/>
      <c r="AE173" s="41"/>
      <c r="AR173" s="227" t="s">
        <v>318</v>
      </c>
      <c r="AT173" s="227" t="s">
        <v>159</v>
      </c>
      <c r="AU173" s="227" t="s">
        <v>81</v>
      </c>
      <c r="AY173" s="20" t="s">
        <v>156</v>
      </c>
      <c r="BE173" s="228">
        <f>IF(N173="základní",J173,0)</f>
        <v>0</v>
      </c>
      <c r="BF173" s="228">
        <f>IF(N173="snížená",J173,0)</f>
        <v>0</v>
      </c>
      <c r="BG173" s="228">
        <f>IF(N173="zákl. přenesená",J173,0)</f>
        <v>0</v>
      </c>
      <c r="BH173" s="228">
        <f>IF(N173="sníž. přenesená",J173,0)</f>
        <v>0</v>
      </c>
      <c r="BI173" s="228">
        <f>IF(N173="nulová",J173,0)</f>
        <v>0</v>
      </c>
      <c r="BJ173" s="20" t="s">
        <v>79</v>
      </c>
      <c r="BK173" s="228">
        <f>ROUND(I173*H173,2)</f>
        <v>0</v>
      </c>
      <c r="BL173" s="20" t="s">
        <v>318</v>
      </c>
      <c r="BM173" s="227" t="s">
        <v>1903</v>
      </c>
    </row>
    <row r="174" s="2" customFormat="1" ht="16.5" customHeight="1">
      <c r="A174" s="41"/>
      <c r="B174" s="42"/>
      <c r="C174" s="216" t="s">
        <v>1000</v>
      </c>
      <c r="D174" s="216" t="s">
        <v>159</v>
      </c>
      <c r="E174" s="217" t="s">
        <v>1904</v>
      </c>
      <c r="F174" s="218" t="s">
        <v>1905</v>
      </c>
      <c r="G174" s="219" t="s">
        <v>1680</v>
      </c>
      <c r="H174" s="220">
        <v>1</v>
      </c>
      <c r="I174" s="221"/>
      <c r="J174" s="222">
        <f>ROUND(I174*H174,2)</f>
        <v>0</v>
      </c>
      <c r="K174" s="218" t="s">
        <v>19</v>
      </c>
      <c r="L174" s="47"/>
      <c r="M174" s="223" t="s">
        <v>19</v>
      </c>
      <c r="N174" s="224" t="s">
        <v>43</v>
      </c>
      <c r="O174" s="87"/>
      <c r="P174" s="225">
        <f>O174*H174</f>
        <v>0</v>
      </c>
      <c r="Q174" s="225">
        <v>0</v>
      </c>
      <c r="R174" s="225">
        <f>Q174*H174</f>
        <v>0</v>
      </c>
      <c r="S174" s="225">
        <v>0</v>
      </c>
      <c r="T174" s="226">
        <f>S174*H174</f>
        <v>0</v>
      </c>
      <c r="U174" s="41"/>
      <c r="V174" s="41"/>
      <c r="W174" s="41"/>
      <c r="X174" s="41"/>
      <c r="Y174" s="41"/>
      <c r="Z174" s="41"/>
      <c r="AA174" s="41"/>
      <c r="AB174" s="41"/>
      <c r="AC174" s="41"/>
      <c r="AD174" s="41"/>
      <c r="AE174" s="41"/>
      <c r="AR174" s="227" t="s">
        <v>318</v>
      </c>
      <c r="AT174" s="227" t="s">
        <v>159</v>
      </c>
      <c r="AU174" s="227" t="s">
        <v>81</v>
      </c>
      <c r="AY174" s="20" t="s">
        <v>156</v>
      </c>
      <c r="BE174" s="228">
        <f>IF(N174="základní",J174,0)</f>
        <v>0</v>
      </c>
      <c r="BF174" s="228">
        <f>IF(N174="snížená",J174,0)</f>
        <v>0</v>
      </c>
      <c r="BG174" s="228">
        <f>IF(N174="zákl. přenesená",J174,0)</f>
        <v>0</v>
      </c>
      <c r="BH174" s="228">
        <f>IF(N174="sníž. přenesená",J174,0)</f>
        <v>0</v>
      </c>
      <c r="BI174" s="228">
        <f>IF(N174="nulová",J174,0)</f>
        <v>0</v>
      </c>
      <c r="BJ174" s="20" t="s">
        <v>79</v>
      </c>
      <c r="BK174" s="228">
        <f>ROUND(I174*H174,2)</f>
        <v>0</v>
      </c>
      <c r="BL174" s="20" t="s">
        <v>318</v>
      </c>
      <c r="BM174" s="227" t="s">
        <v>1906</v>
      </c>
    </row>
    <row r="175" s="2" customFormat="1" ht="16.5" customHeight="1">
      <c r="A175" s="41"/>
      <c r="B175" s="42"/>
      <c r="C175" s="216" t="s">
        <v>1006</v>
      </c>
      <c r="D175" s="216" t="s">
        <v>159</v>
      </c>
      <c r="E175" s="217" t="s">
        <v>1904</v>
      </c>
      <c r="F175" s="218" t="s">
        <v>1905</v>
      </c>
      <c r="G175" s="219" t="s">
        <v>1680</v>
      </c>
      <c r="H175" s="220">
        <v>2</v>
      </c>
      <c r="I175" s="221"/>
      <c r="J175" s="222">
        <f>ROUND(I175*H175,2)</f>
        <v>0</v>
      </c>
      <c r="K175" s="218" t="s">
        <v>19</v>
      </c>
      <c r="L175" s="47"/>
      <c r="M175" s="223" t="s">
        <v>19</v>
      </c>
      <c r="N175" s="224" t="s">
        <v>43</v>
      </c>
      <c r="O175" s="87"/>
      <c r="P175" s="225">
        <f>O175*H175</f>
        <v>0</v>
      </c>
      <c r="Q175" s="225">
        <v>0</v>
      </c>
      <c r="R175" s="225">
        <f>Q175*H175</f>
        <v>0</v>
      </c>
      <c r="S175" s="225">
        <v>0</v>
      </c>
      <c r="T175" s="226">
        <f>S175*H175</f>
        <v>0</v>
      </c>
      <c r="U175" s="41"/>
      <c r="V175" s="41"/>
      <c r="W175" s="41"/>
      <c r="X175" s="41"/>
      <c r="Y175" s="41"/>
      <c r="Z175" s="41"/>
      <c r="AA175" s="41"/>
      <c r="AB175" s="41"/>
      <c r="AC175" s="41"/>
      <c r="AD175" s="41"/>
      <c r="AE175" s="41"/>
      <c r="AR175" s="227" t="s">
        <v>318</v>
      </c>
      <c r="AT175" s="227" t="s">
        <v>159</v>
      </c>
      <c r="AU175" s="227" t="s">
        <v>81</v>
      </c>
      <c r="AY175" s="20" t="s">
        <v>156</v>
      </c>
      <c r="BE175" s="228">
        <f>IF(N175="základní",J175,0)</f>
        <v>0</v>
      </c>
      <c r="BF175" s="228">
        <f>IF(N175="snížená",J175,0)</f>
        <v>0</v>
      </c>
      <c r="BG175" s="228">
        <f>IF(N175="zákl. přenesená",J175,0)</f>
        <v>0</v>
      </c>
      <c r="BH175" s="228">
        <f>IF(N175="sníž. přenesená",J175,0)</f>
        <v>0</v>
      </c>
      <c r="BI175" s="228">
        <f>IF(N175="nulová",J175,0)</f>
        <v>0</v>
      </c>
      <c r="BJ175" s="20" t="s">
        <v>79</v>
      </c>
      <c r="BK175" s="228">
        <f>ROUND(I175*H175,2)</f>
        <v>0</v>
      </c>
      <c r="BL175" s="20" t="s">
        <v>318</v>
      </c>
      <c r="BM175" s="227" t="s">
        <v>1907</v>
      </c>
    </row>
    <row r="176" s="2" customFormat="1" ht="16.5" customHeight="1">
      <c r="A176" s="41"/>
      <c r="B176" s="42"/>
      <c r="C176" s="216" t="s">
        <v>1011</v>
      </c>
      <c r="D176" s="216" t="s">
        <v>159</v>
      </c>
      <c r="E176" s="217" t="s">
        <v>1908</v>
      </c>
      <c r="F176" s="218" t="s">
        <v>1909</v>
      </c>
      <c r="G176" s="219" t="s">
        <v>1680</v>
      </c>
      <c r="H176" s="220">
        <v>3</v>
      </c>
      <c r="I176" s="221"/>
      <c r="J176" s="222">
        <f>ROUND(I176*H176,2)</f>
        <v>0</v>
      </c>
      <c r="K176" s="218" t="s">
        <v>19</v>
      </c>
      <c r="L176" s="47"/>
      <c r="M176" s="223" t="s">
        <v>19</v>
      </c>
      <c r="N176" s="224" t="s">
        <v>43</v>
      </c>
      <c r="O176" s="87"/>
      <c r="P176" s="225">
        <f>O176*H176</f>
        <v>0</v>
      </c>
      <c r="Q176" s="225">
        <v>0</v>
      </c>
      <c r="R176" s="225">
        <f>Q176*H176</f>
        <v>0</v>
      </c>
      <c r="S176" s="225">
        <v>0</v>
      </c>
      <c r="T176" s="226">
        <f>S176*H176</f>
        <v>0</v>
      </c>
      <c r="U176" s="41"/>
      <c r="V176" s="41"/>
      <c r="W176" s="41"/>
      <c r="X176" s="41"/>
      <c r="Y176" s="41"/>
      <c r="Z176" s="41"/>
      <c r="AA176" s="41"/>
      <c r="AB176" s="41"/>
      <c r="AC176" s="41"/>
      <c r="AD176" s="41"/>
      <c r="AE176" s="41"/>
      <c r="AR176" s="227" t="s">
        <v>318</v>
      </c>
      <c r="AT176" s="227" t="s">
        <v>159</v>
      </c>
      <c r="AU176" s="227" t="s">
        <v>81</v>
      </c>
      <c r="AY176" s="20" t="s">
        <v>156</v>
      </c>
      <c r="BE176" s="228">
        <f>IF(N176="základní",J176,0)</f>
        <v>0</v>
      </c>
      <c r="BF176" s="228">
        <f>IF(N176="snížená",J176,0)</f>
        <v>0</v>
      </c>
      <c r="BG176" s="228">
        <f>IF(N176="zákl. přenesená",J176,0)</f>
        <v>0</v>
      </c>
      <c r="BH176" s="228">
        <f>IF(N176="sníž. přenesená",J176,0)</f>
        <v>0</v>
      </c>
      <c r="BI176" s="228">
        <f>IF(N176="nulová",J176,0)</f>
        <v>0</v>
      </c>
      <c r="BJ176" s="20" t="s">
        <v>79</v>
      </c>
      <c r="BK176" s="228">
        <f>ROUND(I176*H176,2)</f>
        <v>0</v>
      </c>
      <c r="BL176" s="20" t="s">
        <v>318</v>
      </c>
      <c r="BM176" s="227" t="s">
        <v>1910</v>
      </c>
    </row>
    <row r="177" s="2" customFormat="1" ht="16.5" customHeight="1">
      <c r="A177" s="41"/>
      <c r="B177" s="42"/>
      <c r="C177" s="216" t="s">
        <v>1018</v>
      </c>
      <c r="D177" s="216" t="s">
        <v>159</v>
      </c>
      <c r="E177" s="217" t="s">
        <v>1908</v>
      </c>
      <c r="F177" s="218" t="s">
        <v>1909</v>
      </c>
      <c r="G177" s="219" t="s">
        <v>1680</v>
      </c>
      <c r="H177" s="220">
        <v>4</v>
      </c>
      <c r="I177" s="221"/>
      <c r="J177" s="222">
        <f>ROUND(I177*H177,2)</f>
        <v>0</v>
      </c>
      <c r="K177" s="218" t="s">
        <v>19</v>
      </c>
      <c r="L177" s="47"/>
      <c r="M177" s="223" t="s">
        <v>19</v>
      </c>
      <c r="N177" s="224" t="s">
        <v>43</v>
      </c>
      <c r="O177" s="87"/>
      <c r="P177" s="225">
        <f>O177*H177</f>
        <v>0</v>
      </c>
      <c r="Q177" s="225">
        <v>0</v>
      </c>
      <c r="R177" s="225">
        <f>Q177*H177</f>
        <v>0</v>
      </c>
      <c r="S177" s="225">
        <v>0</v>
      </c>
      <c r="T177" s="226">
        <f>S177*H177</f>
        <v>0</v>
      </c>
      <c r="U177" s="41"/>
      <c r="V177" s="41"/>
      <c r="W177" s="41"/>
      <c r="X177" s="41"/>
      <c r="Y177" s="41"/>
      <c r="Z177" s="41"/>
      <c r="AA177" s="41"/>
      <c r="AB177" s="41"/>
      <c r="AC177" s="41"/>
      <c r="AD177" s="41"/>
      <c r="AE177" s="41"/>
      <c r="AR177" s="227" t="s">
        <v>318</v>
      </c>
      <c r="AT177" s="227" t="s">
        <v>159</v>
      </c>
      <c r="AU177" s="227" t="s">
        <v>81</v>
      </c>
      <c r="AY177" s="20" t="s">
        <v>156</v>
      </c>
      <c r="BE177" s="228">
        <f>IF(N177="základní",J177,0)</f>
        <v>0</v>
      </c>
      <c r="BF177" s="228">
        <f>IF(N177="snížená",J177,0)</f>
        <v>0</v>
      </c>
      <c r="BG177" s="228">
        <f>IF(N177="zákl. přenesená",J177,0)</f>
        <v>0</v>
      </c>
      <c r="BH177" s="228">
        <f>IF(N177="sníž. přenesená",J177,0)</f>
        <v>0</v>
      </c>
      <c r="BI177" s="228">
        <f>IF(N177="nulová",J177,0)</f>
        <v>0</v>
      </c>
      <c r="BJ177" s="20" t="s">
        <v>79</v>
      </c>
      <c r="BK177" s="228">
        <f>ROUND(I177*H177,2)</f>
        <v>0</v>
      </c>
      <c r="BL177" s="20" t="s">
        <v>318</v>
      </c>
      <c r="BM177" s="227" t="s">
        <v>1911</v>
      </c>
    </row>
    <row r="178" s="2" customFormat="1" ht="16.5" customHeight="1">
      <c r="A178" s="41"/>
      <c r="B178" s="42"/>
      <c r="C178" s="216" t="s">
        <v>1024</v>
      </c>
      <c r="D178" s="216" t="s">
        <v>159</v>
      </c>
      <c r="E178" s="217" t="s">
        <v>1908</v>
      </c>
      <c r="F178" s="218" t="s">
        <v>1909</v>
      </c>
      <c r="G178" s="219" t="s">
        <v>1680</v>
      </c>
      <c r="H178" s="220">
        <v>1</v>
      </c>
      <c r="I178" s="221"/>
      <c r="J178" s="222">
        <f>ROUND(I178*H178,2)</f>
        <v>0</v>
      </c>
      <c r="K178" s="218" t="s">
        <v>19</v>
      </c>
      <c r="L178" s="47"/>
      <c r="M178" s="223" t="s">
        <v>19</v>
      </c>
      <c r="N178" s="224" t="s">
        <v>43</v>
      </c>
      <c r="O178" s="87"/>
      <c r="P178" s="225">
        <f>O178*H178</f>
        <v>0</v>
      </c>
      <c r="Q178" s="225">
        <v>0</v>
      </c>
      <c r="R178" s="225">
        <f>Q178*H178</f>
        <v>0</v>
      </c>
      <c r="S178" s="225">
        <v>0</v>
      </c>
      <c r="T178" s="226">
        <f>S178*H178</f>
        <v>0</v>
      </c>
      <c r="U178" s="41"/>
      <c r="V178" s="41"/>
      <c r="W178" s="41"/>
      <c r="X178" s="41"/>
      <c r="Y178" s="41"/>
      <c r="Z178" s="41"/>
      <c r="AA178" s="41"/>
      <c r="AB178" s="41"/>
      <c r="AC178" s="41"/>
      <c r="AD178" s="41"/>
      <c r="AE178" s="41"/>
      <c r="AR178" s="227" t="s">
        <v>318</v>
      </c>
      <c r="AT178" s="227" t="s">
        <v>159</v>
      </c>
      <c r="AU178" s="227" t="s">
        <v>81</v>
      </c>
      <c r="AY178" s="20" t="s">
        <v>156</v>
      </c>
      <c r="BE178" s="228">
        <f>IF(N178="základní",J178,0)</f>
        <v>0</v>
      </c>
      <c r="BF178" s="228">
        <f>IF(N178="snížená",J178,0)</f>
        <v>0</v>
      </c>
      <c r="BG178" s="228">
        <f>IF(N178="zákl. přenesená",J178,0)</f>
        <v>0</v>
      </c>
      <c r="BH178" s="228">
        <f>IF(N178="sníž. přenesená",J178,0)</f>
        <v>0</v>
      </c>
      <c r="BI178" s="228">
        <f>IF(N178="nulová",J178,0)</f>
        <v>0</v>
      </c>
      <c r="BJ178" s="20" t="s">
        <v>79</v>
      </c>
      <c r="BK178" s="228">
        <f>ROUND(I178*H178,2)</f>
        <v>0</v>
      </c>
      <c r="BL178" s="20" t="s">
        <v>318</v>
      </c>
      <c r="BM178" s="227" t="s">
        <v>1912</v>
      </c>
    </row>
    <row r="179" s="2" customFormat="1" ht="16.5" customHeight="1">
      <c r="A179" s="41"/>
      <c r="B179" s="42"/>
      <c r="C179" s="216" t="s">
        <v>1029</v>
      </c>
      <c r="D179" s="216" t="s">
        <v>159</v>
      </c>
      <c r="E179" s="217" t="s">
        <v>1913</v>
      </c>
      <c r="F179" s="218" t="s">
        <v>1914</v>
      </c>
      <c r="G179" s="219" t="s">
        <v>1680</v>
      </c>
      <c r="H179" s="220">
        <v>1</v>
      </c>
      <c r="I179" s="221"/>
      <c r="J179" s="222">
        <f>ROUND(I179*H179,2)</f>
        <v>0</v>
      </c>
      <c r="K179" s="218" t="s">
        <v>19</v>
      </c>
      <c r="L179" s="47"/>
      <c r="M179" s="223" t="s">
        <v>19</v>
      </c>
      <c r="N179" s="224" t="s">
        <v>43</v>
      </c>
      <c r="O179" s="87"/>
      <c r="P179" s="225">
        <f>O179*H179</f>
        <v>0</v>
      </c>
      <c r="Q179" s="225">
        <v>0</v>
      </c>
      <c r="R179" s="225">
        <f>Q179*H179</f>
        <v>0</v>
      </c>
      <c r="S179" s="225">
        <v>0</v>
      </c>
      <c r="T179" s="226">
        <f>S179*H179</f>
        <v>0</v>
      </c>
      <c r="U179" s="41"/>
      <c r="V179" s="41"/>
      <c r="W179" s="41"/>
      <c r="X179" s="41"/>
      <c r="Y179" s="41"/>
      <c r="Z179" s="41"/>
      <c r="AA179" s="41"/>
      <c r="AB179" s="41"/>
      <c r="AC179" s="41"/>
      <c r="AD179" s="41"/>
      <c r="AE179" s="41"/>
      <c r="AR179" s="227" t="s">
        <v>318</v>
      </c>
      <c r="AT179" s="227" t="s">
        <v>159</v>
      </c>
      <c r="AU179" s="227" t="s">
        <v>81</v>
      </c>
      <c r="AY179" s="20" t="s">
        <v>156</v>
      </c>
      <c r="BE179" s="228">
        <f>IF(N179="základní",J179,0)</f>
        <v>0</v>
      </c>
      <c r="BF179" s="228">
        <f>IF(N179="snížená",J179,0)</f>
        <v>0</v>
      </c>
      <c r="BG179" s="228">
        <f>IF(N179="zákl. přenesená",J179,0)</f>
        <v>0</v>
      </c>
      <c r="BH179" s="228">
        <f>IF(N179="sníž. přenesená",J179,0)</f>
        <v>0</v>
      </c>
      <c r="BI179" s="228">
        <f>IF(N179="nulová",J179,0)</f>
        <v>0</v>
      </c>
      <c r="BJ179" s="20" t="s">
        <v>79</v>
      </c>
      <c r="BK179" s="228">
        <f>ROUND(I179*H179,2)</f>
        <v>0</v>
      </c>
      <c r="BL179" s="20" t="s">
        <v>318</v>
      </c>
      <c r="BM179" s="227" t="s">
        <v>1915</v>
      </c>
    </row>
    <row r="180" s="2" customFormat="1" ht="16.5" customHeight="1">
      <c r="A180" s="41"/>
      <c r="B180" s="42"/>
      <c r="C180" s="216" t="s">
        <v>1034</v>
      </c>
      <c r="D180" s="216" t="s">
        <v>159</v>
      </c>
      <c r="E180" s="217" t="s">
        <v>1913</v>
      </c>
      <c r="F180" s="218" t="s">
        <v>1914</v>
      </c>
      <c r="G180" s="219" t="s">
        <v>1680</v>
      </c>
      <c r="H180" s="220">
        <v>1</v>
      </c>
      <c r="I180" s="221"/>
      <c r="J180" s="222">
        <f>ROUND(I180*H180,2)</f>
        <v>0</v>
      </c>
      <c r="K180" s="218" t="s">
        <v>19</v>
      </c>
      <c r="L180" s="47"/>
      <c r="M180" s="223" t="s">
        <v>19</v>
      </c>
      <c r="N180" s="224" t="s">
        <v>43</v>
      </c>
      <c r="O180" s="87"/>
      <c r="P180" s="225">
        <f>O180*H180</f>
        <v>0</v>
      </c>
      <c r="Q180" s="225">
        <v>0</v>
      </c>
      <c r="R180" s="225">
        <f>Q180*H180</f>
        <v>0</v>
      </c>
      <c r="S180" s="225">
        <v>0</v>
      </c>
      <c r="T180" s="226">
        <f>S180*H180</f>
        <v>0</v>
      </c>
      <c r="U180" s="41"/>
      <c r="V180" s="41"/>
      <c r="W180" s="41"/>
      <c r="X180" s="41"/>
      <c r="Y180" s="41"/>
      <c r="Z180" s="41"/>
      <c r="AA180" s="41"/>
      <c r="AB180" s="41"/>
      <c r="AC180" s="41"/>
      <c r="AD180" s="41"/>
      <c r="AE180" s="41"/>
      <c r="AR180" s="227" t="s">
        <v>318</v>
      </c>
      <c r="AT180" s="227" t="s">
        <v>159</v>
      </c>
      <c r="AU180" s="227" t="s">
        <v>81</v>
      </c>
      <c r="AY180" s="20" t="s">
        <v>156</v>
      </c>
      <c r="BE180" s="228">
        <f>IF(N180="základní",J180,0)</f>
        <v>0</v>
      </c>
      <c r="BF180" s="228">
        <f>IF(N180="snížená",J180,0)</f>
        <v>0</v>
      </c>
      <c r="BG180" s="228">
        <f>IF(N180="zákl. přenesená",J180,0)</f>
        <v>0</v>
      </c>
      <c r="BH180" s="228">
        <f>IF(N180="sníž. přenesená",J180,0)</f>
        <v>0</v>
      </c>
      <c r="BI180" s="228">
        <f>IF(N180="nulová",J180,0)</f>
        <v>0</v>
      </c>
      <c r="BJ180" s="20" t="s">
        <v>79</v>
      </c>
      <c r="BK180" s="228">
        <f>ROUND(I180*H180,2)</f>
        <v>0</v>
      </c>
      <c r="BL180" s="20" t="s">
        <v>318</v>
      </c>
      <c r="BM180" s="227" t="s">
        <v>1916</v>
      </c>
    </row>
    <row r="181" s="2" customFormat="1" ht="16.5" customHeight="1">
      <c r="A181" s="41"/>
      <c r="B181" s="42"/>
      <c r="C181" s="216" t="s">
        <v>1040</v>
      </c>
      <c r="D181" s="216" t="s">
        <v>159</v>
      </c>
      <c r="E181" s="217" t="s">
        <v>1917</v>
      </c>
      <c r="F181" s="218" t="s">
        <v>1918</v>
      </c>
      <c r="G181" s="219" t="s">
        <v>1680</v>
      </c>
      <c r="H181" s="220">
        <v>1</v>
      </c>
      <c r="I181" s="221"/>
      <c r="J181" s="222">
        <f>ROUND(I181*H181,2)</f>
        <v>0</v>
      </c>
      <c r="K181" s="218" t="s">
        <v>19</v>
      </c>
      <c r="L181" s="47"/>
      <c r="M181" s="223" t="s">
        <v>19</v>
      </c>
      <c r="N181" s="224" t="s">
        <v>43</v>
      </c>
      <c r="O181" s="87"/>
      <c r="P181" s="225">
        <f>O181*H181</f>
        <v>0</v>
      </c>
      <c r="Q181" s="225">
        <v>0</v>
      </c>
      <c r="R181" s="225">
        <f>Q181*H181</f>
        <v>0</v>
      </c>
      <c r="S181" s="225">
        <v>0</v>
      </c>
      <c r="T181" s="226">
        <f>S181*H181</f>
        <v>0</v>
      </c>
      <c r="U181" s="41"/>
      <c r="V181" s="41"/>
      <c r="W181" s="41"/>
      <c r="X181" s="41"/>
      <c r="Y181" s="41"/>
      <c r="Z181" s="41"/>
      <c r="AA181" s="41"/>
      <c r="AB181" s="41"/>
      <c r="AC181" s="41"/>
      <c r="AD181" s="41"/>
      <c r="AE181" s="41"/>
      <c r="AR181" s="227" t="s">
        <v>318</v>
      </c>
      <c r="AT181" s="227" t="s">
        <v>159</v>
      </c>
      <c r="AU181" s="227" t="s">
        <v>81</v>
      </c>
      <c r="AY181" s="20" t="s">
        <v>156</v>
      </c>
      <c r="BE181" s="228">
        <f>IF(N181="základní",J181,0)</f>
        <v>0</v>
      </c>
      <c r="BF181" s="228">
        <f>IF(N181="snížená",J181,0)</f>
        <v>0</v>
      </c>
      <c r="BG181" s="228">
        <f>IF(N181="zákl. přenesená",J181,0)</f>
        <v>0</v>
      </c>
      <c r="BH181" s="228">
        <f>IF(N181="sníž. přenesená",J181,0)</f>
        <v>0</v>
      </c>
      <c r="BI181" s="228">
        <f>IF(N181="nulová",J181,0)</f>
        <v>0</v>
      </c>
      <c r="BJ181" s="20" t="s">
        <v>79</v>
      </c>
      <c r="BK181" s="228">
        <f>ROUND(I181*H181,2)</f>
        <v>0</v>
      </c>
      <c r="BL181" s="20" t="s">
        <v>318</v>
      </c>
      <c r="BM181" s="227" t="s">
        <v>1919</v>
      </c>
    </row>
    <row r="182" s="2" customFormat="1" ht="16.5" customHeight="1">
      <c r="A182" s="41"/>
      <c r="B182" s="42"/>
      <c r="C182" s="216" t="s">
        <v>1047</v>
      </c>
      <c r="D182" s="216" t="s">
        <v>159</v>
      </c>
      <c r="E182" s="217" t="s">
        <v>1920</v>
      </c>
      <c r="F182" s="218" t="s">
        <v>1921</v>
      </c>
      <c r="G182" s="219" t="s">
        <v>1680</v>
      </c>
      <c r="H182" s="220">
        <v>1</v>
      </c>
      <c r="I182" s="221"/>
      <c r="J182" s="222">
        <f>ROUND(I182*H182,2)</f>
        <v>0</v>
      </c>
      <c r="K182" s="218" t="s">
        <v>19</v>
      </c>
      <c r="L182" s="47"/>
      <c r="M182" s="223" t="s">
        <v>19</v>
      </c>
      <c r="N182" s="224" t="s">
        <v>43</v>
      </c>
      <c r="O182" s="87"/>
      <c r="P182" s="225">
        <f>O182*H182</f>
        <v>0</v>
      </c>
      <c r="Q182" s="225">
        <v>0</v>
      </c>
      <c r="R182" s="225">
        <f>Q182*H182</f>
        <v>0</v>
      </c>
      <c r="S182" s="225">
        <v>0</v>
      </c>
      <c r="T182" s="226">
        <f>S182*H182</f>
        <v>0</v>
      </c>
      <c r="U182" s="41"/>
      <c r="V182" s="41"/>
      <c r="W182" s="41"/>
      <c r="X182" s="41"/>
      <c r="Y182" s="41"/>
      <c r="Z182" s="41"/>
      <c r="AA182" s="41"/>
      <c r="AB182" s="41"/>
      <c r="AC182" s="41"/>
      <c r="AD182" s="41"/>
      <c r="AE182" s="41"/>
      <c r="AR182" s="227" t="s">
        <v>318</v>
      </c>
      <c r="AT182" s="227" t="s">
        <v>159</v>
      </c>
      <c r="AU182" s="227" t="s">
        <v>81</v>
      </c>
      <c r="AY182" s="20" t="s">
        <v>156</v>
      </c>
      <c r="BE182" s="228">
        <f>IF(N182="základní",J182,0)</f>
        <v>0</v>
      </c>
      <c r="BF182" s="228">
        <f>IF(N182="snížená",J182,0)</f>
        <v>0</v>
      </c>
      <c r="BG182" s="228">
        <f>IF(N182="zákl. přenesená",J182,0)</f>
        <v>0</v>
      </c>
      <c r="BH182" s="228">
        <f>IF(N182="sníž. přenesená",J182,0)</f>
        <v>0</v>
      </c>
      <c r="BI182" s="228">
        <f>IF(N182="nulová",J182,0)</f>
        <v>0</v>
      </c>
      <c r="BJ182" s="20" t="s">
        <v>79</v>
      </c>
      <c r="BK182" s="228">
        <f>ROUND(I182*H182,2)</f>
        <v>0</v>
      </c>
      <c r="BL182" s="20" t="s">
        <v>318</v>
      </c>
      <c r="BM182" s="227" t="s">
        <v>1922</v>
      </c>
    </row>
    <row r="183" s="2" customFormat="1" ht="16.5" customHeight="1">
      <c r="A183" s="41"/>
      <c r="B183" s="42"/>
      <c r="C183" s="216" t="s">
        <v>1053</v>
      </c>
      <c r="D183" s="216" t="s">
        <v>159</v>
      </c>
      <c r="E183" s="217" t="s">
        <v>1923</v>
      </c>
      <c r="F183" s="218" t="s">
        <v>1924</v>
      </c>
      <c r="G183" s="219" t="s">
        <v>1680</v>
      </c>
      <c r="H183" s="220">
        <v>1</v>
      </c>
      <c r="I183" s="221"/>
      <c r="J183" s="222">
        <f>ROUND(I183*H183,2)</f>
        <v>0</v>
      </c>
      <c r="K183" s="218" t="s">
        <v>19</v>
      </c>
      <c r="L183" s="47"/>
      <c r="M183" s="223" t="s">
        <v>19</v>
      </c>
      <c r="N183" s="224" t="s">
        <v>43</v>
      </c>
      <c r="O183" s="87"/>
      <c r="P183" s="225">
        <f>O183*H183</f>
        <v>0</v>
      </c>
      <c r="Q183" s="225">
        <v>0</v>
      </c>
      <c r="R183" s="225">
        <f>Q183*H183</f>
        <v>0</v>
      </c>
      <c r="S183" s="225">
        <v>0</v>
      </c>
      <c r="T183" s="226">
        <f>S183*H183</f>
        <v>0</v>
      </c>
      <c r="U183" s="41"/>
      <c r="V183" s="41"/>
      <c r="W183" s="41"/>
      <c r="X183" s="41"/>
      <c r="Y183" s="41"/>
      <c r="Z183" s="41"/>
      <c r="AA183" s="41"/>
      <c r="AB183" s="41"/>
      <c r="AC183" s="41"/>
      <c r="AD183" s="41"/>
      <c r="AE183" s="41"/>
      <c r="AR183" s="227" t="s">
        <v>318</v>
      </c>
      <c r="AT183" s="227" t="s">
        <v>159</v>
      </c>
      <c r="AU183" s="227" t="s">
        <v>81</v>
      </c>
      <c r="AY183" s="20" t="s">
        <v>156</v>
      </c>
      <c r="BE183" s="228">
        <f>IF(N183="základní",J183,0)</f>
        <v>0</v>
      </c>
      <c r="BF183" s="228">
        <f>IF(N183="snížená",J183,0)</f>
        <v>0</v>
      </c>
      <c r="BG183" s="228">
        <f>IF(N183="zákl. přenesená",J183,0)</f>
        <v>0</v>
      </c>
      <c r="BH183" s="228">
        <f>IF(N183="sníž. přenesená",J183,0)</f>
        <v>0</v>
      </c>
      <c r="BI183" s="228">
        <f>IF(N183="nulová",J183,0)</f>
        <v>0</v>
      </c>
      <c r="BJ183" s="20" t="s">
        <v>79</v>
      </c>
      <c r="BK183" s="228">
        <f>ROUND(I183*H183,2)</f>
        <v>0</v>
      </c>
      <c r="BL183" s="20" t="s">
        <v>318</v>
      </c>
      <c r="BM183" s="227" t="s">
        <v>1925</v>
      </c>
    </row>
    <row r="184" s="2" customFormat="1" ht="16.5" customHeight="1">
      <c r="A184" s="41"/>
      <c r="B184" s="42"/>
      <c r="C184" s="216" t="s">
        <v>1059</v>
      </c>
      <c r="D184" s="216" t="s">
        <v>159</v>
      </c>
      <c r="E184" s="217" t="s">
        <v>1923</v>
      </c>
      <c r="F184" s="218" t="s">
        <v>1924</v>
      </c>
      <c r="G184" s="219" t="s">
        <v>1680</v>
      </c>
      <c r="H184" s="220">
        <v>1</v>
      </c>
      <c r="I184" s="221"/>
      <c r="J184" s="222">
        <f>ROUND(I184*H184,2)</f>
        <v>0</v>
      </c>
      <c r="K184" s="218" t="s">
        <v>19</v>
      </c>
      <c r="L184" s="47"/>
      <c r="M184" s="223" t="s">
        <v>19</v>
      </c>
      <c r="N184" s="224" t="s">
        <v>43</v>
      </c>
      <c r="O184" s="87"/>
      <c r="P184" s="225">
        <f>O184*H184</f>
        <v>0</v>
      </c>
      <c r="Q184" s="225">
        <v>0</v>
      </c>
      <c r="R184" s="225">
        <f>Q184*H184</f>
        <v>0</v>
      </c>
      <c r="S184" s="225">
        <v>0</v>
      </c>
      <c r="T184" s="226">
        <f>S184*H184</f>
        <v>0</v>
      </c>
      <c r="U184" s="41"/>
      <c r="V184" s="41"/>
      <c r="W184" s="41"/>
      <c r="X184" s="41"/>
      <c r="Y184" s="41"/>
      <c r="Z184" s="41"/>
      <c r="AA184" s="41"/>
      <c r="AB184" s="41"/>
      <c r="AC184" s="41"/>
      <c r="AD184" s="41"/>
      <c r="AE184" s="41"/>
      <c r="AR184" s="227" t="s">
        <v>318</v>
      </c>
      <c r="AT184" s="227" t="s">
        <v>159</v>
      </c>
      <c r="AU184" s="227" t="s">
        <v>81</v>
      </c>
      <c r="AY184" s="20" t="s">
        <v>156</v>
      </c>
      <c r="BE184" s="228">
        <f>IF(N184="základní",J184,0)</f>
        <v>0</v>
      </c>
      <c r="BF184" s="228">
        <f>IF(N184="snížená",J184,0)</f>
        <v>0</v>
      </c>
      <c r="BG184" s="228">
        <f>IF(N184="zákl. přenesená",J184,0)</f>
        <v>0</v>
      </c>
      <c r="BH184" s="228">
        <f>IF(N184="sníž. přenesená",J184,0)</f>
        <v>0</v>
      </c>
      <c r="BI184" s="228">
        <f>IF(N184="nulová",J184,0)</f>
        <v>0</v>
      </c>
      <c r="BJ184" s="20" t="s">
        <v>79</v>
      </c>
      <c r="BK184" s="228">
        <f>ROUND(I184*H184,2)</f>
        <v>0</v>
      </c>
      <c r="BL184" s="20" t="s">
        <v>318</v>
      </c>
      <c r="BM184" s="227" t="s">
        <v>1926</v>
      </c>
    </row>
    <row r="185" s="2" customFormat="1" ht="16.5" customHeight="1">
      <c r="A185" s="41"/>
      <c r="B185" s="42"/>
      <c r="C185" s="216" t="s">
        <v>1064</v>
      </c>
      <c r="D185" s="216" t="s">
        <v>159</v>
      </c>
      <c r="E185" s="217" t="s">
        <v>1927</v>
      </c>
      <c r="F185" s="218" t="s">
        <v>1928</v>
      </c>
      <c r="G185" s="219" t="s">
        <v>1680</v>
      </c>
      <c r="H185" s="220">
        <v>1</v>
      </c>
      <c r="I185" s="221"/>
      <c r="J185" s="222">
        <f>ROUND(I185*H185,2)</f>
        <v>0</v>
      </c>
      <c r="K185" s="218" t="s">
        <v>19</v>
      </c>
      <c r="L185" s="47"/>
      <c r="M185" s="223" t="s">
        <v>19</v>
      </c>
      <c r="N185" s="224" t="s">
        <v>43</v>
      </c>
      <c r="O185" s="87"/>
      <c r="P185" s="225">
        <f>O185*H185</f>
        <v>0</v>
      </c>
      <c r="Q185" s="225">
        <v>0</v>
      </c>
      <c r="R185" s="225">
        <f>Q185*H185</f>
        <v>0</v>
      </c>
      <c r="S185" s="225">
        <v>0</v>
      </c>
      <c r="T185" s="226">
        <f>S185*H185</f>
        <v>0</v>
      </c>
      <c r="U185" s="41"/>
      <c r="V185" s="41"/>
      <c r="W185" s="41"/>
      <c r="X185" s="41"/>
      <c r="Y185" s="41"/>
      <c r="Z185" s="41"/>
      <c r="AA185" s="41"/>
      <c r="AB185" s="41"/>
      <c r="AC185" s="41"/>
      <c r="AD185" s="41"/>
      <c r="AE185" s="41"/>
      <c r="AR185" s="227" t="s">
        <v>318</v>
      </c>
      <c r="AT185" s="227" t="s">
        <v>159</v>
      </c>
      <c r="AU185" s="227" t="s">
        <v>81</v>
      </c>
      <c r="AY185" s="20" t="s">
        <v>156</v>
      </c>
      <c r="BE185" s="228">
        <f>IF(N185="základní",J185,0)</f>
        <v>0</v>
      </c>
      <c r="BF185" s="228">
        <f>IF(N185="snížená",J185,0)</f>
        <v>0</v>
      </c>
      <c r="BG185" s="228">
        <f>IF(N185="zákl. přenesená",J185,0)</f>
        <v>0</v>
      </c>
      <c r="BH185" s="228">
        <f>IF(N185="sníž. přenesená",J185,0)</f>
        <v>0</v>
      </c>
      <c r="BI185" s="228">
        <f>IF(N185="nulová",J185,0)</f>
        <v>0</v>
      </c>
      <c r="BJ185" s="20" t="s">
        <v>79</v>
      </c>
      <c r="BK185" s="228">
        <f>ROUND(I185*H185,2)</f>
        <v>0</v>
      </c>
      <c r="BL185" s="20" t="s">
        <v>318</v>
      </c>
      <c r="BM185" s="227" t="s">
        <v>1929</v>
      </c>
    </row>
    <row r="186" s="2" customFormat="1" ht="16.5" customHeight="1">
      <c r="A186" s="41"/>
      <c r="B186" s="42"/>
      <c r="C186" s="216" t="s">
        <v>1069</v>
      </c>
      <c r="D186" s="216" t="s">
        <v>159</v>
      </c>
      <c r="E186" s="217" t="s">
        <v>1930</v>
      </c>
      <c r="F186" s="218" t="s">
        <v>1931</v>
      </c>
      <c r="G186" s="219" t="s">
        <v>1680</v>
      </c>
      <c r="H186" s="220">
        <v>6</v>
      </c>
      <c r="I186" s="221"/>
      <c r="J186" s="222">
        <f>ROUND(I186*H186,2)</f>
        <v>0</v>
      </c>
      <c r="K186" s="218" t="s">
        <v>19</v>
      </c>
      <c r="L186" s="47"/>
      <c r="M186" s="223" t="s">
        <v>19</v>
      </c>
      <c r="N186" s="224" t="s">
        <v>43</v>
      </c>
      <c r="O186" s="87"/>
      <c r="P186" s="225">
        <f>O186*H186</f>
        <v>0</v>
      </c>
      <c r="Q186" s="225">
        <v>0</v>
      </c>
      <c r="R186" s="225">
        <f>Q186*H186</f>
        <v>0</v>
      </c>
      <c r="S186" s="225">
        <v>0</v>
      </c>
      <c r="T186" s="226">
        <f>S186*H186</f>
        <v>0</v>
      </c>
      <c r="U186" s="41"/>
      <c r="V186" s="41"/>
      <c r="W186" s="41"/>
      <c r="X186" s="41"/>
      <c r="Y186" s="41"/>
      <c r="Z186" s="41"/>
      <c r="AA186" s="41"/>
      <c r="AB186" s="41"/>
      <c r="AC186" s="41"/>
      <c r="AD186" s="41"/>
      <c r="AE186" s="41"/>
      <c r="AR186" s="227" t="s">
        <v>318</v>
      </c>
      <c r="AT186" s="227" t="s">
        <v>159</v>
      </c>
      <c r="AU186" s="227" t="s">
        <v>81</v>
      </c>
      <c r="AY186" s="20" t="s">
        <v>156</v>
      </c>
      <c r="BE186" s="228">
        <f>IF(N186="základní",J186,0)</f>
        <v>0</v>
      </c>
      <c r="BF186" s="228">
        <f>IF(N186="snížená",J186,0)</f>
        <v>0</v>
      </c>
      <c r="BG186" s="228">
        <f>IF(N186="zákl. přenesená",J186,0)</f>
        <v>0</v>
      </c>
      <c r="BH186" s="228">
        <f>IF(N186="sníž. přenesená",J186,0)</f>
        <v>0</v>
      </c>
      <c r="BI186" s="228">
        <f>IF(N186="nulová",J186,0)</f>
        <v>0</v>
      </c>
      <c r="BJ186" s="20" t="s">
        <v>79</v>
      </c>
      <c r="BK186" s="228">
        <f>ROUND(I186*H186,2)</f>
        <v>0</v>
      </c>
      <c r="BL186" s="20" t="s">
        <v>318</v>
      </c>
      <c r="BM186" s="227" t="s">
        <v>1932</v>
      </c>
    </row>
    <row r="187" s="2" customFormat="1" ht="16.5" customHeight="1">
      <c r="A187" s="41"/>
      <c r="B187" s="42"/>
      <c r="C187" s="216" t="s">
        <v>1076</v>
      </c>
      <c r="D187" s="216" t="s">
        <v>159</v>
      </c>
      <c r="E187" s="217" t="s">
        <v>1933</v>
      </c>
      <c r="F187" s="218" t="s">
        <v>1934</v>
      </c>
      <c r="G187" s="219" t="s">
        <v>1680</v>
      </c>
      <c r="H187" s="220">
        <v>3</v>
      </c>
      <c r="I187" s="221"/>
      <c r="J187" s="222">
        <f>ROUND(I187*H187,2)</f>
        <v>0</v>
      </c>
      <c r="K187" s="218" t="s">
        <v>19</v>
      </c>
      <c r="L187" s="47"/>
      <c r="M187" s="223" t="s">
        <v>19</v>
      </c>
      <c r="N187" s="224" t="s">
        <v>43</v>
      </c>
      <c r="O187" s="87"/>
      <c r="P187" s="225">
        <f>O187*H187</f>
        <v>0</v>
      </c>
      <c r="Q187" s="225">
        <v>0</v>
      </c>
      <c r="R187" s="225">
        <f>Q187*H187</f>
        <v>0</v>
      </c>
      <c r="S187" s="225">
        <v>0</v>
      </c>
      <c r="T187" s="226">
        <f>S187*H187</f>
        <v>0</v>
      </c>
      <c r="U187" s="41"/>
      <c r="V187" s="41"/>
      <c r="W187" s="41"/>
      <c r="X187" s="41"/>
      <c r="Y187" s="41"/>
      <c r="Z187" s="41"/>
      <c r="AA187" s="41"/>
      <c r="AB187" s="41"/>
      <c r="AC187" s="41"/>
      <c r="AD187" s="41"/>
      <c r="AE187" s="41"/>
      <c r="AR187" s="227" t="s">
        <v>318</v>
      </c>
      <c r="AT187" s="227" t="s">
        <v>159</v>
      </c>
      <c r="AU187" s="227" t="s">
        <v>81</v>
      </c>
      <c r="AY187" s="20" t="s">
        <v>156</v>
      </c>
      <c r="BE187" s="228">
        <f>IF(N187="základní",J187,0)</f>
        <v>0</v>
      </c>
      <c r="BF187" s="228">
        <f>IF(N187="snížená",J187,0)</f>
        <v>0</v>
      </c>
      <c r="BG187" s="228">
        <f>IF(N187="zákl. přenesená",J187,0)</f>
        <v>0</v>
      </c>
      <c r="BH187" s="228">
        <f>IF(N187="sníž. přenesená",J187,0)</f>
        <v>0</v>
      </c>
      <c r="BI187" s="228">
        <f>IF(N187="nulová",J187,0)</f>
        <v>0</v>
      </c>
      <c r="BJ187" s="20" t="s">
        <v>79</v>
      </c>
      <c r="BK187" s="228">
        <f>ROUND(I187*H187,2)</f>
        <v>0</v>
      </c>
      <c r="BL187" s="20" t="s">
        <v>318</v>
      </c>
      <c r="BM187" s="227" t="s">
        <v>1935</v>
      </c>
    </row>
    <row r="188" s="2" customFormat="1" ht="16.5" customHeight="1">
      <c r="A188" s="41"/>
      <c r="B188" s="42"/>
      <c r="C188" s="216" t="s">
        <v>1081</v>
      </c>
      <c r="D188" s="216" t="s">
        <v>159</v>
      </c>
      <c r="E188" s="217" t="s">
        <v>1936</v>
      </c>
      <c r="F188" s="218" t="s">
        <v>1937</v>
      </c>
      <c r="G188" s="219" t="s">
        <v>1680</v>
      </c>
      <c r="H188" s="220">
        <v>1</v>
      </c>
      <c r="I188" s="221"/>
      <c r="J188" s="222">
        <f>ROUND(I188*H188,2)</f>
        <v>0</v>
      </c>
      <c r="K188" s="218" t="s">
        <v>19</v>
      </c>
      <c r="L188" s="47"/>
      <c r="M188" s="223" t="s">
        <v>19</v>
      </c>
      <c r="N188" s="224" t="s">
        <v>43</v>
      </c>
      <c r="O188" s="87"/>
      <c r="P188" s="225">
        <f>O188*H188</f>
        <v>0</v>
      </c>
      <c r="Q188" s="225">
        <v>0</v>
      </c>
      <c r="R188" s="225">
        <f>Q188*H188</f>
        <v>0</v>
      </c>
      <c r="S188" s="225">
        <v>0</v>
      </c>
      <c r="T188" s="226">
        <f>S188*H188</f>
        <v>0</v>
      </c>
      <c r="U188" s="41"/>
      <c r="V188" s="41"/>
      <c r="W188" s="41"/>
      <c r="X188" s="41"/>
      <c r="Y188" s="41"/>
      <c r="Z188" s="41"/>
      <c r="AA188" s="41"/>
      <c r="AB188" s="41"/>
      <c r="AC188" s="41"/>
      <c r="AD188" s="41"/>
      <c r="AE188" s="41"/>
      <c r="AR188" s="227" t="s">
        <v>318</v>
      </c>
      <c r="AT188" s="227" t="s">
        <v>159</v>
      </c>
      <c r="AU188" s="227" t="s">
        <v>81</v>
      </c>
      <c r="AY188" s="20" t="s">
        <v>156</v>
      </c>
      <c r="BE188" s="228">
        <f>IF(N188="základní",J188,0)</f>
        <v>0</v>
      </c>
      <c r="BF188" s="228">
        <f>IF(N188="snížená",J188,0)</f>
        <v>0</v>
      </c>
      <c r="BG188" s="228">
        <f>IF(N188="zákl. přenesená",J188,0)</f>
        <v>0</v>
      </c>
      <c r="BH188" s="228">
        <f>IF(N188="sníž. přenesená",J188,0)</f>
        <v>0</v>
      </c>
      <c r="BI188" s="228">
        <f>IF(N188="nulová",J188,0)</f>
        <v>0</v>
      </c>
      <c r="BJ188" s="20" t="s">
        <v>79</v>
      </c>
      <c r="BK188" s="228">
        <f>ROUND(I188*H188,2)</f>
        <v>0</v>
      </c>
      <c r="BL188" s="20" t="s">
        <v>318</v>
      </c>
      <c r="BM188" s="227" t="s">
        <v>1938</v>
      </c>
    </row>
    <row r="189" s="2" customFormat="1" ht="16.5" customHeight="1">
      <c r="A189" s="41"/>
      <c r="B189" s="42"/>
      <c r="C189" s="216" t="s">
        <v>1108</v>
      </c>
      <c r="D189" s="216" t="s">
        <v>159</v>
      </c>
      <c r="E189" s="217" t="s">
        <v>1939</v>
      </c>
      <c r="F189" s="218" t="s">
        <v>1940</v>
      </c>
      <c r="G189" s="219" t="s">
        <v>1680</v>
      </c>
      <c r="H189" s="220">
        <v>1</v>
      </c>
      <c r="I189" s="221"/>
      <c r="J189" s="222">
        <f>ROUND(I189*H189,2)</f>
        <v>0</v>
      </c>
      <c r="K189" s="218" t="s">
        <v>19</v>
      </c>
      <c r="L189" s="47"/>
      <c r="M189" s="223" t="s">
        <v>19</v>
      </c>
      <c r="N189" s="224" t="s">
        <v>43</v>
      </c>
      <c r="O189" s="87"/>
      <c r="P189" s="225">
        <f>O189*H189</f>
        <v>0</v>
      </c>
      <c r="Q189" s="225">
        <v>0</v>
      </c>
      <c r="R189" s="225">
        <f>Q189*H189</f>
        <v>0</v>
      </c>
      <c r="S189" s="225">
        <v>0</v>
      </c>
      <c r="T189" s="226">
        <f>S189*H189</f>
        <v>0</v>
      </c>
      <c r="U189" s="41"/>
      <c r="V189" s="41"/>
      <c r="W189" s="41"/>
      <c r="X189" s="41"/>
      <c r="Y189" s="41"/>
      <c r="Z189" s="41"/>
      <c r="AA189" s="41"/>
      <c r="AB189" s="41"/>
      <c r="AC189" s="41"/>
      <c r="AD189" s="41"/>
      <c r="AE189" s="41"/>
      <c r="AR189" s="227" t="s">
        <v>318</v>
      </c>
      <c r="AT189" s="227" t="s">
        <v>159</v>
      </c>
      <c r="AU189" s="227" t="s">
        <v>81</v>
      </c>
      <c r="AY189" s="20" t="s">
        <v>156</v>
      </c>
      <c r="BE189" s="228">
        <f>IF(N189="základní",J189,0)</f>
        <v>0</v>
      </c>
      <c r="BF189" s="228">
        <f>IF(N189="snížená",J189,0)</f>
        <v>0</v>
      </c>
      <c r="BG189" s="228">
        <f>IF(N189="zákl. přenesená",J189,0)</f>
        <v>0</v>
      </c>
      <c r="BH189" s="228">
        <f>IF(N189="sníž. přenesená",J189,0)</f>
        <v>0</v>
      </c>
      <c r="BI189" s="228">
        <f>IF(N189="nulová",J189,0)</f>
        <v>0</v>
      </c>
      <c r="BJ189" s="20" t="s">
        <v>79</v>
      </c>
      <c r="BK189" s="228">
        <f>ROUND(I189*H189,2)</f>
        <v>0</v>
      </c>
      <c r="BL189" s="20" t="s">
        <v>318</v>
      </c>
      <c r="BM189" s="227" t="s">
        <v>1941</v>
      </c>
    </row>
    <row r="190" s="2" customFormat="1" ht="16.5" customHeight="1">
      <c r="A190" s="41"/>
      <c r="B190" s="42"/>
      <c r="C190" s="216" t="s">
        <v>1111</v>
      </c>
      <c r="D190" s="216" t="s">
        <v>159</v>
      </c>
      <c r="E190" s="217" t="s">
        <v>1939</v>
      </c>
      <c r="F190" s="218" t="s">
        <v>1940</v>
      </c>
      <c r="G190" s="219" t="s">
        <v>1680</v>
      </c>
      <c r="H190" s="220">
        <v>43</v>
      </c>
      <c r="I190" s="221"/>
      <c r="J190" s="222">
        <f>ROUND(I190*H190,2)</f>
        <v>0</v>
      </c>
      <c r="K190" s="218" t="s">
        <v>19</v>
      </c>
      <c r="L190" s="47"/>
      <c r="M190" s="223" t="s">
        <v>19</v>
      </c>
      <c r="N190" s="224" t="s">
        <v>43</v>
      </c>
      <c r="O190" s="87"/>
      <c r="P190" s="225">
        <f>O190*H190</f>
        <v>0</v>
      </c>
      <c r="Q190" s="225">
        <v>0</v>
      </c>
      <c r="R190" s="225">
        <f>Q190*H190</f>
        <v>0</v>
      </c>
      <c r="S190" s="225">
        <v>0</v>
      </c>
      <c r="T190" s="226">
        <f>S190*H190</f>
        <v>0</v>
      </c>
      <c r="U190" s="41"/>
      <c r="V190" s="41"/>
      <c r="W190" s="41"/>
      <c r="X190" s="41"/>
      <c r="Y190" s="41"/>
      <c r="Z190" s="41"/>
      <c r="AA190" s="41"/>
      <c r="AB190" s="41"/>
      <c r="AC190" s="41"/>
      <c r="AD190" s="41"/>
      <c r="AE190" s="41"/>
      <c r="AR190" s="227" t="s">
        <v>318</v>
      </c>
      <c r="AT190" s="227" t="s">
        <v>159</v>
      </c>
      <c r="AU190" s="227" t="s">
        <v>81</v>
      </c>
      <c r="AY190" s="20" t="s">
        <v>156</v>
      </c>
      <c r="BE190" s="228">
        <f>IF(N190="základní",J190,0)</f>
        <v>0</v>
      </c>
      <c r="BF190" s="228">
        <f>IF(N190="snížená",J190,0)</f>
        <v>0</v>
      </c>
      <c r="BG190" s="228">
        <f>IF(N190="zákl. přenesená",J190,0)</f>
        <v>0</v>
      </c>
      <c r="BH190" s="228">
        <f>IF(N190="sníž. přenesená",J190,0)</f>
        <v>0</v>
      </c>
      <c r="BI190" s="228">
        <f>IF(N190="nulová",J190,0)</f>
        <v>0</v>
      </c>
      <c r="BJ190" s="20" t="s">
        <v>79</v>
      </c>
      <c r="BK190" s="228">
        <f>ROUND(I190*H190,2)</f>
        <v>0</v>
      </c>
      <c r="BL190" s="20" t="s">
        <v>318</v>
      </c>
      <c r="BM190" s="227" t="s">
        <v>1942</v>
      </c>
    </row>
    <row r="191" s="2" customFormat="1" ht="16.5" customHeight="1">
      <c r="A191" s="41"/>
      <c r="B191" s="42"/>
      <c r="C191" s="216" t="s">
        <v>1114</v>
      </c>
      <c r="D191" s="216" t="s">
        <v>159</v>
      </c>
      <c r="E191" s="217" t="s">
        <v>1930</v>
      </c>
      <c r="F191" s="218" t="s">
        <v>1931</v>
      </c>
      <c r="G191" s="219" t="s">
        <v>1680</v>
      </c>
      <c r="H191" s="220">
        <v>4</v>
      </c>
      <c r="I191" s="221"/>
      <c r="J191" s="222">
        <f>ROUND(I191*H191,2)</f>
        <v>0</v>
      </c>
      <c r="K191" s="218" t="s">
        <v>19</v>
      </c>
      <c r="L191" s="47"/>
      <c r="M191" s="223" t="s">
        <v>19</v>
      </c>
      <c r="N191" s="224" t="s">
        <v>43</v>
      </c>
      <c r="O191" s="87"/>
      <c r="P191" s="225">
        <f>O191*H191</f>
        <v>0</v>
      </c>
      <c r="Q191" s="225">
        <v>0</v>
      </c>
      <c r="R191" s="225">
        <f>Q191*H191</f>
        <v>0</v>
      </c>
      <c r="S191" s="225">
        <v>0</v>
      </c>
      <c r="T191" s="226">
        <f>S191*H191</f>
        <v>0</v>
      </c>
      <c r="U191" s="41"/>
      <c r="V191" s="41"/>
      <c r="W191" s="41"/>
      <c r="X191" s="41"/>
      <c r="Y191" s="41"/>
      <c r="Z191" s="41"/>
      <c r="AA191" s="41"/>
      <c r="AB191" s="41"/>
      <c r="AC191" s="41"/>
      <c r="AD191" s="41"/>
      <c r="AE191" s="41"/>
      <c r="AR191" s="227" t="s">
        <v>318</v>
      </c>
      <c r="AT191" s="227" t="s">
        <v>159</v>
      </c>
      <c r="AU191" s="227" t="s">
        <v>81</v>
      </c>
      <c r="AY191" s="20" t="s">
        <v>156</v>
      </c>
      <c r="BE191" s="228">
        <f>IF(N191="základní",J191,0)</f>
        <v>0</v>
      </c>
      <c r="BF191" s="228">
        <f>IF(N191="snížená",J191,0)</f>
        <v>0</v>
      </c>
      <c r="BG191" s="228">
        <f>IF(N191="zákl. přenesená",J191,0)</f>
        <v>0</v>
      </c>
      <c r="BH191" s="228">
        <f>IF(N191="sníž. přenesená",J191,0)</f>
        <v>0</v>
      </c>
      <c r="BI191" s="228">
        <f>IF(N191="nulová",J191,0)</f>
        <v>0</v>
      </c>
      <c r="BJ191" s="20" t="s">
        <v>79</v>
      </c>
      <c r="BK191" s="228">
        <f>ROUND(I191*H191,2)</f>
        <v>0</v>
      </c>
      <c r="BL191" s="20" t="s">
        <v>318</v>
      </c>
      <c r="BM191" s="227" t="s">
        <v>1943</v>
      </c>
    </row>
    <row r="192" s="2" customFormat="1" ht="16.5" customHeight="1">
      <c r="A192" s="41"/>
      <c r="B192" s="42"/>
      <c r="C192" s="216" t="s">
        <v>1124</v>
      </c>
      <c r="D192" s="216" t="s">
        <v>159</v>
      </c>
      <c r="E192" s="217" t="s">
        <v>1944</v>
      </c>
      <c r="F192" s="218" t="s">
        <v>1945</v>
      </c>
      <c r="G192" s="219" t="s">
        <v>1680</v>
      </c>
      <c r="H192" s="220">
        <v>7</v>
      </c>
      <c r="I192" s="221"/>
      <c r="J192" s="222">
        <f>ROUND(I192*H192,2)</f>
        <v>0</v>
      </c>
      <c r="K192" s="218" t="s">
        <v>19</v>
      </c>
      <c r="L192" s="47"/>
      <c r="M192" s="223" t="s">
        <v>19</v>
      </c>
      <c r="N192" s="224" t="s">
        <v>43</v>
      </c>
      <c r="O192" s="87"/>
      <c r="P192" s="225">
        <f>O192*H192</f>
        <v>0</v>
      </c>
      <c r="Q192" s="225">
        <v>0</v>
      </c>
      <c r="R192" s="225">
        <f>Q192*H192</f>
        <v>0</v>
      </c>
      <c r="S192" s="225">
        <v>0</v>
      </c>
      <c r="T192" s="226">
        <f>S192*H192</f>
        <v>0</v>
      </c>
      <c r="U192" s="41"/>
      <c r="V192" s="41"/>
      <c r="W192" s="41"/>
      <c r="X192" s="41"/>
      <c r="Y192" s="41"/>
      <c r="Z192" s="41"/>
      <c r="AA192" s="41"/>
      <c r="AB192" s="41"/>
      <c r="AC192" s="41"/>
      <c r="AD192" s="41"/>
      <c r="AE192" s="41"/>
      <c r="AR192" s="227" t="s">
        <v>318</v>
      </c>
      <c r="AT192" s="227" t="s">
        <v>159</v>
      </c>
      <c r="AU192" s="227" t="s">
        <v>81</v>
      </c>
      <c r="AY192" s="20" t="s">
        <v>156</v>
      </c>
      <c r="BE192" s="228">
        <f>IF(N192="základní",J192,0)</f>
        <v>0</v>
      </c>
      <c r="BF192" s="228">
        <f>IF(N192="snížená",J192,0)</f>
        <v>0</v>
      </c>
      <c r="BG192" s="228">
        <f>IF(N192="zákl. přenesená",J192,0)</f>
        <v>0</v>
      </c>
      <c r="BH192" s="228">
        <f>IF(N192="sníž. přenesená",J192,0)</f>
        <v>0</v>
      </c>
      <c r="BI192" s="228">
        <f>IF(N192="nulová",J192,0)</f>
        <v>0</v>
      </c>
      <c r="BJ192" s="20" t="s">
        <v>79</v>
      </c>
      <c r="BK192" s="228">
        <f>ROUND(I192*H192,2)</f>
        <v>0</v>
      </c>
      <c r="BL192" s="20" t="s">
        <v>318</v>
      </c>
      <c r="BM192" s="227" t="s">
        <v>1946</v>
      </c>
    </row>
    <row r="193" s="2" customFormat="1" ht="16.5" customHeight="1">
      <c r="A193" s="41"/>
      <c r="B193" s="42"/>
      <c r="C193" s="216" t="s">
        <v>1127</v>
      </c>
      <c r="D193" s="216" t="s">
        <v>159</v>
      </c>
      <c r="E193" s="217" t="s">
        <v>1947</v>
      </c>
      <c r="F193" s="218" t="s">
        <v>1948</v>
      </c>
      <c r="G193" s="219" t="s">
        <v>1680</v>
      </c>
      <c r="H193" s="220">
        <v>1</v>
      </c>
      <c r="I193" s="221"/>
      <c r="J193" s="222">
        <f>ROUND(I193*H193,2)</f>
        <v>0</v>
      </c>
      <c r="K193" s="218" t="s">
        <v>19</v>
      </c>
      <c r="L193" s="47"/>
      <c r="M193" s="223" t="s">
        <v>19</v>
      </c>
      <c r="N193" s="224" t="s">
        <v>43</v>
      </c>
      <c r="O193" s="87"/>
      <c r="P193" s="225">
        <f>O193*H193</f>
        <v>0</v>
      </c>
      <c r="Q193" s="225">
        <v>0</v>
      </c>
      <c r="R193" s="225">
        <f>Q193*H193</f>
        <v>0</v>
      </c>
      <c r="S193" s="225">
        <v>0</v>
      </c>
      <c r="T193" s="226">
        <f>S193*H193</f>
        <v>0</v>
      </c>
      <c r="U193" s="41"/>
      <c r="V193" s="41"/>
      <c r="W193" s="41"/>
      <c r="X193" s="41"/>
      <c r="Y193" s="41"/>
      <c r="Z193" s="41"/>
      <c r="AA193" s="41"/>
      <c r="AB193" s="41"/>
      <c r="AC193" s="41"/>
      <c r="AD193" s="41"/>
      <c r="AE193" s="41"/>
      <c r="AR193" s="227" t="s">
        <v>318</v>
      </c>
      <c r="AT193" s="227" t="s">
        <v>159</v>
      </c>
      <c r="AU193" s="227" t="s">
        <v>81</v>
      </c>
      <c r="AY193" s="20" t="s">
        <v>156</v>
      </c>
      <c r="BE193" s="228">
        <f>IF(N193="základní",J193,0)</f>
        <v>0</v>
      </c>
      <c r="BF193" s="228">
        <f>IF(N193="snížená",J193,0)</f>
        <v>0</v>
      </c>
      <c r="BG193" s="228">
        <f>IF(N193="zákl. přenesená",J193,0)</f>
        <v>0</v>
      </c>
      <c r="BH193" s="228">
        <f>IF(N193="sníž. přenesená",J193,0)</f>
        <v>0</v>
      </c>
      <c r="BI193" s="228">
        <f>IF(N193="nulová",J193,0)</f>
        <v>0</v>
      </c>
      <c r="BJ193" s="20" t="s">
        <v>79</v>
      </c>
      <c r="BK193" s="228">
        <f>ROUND(I193*H193,2)</f>
        <v>0</v>
      </c>
      <c r="BL193" s="20" t="s">
        <v>318</v>
      </c>
      <c r="BM193" s="227" t="s">
        <v>1949</v>
      </c>
    </row>
    <row r="194" s="2" customFormat="1" ht="16.5" customHeight="1">
      <c r="A194" s="41"/>
      <c r="B194" s="42"/>
      <c r="C194" s="216" t="s">
        <v>1130</v>
      </c>
      <c r="D194" s="216" t="s">
        <v>159</v>
      </c>
      <c r="E194" s="217" t="s">
        <v>1930</v>
      </c>
      <c r="F194" s="218" t="s">
        <v>1931</v>
      </c>
      <c r="G194" s="219" t="s">
        <v>1680</v>
      </c>
      <c r="H194" s="220">
        <v>1</v>
      </c>
      <c r="I194" s="221"/>
      <c r="J194" s="222">
        <f>ROUND(I194*H194,2)</f>
        <v>0</v>
      </c>
      <c r="K194" s="218" t="s">
        <v>19</v>
      </c>
      <c r="L194" s="47"/>
      <c r="M194" s="223" t="s">
        <v>19</v>
      </c>
      <c r="N194" s="224" t="s">
        <v>43</v>
      </c>
      <c r="O194" s="87"/>
      <c r="P194" s="225">
        <f>O194*H194</f>
        <v>0</v>
      </c>
      <c r="Q194" s="225">
        <v>0</v>
      </c>
      <c r="R194" s="225">
        <f>Q194*H194</f>
        <v>0</v>
      </c>
      <c r="S194" s="225">
        <v>0</v>
      </c>
      <c r="T194" s="226">
        <f>S194*H194</f>
        <v>0</v>
      </c>
      <c r="U194" s="41"/>
      <c r="V194" s="41"/>
      <c r="W194" s="41"/>
      <c r="X194" s="41"/>
      <c r="Y194" s="41"/>
      <c r="Z194" s="41"/>
      <c r="AA194" s="41"/>
      <c r="AB194" s="41"/>
      <c r="AC194" s="41"/>
      <c r="AD194" s="41"/>
      <c r="AE194" s="41"/>
      <c r="AR194" s="227" t="s">
        <v>318</v>
      </c>
      <c r="AT194" s="227" t="s">
        <v>159</v>
      </c>
      <c r="AU194" s="227" t="s">
        <v>81</v>
      </c>
      <c r="AY194" s="20" t="s">
        <v>156</v>
      </c>
      <c r="BE194" s="228">
        <f>IF(N194="základní",J194,0)</f>
        <v>0</v>
      </c>
      <c r="BF194" s="228">
        <f>IF(N194="snížená",J194,0)</f>
        <v>0</v>
      </c>
      <c r="BG194" s="228">
        <f>IF(N194="zákl. přenesená",J194,0)</f>
        <v>0</v>
      </c>
      <c r="BH194" s="228">
        <f>IF(N194="sníž. přenesená",J194,0)</f>
        <v>0</v>
      </c>
      <c r="BI194" s="228">
        <f>IF(N194="nulová",J194,0)</f>
        <v>0</v>
      </c>
      <c r="BJ194" s="20" t="s">
        <v>79</v>
      </c>
      <c r="BK194" s="228">
        <f>ROUND(I194*H194,2)</f>
        <v>0</v>
      </c>
      <c r="BL194" s="20" t="s">
        <v>318</v>
      </c>
      <c r="BM194" s="227" t="s">
        <v>1950</v>
      </c>
    </row>
    <row r="195" s="2" customFormat="1" ht="16.5" customHeight="1">
      <c r="A195" s="41"/>
      <c r="B195" s="42"/>
      <c r="C195" s="216" t="s">
        <v>1134</v>
      </c>
      <c r="D195" s="216" t="s">
        <v>159</v>
      </c>
      <c r="E195" s="217" t="s">
        <v>1951</v>
      </c>
      <c r="F195" s="218" t="s">
        <v>1952</v>
      </c>
      <c r="G195" s="219" t="s">
        <v>1680</v>
      </c>
      <c r="H195" s="220">
        <v>1</v>
      </c>
      <c r="I195" s="221"/>
      <c r="J195" s="222">
        <f>ROUND(I195*H195,2)</f>
        <v>0</v>
      </c>
      <c r="K195" s="218" t="s">
        <v>19</v>
      </c>
      <c r="L195" s="47"/>
      <c r="M195" s="223" t="s">
        <v>19</v>
      </c>
      <c r="N195" s="224" t="s">
        <v>43</v>
      </c>
      <c r="O195" s="87"/>
      <c r="P195" s="225">
        <f>O195*H195</f>
        <v>0</v>
      </c>
      <c r="Q195" s="225">
        <v>0</v>
      </c>
      <c r="R195" s="225">
        <f>Q195*H195</f>
        <v>0</v>
      </c>
      <c r="S195" s="225">
        <v>0</v>
      </c>
      <c r="T195" s="226">
        <f>S195*H195</f>
        <v>0</v>
      </c>
      <c r="U195" s="41"/>
      <c r="V195" s="41"/>
      <c r="W195" s="41"/>
      <c r="X195" s="41"/>
      <c r="Y195" s="41"/>
      <c r="Z195" s="41"/>
      <c r="AA195" s="41"/>
      <c r="AB195" s="41"/>
      <c r="AC195" s="41"/>
      <c r="AD195" s="41"/>
      <c r="AE195" s="41"/>
      <c r="AR195" s="227" t="s">
        <v>318</v>
      </c>
      <c r="AT195" s="227" t="s">
        <v>159</v>
      </c>
      <c r="AU195" s="227" t="s">
        <v>81</v>
      </c>
      <c r="AY195" s="20" t="s">
        <v>156</v>
      </c>
      <c r="BE195" s="228">
        <f>IF(N195="základní",J195,0)</f>
        <v>0</v>
      </c>
      <c r="BF195" s="228">
        <f>IF(N195="snížená",J195,0)</f>
        <v>0</v>
      </c>
      <c r="BG195" s="228">
        <f>IF(N195="zákl. přenesená",J195,0)</f>
        <v>0</v>
      </c>
      <c r="BH195" s="228">
        <f>IF(N195="sníž. přenesená",J195,0)</f>
        <v>0</v>
      </c>
      <c r="BI195" s="228">
        <f>IF(N195="nulová",J195,0)</f>
        <v>0</v>
      </c>
      <c r="BJ195" s="20" t="s">
        <v>79</v>
      </c>
      <c r="BK195" s="228">
        <f>ROUND(I195*H195,2)</f>
        <v>0</v>
      </c>
      <c r="BL195" s="20" t="s">
        <v>318</v>
      </c>
      <c r="BM195" s="227" t="s">
        <v>1953</v>
      </c>
    </row>
    <row r="196" s="2" customFormat="1" ht="16.5" customHeight="1">
      <c r="A196" s="41"/>
      <c r="B196" s="42"/>
      <c r="C196" s="216" t="s">
        <v>1140</v>
      </c>
      <c r="D196" s="216" t="s">
        <v>159</v>
      </c>
      <c r="E196" s="217" t="s">
        <v>1954</v>
      </c>
      <c r="F196" s="218" t="s">
        <v>1698</v>
      </c>
      <c r="G196" s="219" t="s">
        <v>1680</v>
      </c>
      <c r="H196" s="220">
        <v>1</v>
      </c>
      <c r="I196" s="221"/>
      <c r="J196" s="222">
        <f>ROUND(I196*H196,2)</f>
        <v>0</v>
      </c>
      <c r="K196" s="218" t="s">
        <v>19</v>
      </c>
      <c r="L196" s="47"/>
      <c r="M196" s="223" t="s">
        <v>19</v>
      </c>
      <c r="N196" s="224" t="s">
        <v>43</v>
      </c>
      <c r="O196" s="87"/>
      <c r="P196" s="225">
        <f>O196*H196</f>
        <v>0</v>
      </c>
      <c r="Q196" s="225">
        <v>0</v>
      </c>
      <c r="R196" s="225">
        <f>Q196*H196</f>
        <v>0</v>
      </c>
      <c r="S196" s="225">
        <v>0</v>
      </c>
      <c r="T196" s="226">
        <f>S196*H196</f>
        <v>0</v>
      </c>
      <c r="U196" s="41"/>
      <c r="V196" s="41"/>
      <c r="W196" s="41"/>
      <c r="X196" s="41"/>
      <c r="Y196" s="41"/>
      <c r="Z196" s="41"/>
      <c r="AA196" s="41"/>
      <c r="AB196" s="41"/>
      <c r="AC196" s="41"/>
      <c r="AD196" s="41"/>
      <c r="AE196" s="41"/>
      <c r="AR196" s="227" t="s">
        <v>318</v>
      </c>
      <c r="AT196" s="227" t="s">
        <v>159</v>
      </c>
      <c r="AU196" s="227" t="s">
        <v>81</v>
      </c>
      <c r="AY196" s="20" t="s">
        <v>156</v>
      </c>
      <c r="BE196" s="228">
        <f>IF(N196="základní",J196,0)</f>
        <v>0</v>
      </c>
      <c r="BF196" s="228">
        <f>IF(N196="snížená",J196,0)</f>
        <v>0</v>
      </c>
      <c r="BG196" s="228">
        <f>IF(N196="zákl. přenesená",J196,0)</f>
        <v>0</v>
      </c>
      <c r="BH196" s="228">
        <f>IF(N196="sníž. přenesená",J196,0)</f>
        <v>0</v>
      </c>
      <c r="BI196" s="228">
        <f>IF(N196="nulová",J196,0)</f>
        <v>0</v>
      </c>
      <c r="BJ196" s="20" t="s">
        <v>79</v>
      </c>
      <c r="BK196" s="228">
        <f>ROUND(I196*H196,2)</f>
        <v>0</v>
      </c>
      <c r="BL196" s="20" t="s">
        <v>318</v>
      </c>
      <c r="BM196" s="227" t="s">
        <v>1955</v>
      </c>
    </row>
    <row r="197" s="2" customFormat="1" ht="16.5" customHeight="1">
      <c r="A197" s="41"/>
      <c r="B197" s="42"/>
      <c r="C197" s="216" t="s">
        <v>1147</v>
      </c>
      <c r="D197" s="216" t="s">
        <v>159</v>
      </c>
      <c r="E197" s="217" t="s">
        <v>1956</v>
      </c>
      <c r="F197" s="218" t="s">
        <v>1701</v>
      </c>
      <c r="G197" s="219" t="s">
        <v>1680</v>
      </c>
      <c r="H197" s="220">
        <v>2</v>
      </c>
      <c r="I197" s="221"/>
      <c r="J197" s="222">
        <f>ROUND(I197*H197,2)</f>
        <v>0</v>
      </c>
      <c r="K197" s="218" t="s">
        <v>19</v>
      </c>
      <c r="L197" s="47"/>
      <c r="M197" s="223" t="s">
        <v>19</v>
      </c>
      <c r="N197" s="224" t="s">
        <v>43</v>
      </c>
      <c r="O197" s="87"/>
      <c r="P197" s="225">
        <f>O197*H197</f>
        <v>0</v>
      </c>
      <c r="Q197" s="225">
        <v>0</v>
      </c>
      <c r="R197" s="225">
        <f>Q197*H197</f>
        <v>0</v>
      </c>
      <c r="S197" s="225">
        <v>0</v>
      </c>
      <c r="T197" s="226">
        <f>S197*H197</f>
        <v>0</v>
      </c>
      <c r="U197" s="41"/>
      <c r="V197" s="41"/>
      <c r="W197" s="41"/>
      <c r="X197" s="41"/>
      <c r="Y197" s="41"/>
      <c r="Z197" s="41"/>
      <c r="AA197" s="41"/>
      <c r="AB197" s="41"/>
      <c r="AC197" s="41"/>
      <c r="AD197" s="41"/>
      <c r="AE197" s="41"/>
      <c r="AR197" s="227" t="s">
        <v>318</v>
      </c>
      <c r="AT197" s="227" t="s">
        <v>159</v>
      </c>
      <c r="AU197" s="227" t="s">
        <v>81</v>
      </c>
      <c r="AY197" s="20" t="s">
        <v>156</v>
      </c>
      <c r="BE197" s="228">
        <f>IF(N197="základní",J197,0)</f>
        <v>0</v>
      </c>
      <c r="BF197" s="228">
        <f>IF(N197="snížená",J197,0)</f>
        <v>0</v>
      </c>
      <c r="BG197" s="228">
        <f>IF(N197="zákl. přenesená",J197,0)</f>
        <v>0</v>
      </c>
      <c r="BH197" s="228">
        <f>IF(N197="sníž. přenesená",J197,0)</f>
        <v>0</v>
      </c>
      <c r="BI197" s="228">
        <f>IF(N197="nulová",J197,0)</f>
        <v>0</v>
      </c>
      <c r="BJ197" s="20" t="s">
        <v>79</v>
      </c>
      <c r="BK197" s="228">
        <f>ROUND(I197*H197,2)</f>
        <v>0</v>
      </c>
      <c r="BL197" s="20" t="s">
        <v>318</v>
      </c>
      <c r="BM197" s="227" t="s">
        <v>1957</v>
      </c>
    </row>
    <row r="198" s="2" customFormat="1" ht="16.5" customHeight="1">
      <c r="A198" s="41"/>
      <c r="B198" s="42"/>
      <c r="C198" s="216" t="s">
        <v>1152</v>
      </c>
      <c r="D198" s="216" t="s">
        <v>159</v>
      </c>
      <c r="E198" s="217" t="s">
        <v>1958</v>
      </c>
      <c r="F198" s="218" t="s">
        <v>1704</v>
      </c>
      <c r="G198" s="219" t="s">
        <v>1680</v>
      </c>
      <c r="H198" s="220">
        <v>3</v>
      </c>
      <c r="I198" s="221"/>
      <c r="J198" s="222">
        <f>ROUND(I198*H198,2)</f>
        <v>0</v>
      </c>
      <c r="K198" s="218" t="s">
        <v>19</v>
      </c>
      <c r="L198" s="47"/>
      <c r="M198" s="223" t="s">
        <v>19</v>
      </c>
      <c r="N198" s="224" t="s">
        <v>43</v>
      </c>
      <c r="O198" s="87"/>
      <c r="P198" s="225">
        <f>O198*H198</f>
        <v>0</v>
      </c>
      <c r="Q198" s="225">
        <v>0</v>
      </c>
      <c r="R198" s="225">
        <f>Q198*H198</f>
        <v>0</v>
      </c>
      <c r="S198" s="225">
        <v>0</v>
      </c>
      <c r="T198" s="226">
        <f>S198*H198</f>
        <v>0</v>
      </c>
      <c r="U198" s="41"/>
      <c r="V198" s="41"/>
      <c r="W198" s="41"/>
      <c r="X198" s="41"/>
      <c r="Y198" s="41"/>
      <c r="Z198" s="41"/>
      <c r="AA198" s="41"/>
      <c r="AB198" s="41"/>
      <c r="AC198" s="41"/>
      <c r="AD198" s="41"/>
      <c r="AE198" s="41"/>
      <c r="AR198" s="227" t="s">
        <v>318</v>
      </c>
      <c r="AT198" s="227" t="s">
        <v>159</v>
      </c>
      <c r="AU198" s="227" t="s">
        <v>81</v>
      </c>
      <c r="AY198" s="20" t="s">
        <v>156</v>
      </c>
      <c r="BE198" s="228">
        <f>IF(N198="základní",J198,0)</f>
        <v>0</v>
      </c>
      <c r="BF198" s="228">
        <f>IF(N198="snížená",J198,0)</f>
        <v>0</v>
      </c>
      <c r="BG198" s="228">
        <f>IF(N198="zákl. přenesená",J198,0)</f>
        <v>0</v>
      </c>
      <c r="BH198" s="228">
        <f>IF(N198="sníž. přenesená",J198,0)</f>
        <v>0</v>
      </c>
      <c r="BI198" s="228">
        <f>IF(N198="nulová",J198,0)</f>
        <v>0</v>
      </c>
      <c r="BJ198" s="20" t="s">
        <v>79</v>
      </c>
      <c r="BK198" s="228">
        <f>ROUND(I198*H198,2)</f>
        <v>0</v>
      </c>
      <c r="BL198" s="20" t="s">
        <v>318</v>
      </c>
      <c r="BM198" s="227" t="s">
        <v>1959</v>
      </c>
    </row>
    <row r="199" s="2" customFormat="1" ht="16.5" customHeight="1">
      <c r="A199" s="41"/>
      <c r="B199" s="42"/>
      <c r="C199" s="216" t="s">
        <v>1154</v>
      </c>
      <c r="D199" s="216" t="s">
        <v>159</v>
      </c>
      <c r="E199" s="217" t="s">
        <v>1960</v>
      </c>
      <c r="F199" s="218" t="s">
        <v>1707</v>
      </c>
      <c r="G199" s="219" t="s">
        <v>1680</v>
      </c>
      <c r="H199" s="220">
        <v>4</v>
      </c>
      <c r="I199" s="221"/>
      <c r="J199" s="222">
        <f>ROUND(I199*H199,2)</f>
        <v>0</v>
      </c>
      <c r="K199" s="218" t="s">
        <v>19</v>
      </c>
      <c r="L199" s="47"/>
      <c r="M199" s="223" t="s">
        <v>19</v>
      </c>
      <c r="N199" s="224" t="s">
        <v>43</v>
      </c>
      <c r="O199" s="87"/>
      <c r="P199" s="225">
        <f>O199*H199</f>
        <v>0</v>
      </c>
      <c r="Q199" s="225">
        <v>0</v>
      </c>
      <c r="R199" s="225">
        <f>Q199*H199</f>
        <v>0</v>
      </c>
      <c r="S199" s="225">
        <v>0</v>
      </c>
      <c r="T199" s="226">
        <f>S199*H199</f>
        <v>0</v>
      </c>
      <c r="U199" s="41"/>
      <c r="V199" s="41"/>
      <c r="W199" s="41"/>
      <c r="X199" s="41"/>
      <c r="Y199" s="41"/>
      <c r="Z199" s="41"/>
      <c r="AA199" s="41"/>
      <c r="AB199" s="41"/>
      <c r="AC199" s="41"/>
      <c r="AD199" s="41"/>
      <c r="AE199" s="41"/>
      <c r="AR199" s="227" t="s">
        <v>318</v>
      </c>
      <c r="AT199" s="227" t="s">
        <v>159</v>
      </c>
      <c r="AU199" s="227" t="s">
        <v>81</v>
      </c>
      <c r="AY199" s="20" t="s">
        <v>156</v>
      </c>
      <c r="BE199" s="228">
        <f>IF(N199="základní",J199,0)</f>
        <v>0</v>
      </c>
      <c r="BF199" s="228">
        <f>IF(N199="snížená",J199,0)</f>
        <v>0</v>
      </c>
      <c r="BG199" s="228">
        <f>IF(N199="zákl. přenesená",J199,0)</f>
        <v>0</v>
      </c>
      <c r="BH199" s="228">
        <f>IF(N199="sníž. přenesená",J199,0)</f>
        <v>0</v>
      </c>
      <c r="BI199" s="228">
        <f>IF(N199="nulová",J199,0)</f>
        <v>0</v>
      </c>
      <c r="BJ199" s="20" t="s">
        <v>79</v>
      </c>
      <c r="BK199" s="228">
        <f>ROUND(I199*H199,2)</f>
        <v>0</v>
      </c>
      <c r="BL199" s="20" t="s">
        <v>318</v>
      </c>
      <c r="BM199" s="227" t="s">
        <v>1961</v>
      </c>
    </row>
    <row r="200" s="2" customFormat="1" ht="16.5" customHeight="1">
      <c r="A200" s="41"/>
      <c r="B200" s="42"/>
      <c r="C200" s="216" t="s">
        <v>1156</v>
      </c>
      <c r="D200" s="216" t="s">
        <v>159</v>
      </c>
      <c r="E200" s="217" t="s">
        <v>1962</v>
      </c>
      <c r="F200" s="218" t="s">
        <v>1963</v>
      </c>
      <c r="G200" s="219" t="s">
        <v>266</v>
      </c>
      <c r="H200" s="220">
        <v>50</v>
      </c>
      <c r="I200" s="221"/>
      <c r="J200" s="222">
        <f>ROUND(I200*H200,2)</f>
        <v>0</v>
      </c>
      <c r="K200" s="218" t="s">
        <v>19</v>
      </c>
      <c r="L200" s="47"/>
      <c r="M200" s="223" t="s">
        <v>19</v>
      </c>
      <c r="N200" s="224" t="s">
        <v>43</v>
      </c>
      <c r="O200" s="87"/>
      <c r="P200" s="225">
        <f>O200*H200</f>
        <v>0</v>
      </c>
      <c r="Q200" s="225">
        <v>0</v>
      </c>
      <c r="R200" s="225">
        <f>Q200*H200</f>
        <v>0</v>
      </c>
      <c r="S200" s="225">
        <v>0</v>
      </c>
      <c r="T200" s="226">
        <f>S200*H200</f>
        <v>0</v>
      </c>
      <c r="U200" s="41"/>
      <c r="V200" s="41"/>
      <c r="W200" s="41"/>
      <c r="X200" s="41"/>
      <c r="Y200" s="41"/>
      <c r="Z200" s="41"/>
      <c r="AA200" s="41"/>
      <c r="AB200" s="41"/>
      <c r="AC200" s="41"/>
      <c r="AD200" s="41"/>
      <c r="AE200" s="41"/>
      <c r="AR200" s="227" t="s">
        <v>318</v>
      </c>
      <c r="AT200" s="227" t="s">
        <v>159</v>
      </c>
      <c r="AU200" s="227" t="s">
        <v>81</v>
      </c>
      <c r="AY200" s="20" t="s">
        <v>156</v>
      </c>
      <c r="BE200" s="228">
        <f>IF(N200="základní",J200,0)</f>
        <v>0</v>
      </c>
      <c r="BF200" s="228">
        <f>IF(N200="snížená",J200,0)</f>
        <v>0</v>
      </c>
      <c r="BG200" s="228">
        <f>IF(N200="zákl. přenesená",J200,0)</f>
        <v>0</v>
      </c>
      <c r="BH200" s="228">
        <f>IF(N200="sníž. přenesená",J200,0)</f>
        <v>0</v>
      </c>
      <c r="BI200" s="228">
        <f>IF(N200="nulová",J200,0)</f>
        <v>0</v>
      </c>
      <c r="BJ200" s="20" t="s">
        <v>79</v>
      </c>
      <c r="BK200" s="228">
        <f>ROUND(I200*H200,2)</f>
        <v>0</v>
      </c>
      <c r="BL200" s="20" t="s">
        <v>318</v>
      </c>
      <c r="BM200" s="227" t="s">
        <v>1964</v>
      </c>
    </row>
    <row r="201" s="2" customFormat="1" ht="16.5" customHeight="1">
      <c r="A201" s="41"/>
      <c r="B201" s="42"/>
      <c r="C201" s="216" t="s">
        <v>1965</v>
      </c>
      <c r="D201" s="216" t="s">
        <v>159</v>
      </c>
      <c r="E201" s="217" t="s">
        <v>1966</v>
      </c>
      <c r="F201" s="218" t="s">
        <v>1967</v>
      </c>
      <c r="G201" s="219" t="s">
        <v>266</v>
      </c>
      <c r="H201" s="220">
        <v>50</v>
      </c>
      <c r="I201" s="221"/>
      <c r="J201" s="222">
        <f>ROUND(I201*H201,2)</f>
        <v>0</v>
      </c>
      <c r="K201" s="218" t="s">
        <v>19</v>
      </c>
      <c r="L201" s="47"/>
      <c r="M201" s="223" t="s">
        <v>19</v>
      </c>
      <c r="N201" s="224" t="s">
        <v>43</v>
      </c>
      <c r="O201" s="87"/>
      <c r="P201" s="225">
        <f>O201*H201</f>
        <v>0</v>
      </c>
      <c r="Q201" s="225">
        <v>0</v>
      </c>
      <c r="R201" s="225">
        <f>Q201*H201</f>
        <v>0</v>
      </c>
      <c r="S201" s="225">
        <v>0</v>
      </c>
      <c r="T201" s="226">
        <f>S201*H201</f>
        <v>0</v>
      </c>
      <c r="U201" s="41"/>
      <c r="V201" s="41"/>
      <c r="W201" s="41"/>
      <c r="X201" s="41"/>
      <c r="Y201" s="41"/>
      <c r="Z201" s="41"/>
      <c r="AA201" s="41"/>
      <c r="AB201" s="41"/>
      <c r="AC201" s="41"/>
      <c r="AD201" s="41"/>
      <c r="AE201" s="41"/>
      <c r="AR201" s="227" t="s">
        <v>318</v>
      </c>
      <c r="AT201" s="227" t="s">
        <v>159</v>
      </c>
      <c r="AU201" s="227" t="s">
        <v>81</v>
      </c>
      <c r="AY201" s="20" t="s">
        <v>156</v>
      </c>
      <c r="BE201" s="228">
        <f>IF(N201="základní",J201,0)</f>
        <v>0</v>
      </c>
      <c r="BF201" s="228">
        <f>IF(N201="snížená",J201,0)</f>
        <v>0</v>
      </c>
      <c r="BG201" s="228">
        <f>IF(N201="zákl. přenesená",J201,0)</f>
        <v>0</v>
      </c>
      <c r="BH201" s="228">
        <f>IF(N201="sníž. přenesená",J201,0)</f>
        <v>0</v>
      </c>
      <c r="BI201" s="228">
        <f>IF(N201="nulová",J201,0)</f>
        <v>0</v>
      </c>
      <c r="BJ201" s="20" t="s">
        <v>79</v>
      </c>
      <c r="BK201" s="228">
        <f>ROUND(I201*H201,2)</f>
        <v>0</v>
      </c>
      <c r="BL201" s="20" t="s">
        <v>318</v>
      </c>
      <c r="BM201" s="227" t="s">
        <v>1968</v>
      </c>
    </row>
    <row r="202" s="2" customFormat="1" ht="16.5" customHeight="1">
      <c r="A202" s="41"/>
      <c r="B202" s="42"/>
      <c r="C202" s="216" t="s">
        <v>1969</v>
      </c>
      <c r="D202" s="216" t="s">
        <v>159</v>
      </c>
      <c r="E202" s="217" t="s">
        <v>1970</v>
      </c>
      <c r="F202" s="218" t="s">
        <v>1971</v>
      </c>
      <c r="G202" s="219" t="s">
        <v>266</v>
      </c>
      <c r="H202" s="220">
        <v>60</v>
      </c>
      <c r="I202" s="221"/>
      <c r="J202" s="222">
        <f>ROUND(I202*H202,2)</f>
        <v>0</v>
      </c>
      <c r="K202" s="218" t="s">
        <v>19</v>
      </c>
      <c r="L202" s="47"/>
      <c r="M202" s="223" t="s">
        <v>19</v>
      </c>
      <c r="N202" s="224" t="s">
        <v>43</v>
      </c>
      <c r="O202" s="87"/>
      <c r="P202" s="225">
        <f>O202*H202</f>
        <v>0</v>
      </c>
      <c r="Q202" s="225">
        <v>0</v>
      </c>
      <c r="R202" s="225">
        <f>Q202*H202</f>
        <v>0</v>
      </c>
      <c r="S202" s="225">
        <v>0</v>
      </c>
      <c r="T202" s="226">
        <f>S202*H202</f>
        <v>0</v>
      </c>
      <c r="U202" s="41"/>
      <c r="V202" s="41"/>
      <c r="W202" s="41"/>
      <c r="X202" s="41"/>
      <c r="Y202" s="41"/>
      <c r="Z202" s="41"/>
      <c r="AA202" s="41"/>
      <c r="AB202" s="41"/>
      <c r="AC202" s="41"/>
      <c r="AD202" s="41"/>
      <c r="AE202" s="41"/>
      <c r="AR202" s="227" t="s">
        <v>318</v>
      </c>
      <c r="AT202" s="227" t="s">
        <v>159</v>
      </c>
      <c r="AU202" s="227" t="s">
        <v>81</v>
      </c>
      <c r="AY202" s="20" t="s">
        <v>156</v>
      </c>
      <c r="BE202" s="228">
        <f>IF(N202="základní",J202,0)</f>
        <v>0</v>
      </c>
      <c r="BF202" s="228">
        <f>IF(N202="snížená",J202,0)</f>
        <v>0</v>
      </c>
      <c r="BG202" s="228">
        <f>IF(N202="zákl. přenesená",J202,0)</f>
        <v>0</v>
      </c>
      <c r="BH202" s="228">
        <f>IF(N202="sníž. přenesená",J202,0)</f>
        <v>0</v>
      </c>
      <c r="BI202" s="228">
        <f>IF(N202="nulová",J202,0)</f>
        <v>0</v>
      </c>
      <c r="BJ202" s="20" t="s">
        <v>79</v>
      </c>
      <c r="BK202" s="228">
        <f>ROUND(I202*H202,2)</f>
        <v>0</v>
      </c>
      <c r="BL202" s="20" t="s">
        <v>318</v>
      </c>
      <c r="BM202" s="227" t="s">
        <v>1972</v>
      </c>
    </row>
    <row r="203" s="2" customFormat="1" ht="16.5" customHeight="1">
      <c r="A203" s="41"/>
      <c r="B203" s="42"/>
      <c r="C203" s="216" t="s">
        <v>1973</v>
      </c>
      <c r="D203" s="216" t="s">
        <v>159</v>
      </c>
      <c r="E203" s="217" t="s">
        <v>1974</v>
      </c>
      <c r="F203" s="218" t="s">
        <v>1975</v>
      </c>
      <c r="G203" s="219" t="s">
        <v>266</v>
      </c>
      <c r="H203" s="220">
        <v>44</v>
      </c>
      <c r="I203" s="221"/>
      <c r="J203" s="222">
        <f>ROUND(I203*H203,2)</f>
        <v>0</v>
      </c>
      <c r="K203" s="218" t="s">
        <v>19</v>
      </c>
      <c r="L203" s="47"/>
      <c r="M203" s="223" t="s">
        <v>19</v>
      </c>
      <c r="N203" s="224" t="s">
        <v>43</v>
      </c>
      <c r="O203" s="87"/>
      <c r="P203" s="225">
        <f>O203*H203</f>
        <v>0</v>
      </c>
      <c r="Q203" s="225">
        <v>0</v>
      </c>
      <c r="R203" s="225">
        <f>Q203*H203</f>
        <v>0</v>
      </c>
      <c r="S203" s="225">
        <v>0</v>
      </c>
      <c r="T203" s="226">
        <f>S203*H203</f>
        <v>0</v>
      </c>
      <c r="U203" s="41"/>
      <c r="V203" s="41"/>
      <c r="W203" s="41"/>
      <c r="X203" s="41"/>
      <c r="Y203" s="41"/>
      <c r="Z203" s="41"/>
      <c r="AA203" s="41"/>
      <c r="AB203" s="41"/>
      <c r="AC203" s="41"/>
      <c r="AD203" s="41"/>
      <c r="AE203" s="41"/>
      <c r="AR203" s="227" t="s">
        <v>318</v>
      </c>
      <c r="AT203" s="227" t="s">
        <v>159</v>
      </c>
      <c r="AU203" s="227" t="s">
        <v>81</v>
      </c>
      <c r="AY203" s="20" t="s">
        <v>156</v>
      </c>
      <c r="BE203" s="228">
        <f>IF(N203="základní",J203,0)</f>
        <v>0</v>
      </c>
      <c r="BF203" s="228">
        <f>IF(N203="snížená",J203,0)</f>
        <v>0</v>
      </c>
      <c r="BG203" s="228">
        <f>IF(N203="zákl. přenesená",J203,0)</f>
        <v>0</v>
      </c>
      <c r="BH203" s="228">
        <f>IF(N203="sníž. přenesená",J203,0)</f>
        <v>0</v>
      </c>
      <c r="BI203" s="228">
        <f>IF(N203="nulová",J203,0)</f>
        <v>0</v>
      </c>
      <c r="BJ203" s="20" t="s">
        <v>79</v>
      </c>
      <c r="BK203" s="228">
        <f>ROUND(I203*H203,2)</f>
        <v>0</v>
      </c>
      <c r="BL203" s="20" t="s">
        <v>318</v>
      </c>
      <c r="BM203" s="227" t="s">
        <v>1976</v>
      </c>
    </row>
    <row r="204" s="2" customFormat="1" ht="16.5" customHeight="1">
      <c r="A204" s="41"/>
      <c r="B204" s="42"/>
      <c r="C204" s="216" t="s">
        <v>1977</v>
      </c>
      <c r="D204" s="216" t="s">
        <v>159</v>
      </c>
      <c r="E204" s="217" t="s">
        <v>1974</v>
      </c>
      <c r="F204" s="218" t="s">
        <v>1975</v>
      </c>
      <c r="G204" s="219" t="s">
        <v>266</v>
      </c>
      <c r="H204" s="220">
        <v>65</v>
      </c>
      <c r="I204" s="221"/>
      <c r="J204" s="222">
        <f>ROUND(I204*H204,2)</f>
        <v>0</v>
      </c>
      <c r="K204" s="218" t="s">
        <v>19</v>
      </c>
      <c r="L204" s="47"/>
      <c r="M204" s="223" t="s">
        <v>19</v>
      </c>
      <c r="N204" s="224" t="s">
        <v>43</v>
      </c>
      <c r="O204" s="87"/>
      <c r="P204" s="225">
        <f>O204*H204</f>
        <v>0</v>
      </c>
      <c r="Q204" s="225">
        <v>0</v>
      </c>
      <c r="R204" s="225">
        <f>Q204*H204</f>
        <v>0</v>
      </c>
      <c r="S204" s="225">
        <v>0</v>
      </c>
      <c r="T204" s="226">
        <f>S204*H204</f>
        <v>0</v>
      </c>
      <c r="U204" s="41"/>
      <c r="V204" s="41"/>
      <c r="W204" s="41"/>
      <c r="X204" s="41"/>
      <c r="Y204" s="41"/>
      <c r="Z204" s="41"/>
      <c r="AA204" s="41"/>
      <c r="AB204" s="41"/>
      <c r="AC204" s="41"/>
      <c r="AD204" s="41"/>
      <c r="AE204" s="41"/>
      <c r="AR204" s="227" t="s">
        <v>318</v>
      </c>
      <c r="AT204" s="227" t="s">
        <v>159</v>
      </c>
      <c r="AU204" s="227" t="s">
        <v>81</v>
      </c>
      <c r="AY204" s="20" t="s">
        <v>156</v>
      </c>
      <c r="BE204" s="228">
        <f>IF(N204="základní",J204,0)</f>
        <v>0</v>
      </c>
      <c r="BF204" s="228">
        <f>IF(N204="snížená",J204,0)</f>
        <v>0</v>
      </c>
      <c r="BG204" s="228">
        <f>IF(N204="zákl. přenesená",J204,0)</f>
        <v>0</v>
      </c>
      <c r="BH204" s="228">
        <f>IF(N204="sníž. přenesená",J204,0)</f>
        <v>0</v>
      </c>
      <c r="BI204" s="228">
        <f>IF(N204="nulová",J204,0)</f>
        <v>0</v>
      </c>
      <c r="BJ204" s="20" t="s">
        <v>79</v>
      </c>
      <c r="BK204" s="228">
        <f>ROUND(I204*H204,2)</f>
        <v>0</v>
      </c>
      <c r="BL204" s="20" t="s">
        <v>318</v>
      </c>
      <c r="BM204" s="227" t="s">
        <v>1978</v>
      </c>
    </row>
    <row r="205" s="2" customFormat="1" ht="16.5" customHeight="1">
      <c r="A205" s="41"/>
      <c r="B205" s="42"/>
      <c r="C205" s="216" t="s">
        <v>1979</v>
      </c>
      <c r="D205" s="216" t="s">
        <v>159</v>
      </c>
      <c r="E205" s="217" t="s">
        <v>1974</v>
      </c>
      <c r="F205" s="218" t="s">
        <v>1975</v>
      </c>
      <c r="G205" s="219" t="s">
        <v>266</v>
      </c>
      <c r="H205" s="220">
        <v>45</v>
      </c>
      <c r="I205" s="221"/>
      <c r="J205" s="222">
        <f>ROUND(I205*H205,2)</f>
        <v>0</v>
      </c>
      <c r="K205" s="218" t="s">
        <v>19</v>
      </c>
      <c r="L205" s="47"/>
      <c r="M205" s="223" t="s">
        <v>19</v>
      </c>
      <c r="N205" s="224" t="s">
        <v>43</v>
      </c>
      <c r="O205" s="87"/>
      <c r="P205" s="225">
        <f>O205*H205</f>
        <v>0</v>
      </c>
      <c r="Q205" s="225">
        <v>0</v>
      </c>
      <c r="R205" s="225">
        <f>Q205*H205</f>
        <v>0</v>
      </c>
      <c r="S205" s="225">
        <v>0</v>
      </c>
      <c r="T205" s="226">
        <f>S205*H205</f>
        <v>0</v>
      </c>
      <c r="U205" s="41"/>
      <c r="V205" s="41"/>
      <c r="W205" s="41"/>
      <c r="X205" s="41"/>
      <c r="Y205" s="41"/>
      <c r="Z205" s="41"/>
      <c r="AA205" s="41"/>
      <c r="AB205" s="41"/>
      <c r="AC205" s="41"/>
      <c r="AD205" s="41"/>
      <c r="AE205" s="41"/>
      <c r="AR205" s="227" t="s">
        <v>318</v>
      </c>
      <c r="AT205" s="227" t="s">
        <v>159</v>
      </c>
      <c r="AU205" s="227" t="s">
        <v>81</v>
      </c>
      <c r="AY205" s="20" t="s">
        <v>156</v>
      </c>
      <c r="BE205" s="228">
        <f>IF(N205="základní",J205,0)</f>
        <v>0</v>
      </c>
      <c r="BF205" s="228">
        <f>IF(N205="snížená",J205,0)</f>
        <v>0</v>
      </c>
      <c r="BG205" s="228">
        <f>IF(N205="zákl. přenesená",J205,0)</f>
        <v>0</v>
      </c>
      <c r="BH205" s="228">
        <f>IF(N205="sníž. přenesená",J205,0)</f>
        <v>0</v>
      </c>
      <c r="BI205" s="228">
        <f>IF(N205="nulová",J205,0)</f>
        <v>0</v>
      </c>
      <c r="BJ205" s="20" t="s">
        <v>79</v>
      </c>
      <c r="BK205" s="228">
        <f>ROUND(I205*H205,2)</f>
        <v>0</v>
      </c>
      <c r="BL205" s="20" t="s">
        <v>318</v>
      </c>
      <c r="BM205" s="227" t="s">
        <v>1980</v>
      </c>
    </row>
    <row r="206" s="2" customFormat="1" ht="16.5" customHeight="1">
      <c r="A206" s="41"/>
      <c r="B206" s="42"/>
      <c r="C206" s="216" t="s">
        <v>1981</v>
      </c>
      <c r="D206" s="216" t="s">
        <v>159</v>
      </c>
      <c r="E206" s="217" t="s">
        <v>1982</v>
      </c>
      <c r="F206" s="218" t="s">
        <v>1983</v>
      </c>
      <c r="G206" s="219" t="s">
        <v>266</v>
      </c>
      <c r="H206" s="220">
        <v>25</v>
      </c>
      <c r="I206" s="221"/>
      <c r="J206" s="222">
        <f>ROUND(I206*H206,2)</f>
        <v>0</v>
      </c>
      <c r="K206" s="218" t="s">
        <v>19</v>
      </c>
      <c r="L206" s="47"/>
      <c r="M206" s="223" t="s">
        <v>19</v>
      </c>
      <c r="N206" s="224" t="s">
        <v>43</v>
      </c>
      <c r="O206" s="87"/>
      <c r="P206" s="225">
        <f>O206*H206</f>
        <v>0</v>
      </c>
      <c r="Q206" s="225">
        <v>0</v>
      </c>
      <c r="R206" s="225">
        <f>Q206*H206</f>
        <v>0</v>
      </c>
      <c r="S206" s="225">
        <v>0</v>
      </c>
      <c r="T206" s="226">
        <f>S206*H206</f>
        <v>0</v>
      </c>
      <c r="U206" s="41"/>
      <c r="V206" s="41"/>
      <c r="W206" s="41"/>
      <c r="X206" s="41"/>
      <c r="Y206" s="41"/>
      <c r="Z206" s="41"/>
      <c r="AA206" s="41"/>
      <c r="AB206" s="41"/>
      <c r="AC206" s="41"/>
      <c r="AD206" s="41"/>
      <c r="AE206" s="41"/>
      <c r="AR206" s="227" t="s">
        <v>318</v>
      </c>
      <c r="AT206" s="227" t="s">
        <v>159</v>
      </c>
      <c r="AU206" s="227" t="s">
        <v>81</v>
      </c>
      <c r="AY206" s="20" t="s">
        <v>156</v>
      </c>
      <c r="BE206" s="228">
        <f>IF(N206="základní",J206,0)</f>
        <v>0</v>
      </c>
      <c r="BF206" s="228">
        <f>IF(N206="snížená",J206,0)</f>
        <v>0</v>
      </c>
      <c r="BG206" s="228">
        <f>IF(N206="zákl. přenesená",J206,0)</f>
        <v>0</v>
      </c>
      <c r="BH206" s="228">
        <f>IF(N206="sníž. přenesená",J206,0)</f>
        <v>0</v>
      </c>
      <c r="BI206" s="228">
        <f>IF(N206="nulová",J206,0)</f>
        <v>0</v>
      </c>
      <c r="BJ206" s="20" t="s">
        <v>79</v>
      </c>
      <c r="BK206" s="228">
        <f>ROUND(I206*H206,2)</f>
        <v>0</v>
      </c>
      <c r="BL206" s="20" t="s">
        <v>318</v>
      </c>
      <c r="BM206" s="227" t="s">
        <v>1984</v>
      </c>
    </row>
    <row r="207" s="2" customFormat="1" ht="16.5" customHeight="1">
      <c r="A207" s="41"/>
      <c r="B207" s="42"/>
      <c r="C207" s="216" t="s">
        <v>1985</v>
      </c>
      <c r="D207" s="216" t="s">
        <v>159</v>
      </c>
      <c r="E207" s="217" t="s">
        <v>1986</v>
      </c>
      <c r="F207" s="218" t="s">
        <v>1987</v>
      </c>
      <c r="G207" s="219" t="s">
        <v>266</v>
      </c>
      <c r="H207" s="220">
        <v>60</v>
      </c>
      <c r="I207" s="221"/>
      <c r="J207" s="222">
        <f>ROUND(I207*H207,2)</f>
        <v>0</v>
      </c>
      <c r="K207" s="218" t="s">
        <v>19</v>
      </c>
      <c r="L207" s="47"/>
      <c r="M207" s="223" t="s">
        <v>19</v>
      </c>
      <c r="N207" s="224" t="s">
        <v>43</v>
      </c>
      <c r="O207" s="87"/>
      <c r="P207" s="225">
        <f>O207*H207</f>
        <v>0</v>
      </c>
      <c r="Q207" s="225">
        <v>0</v>
      </c>
      <c r="R207" s="225">
        <f>Q207*H207</f>
        <v>0</v>
      </c>
      <c r="S207" s="225">
        <v>0</v>
      </c>
      <c r="T207" s="226">
        <f>S207*H207</f>
        <v>0</v>
      </c>
      <c r="U207" s="41"/>
      <c r="V207" s="41"/>
      <c r="W207" s="41"/>
      <c r="X207" s="41"/>
      <c r="Y207" s="41"/>
      <c r="Z207" s="41"/>
      <c r="AA207" s="41"/>
      <c r="AB207" s="41"/>
      <c r="AC207" s="41"/>
      <c r="AD207" s="41"/>
      <c r="AE207" s="41"/>
      <c r="AR207" s="227" t="s">
        <v>318</v>
      </c>
      <c r="AT207" s="227" t="s">
        <v>159</v>
      </c>
      <c r="AU207" s="227" t="s">
        <v>81</v>
      </c>
      <c r="AY207" s="20" t="s">
        <v>156</v>
      </c>
      <c r="BE207" s="228">
        <f>IF(N207="základní",J207,0)</f>
        <v>0</v>
      </c>
      <c r="BF207" s="228">
        <f>IF(N207="snížená",J207,0)</f>
        <v>0</v>
      </c>
      <c r="BG207" s="228">
        <f>IF(N207="zákl. přenesená",J207,0)</f>
        <v>0</v>
      </c>
      <c r="BH207" s="228">
        <f>IF(N207="sníž. přenesená",J207,0)</f>
        <v>0</v>
      </c>
      <c r="BI207" s="228">
        <f>IF(N207="nulová",J207,0)</f>
        <v>0</v>
      </c>
      <c r="BJ207" s="20" t="s">
        <v>79</v>
      </c>
      <c r="BK207" s="228">
        <f>ROUND(I207*H207,2)</f>
        <v>0</v>
      </c>
      <c r="BL207" s="20" t="s">
        <v>318</v>
      </c>
      <c r="BM207" s="227" t="s">
        <v>1988</v>
      </c>
    </row>
    <row r="208" s="2" customFormat="1" ht="16.5" customHeight="1">
      <c r="A208" s="41"/>
      <c r="B208" s="42"/>
      <c r="C208" s="216" t="s">
        <v>1989</v>
      </c>
      <c r="D208" s="216" t="s">
        <v>159</v>
      </c>
      <c r="E208" s="217" t="s">
        <v>1986</v>
      </c>
      <c r="F208" s="218" t="s">
        <v>1987</v>
      </c>
      <c r="G208" s="219" t="s">
        <v>266</v>
      </c>
      <c r="H208" s="220">
        <v>80</v>
      </c>
      <c r="I208" s="221"/>
      <c r="J208" s="222">
        <f>ROUND(I208*H208,2)</f>
        <v>0</v>
      </c>
      <c r="K208" s="218" t="s">
        <v>19</v>
      </c>
      <c r="L208" s="47"/>
      <c r="M208" s="223" t="s">
        <v>19</v>
      </c>
      <c r="N208" s="224" t="s">
        <v>43</v>
      </c>
      <c r="O208" s="87"/>
      <c r="P208" s="225">
        <f>O208*H208</f>
        <v>0</v>
      </c>
      <c r="Q208" s="225">
        <v>0</v>
      </c>
      <c r="R208" s="225">
        <f>Q208*H208</f>
        <v>0</v>
      </c>
      <c r="S208" s="225">
        <v>0</v>
      </c>
      <c r="T208" s="226">
        <f>S208*H208</f>
        <v>0</v>
      </c>
      <c r="U208" s="41"/>
      <c r="V208" s="41"/>
      <c r="W208" s="41"/>
      <c r="X208" s="41"/>
      <c r="Y208" s="41"/>
      <c r="Z208" s="41"/>
      <c r="AA208" s="41"/>
      <c r="AB208" s="41"/>
      <c r="AC208" s="41"/>
      <c r="AD208" s="41"/>
      <c r="AE208" s="41"/>
      <c r="AR208" s="227" t="s">
        <v>318</v>
      </c>
      <c r="AT208" s="227" t="s">
        <v>159</v>
      </c>
      <c r="AU208" s="227" t="s">
        <v>81</v>
      </c>
      <c r="AY208" s="20" t="s">
        <v>156</v>
      </c>
      <c r="BE208" s="228">
        <f>IF(N208="základní",J208,0)</f>
        <v>0</v>
      </c>
      <c r="BF208" s="228">
        <f>IF(N208="snížená",J208,0)</f>
        <v>0</v>
      </c>
      <c r="BG208" s="228">
        <f>IF(N208="zákl. přenesená",J208,0)</f>
        <v>0</v>
      </c>
      <c r="BH208" s="228">
        <f>IF(N208="sníž. přenesená",J208,0)</f>
        <v>0</v>
      </c>
      <c r="BI208" s="228">
        <f>IF(N208="nulová",J208,0)</f>
        <v>0</v>
      </c>
      <c r="BJ208" s="20" t="s">
        <v>79</v>
      </c>
      <c r="BK208" s="228">
        <f>ROUND(I208*H208,2)</f>
        <v>0</v>
      </c>
      <c r="BL208" s="20" t="s">
        <v>318</v>
      </c>
      <c r="BM208" s="227" t="s">
        <v>1990</v>
      </c>
    </row>
    <row r="209" s="2" customFormat="1" ht="16.5" customHeight="1">
      <c r="A209" s="41"/>
      <c r="B209" s="42"/>
      <c r="C209" s="216" t="s">
        <v>1991</v>
      </c>
      <c r="D209" s="216" t="s">
        <v>159</v>
      </c>
      <c r="E209" s="217" t="s">
        <v>1982</v>
      </c>
      <c r="F209" s="218" t="s">
        <v>1983</v>
      </c>
      <c r="G209" s="219" t="s">
        <v>266</v>
      </c>
      <c r="H209" s="220">
        <v>380</v>
      </c>
      <c r="I209" s="221"/>
      <c r="J209" s="222">
        <f>ROUND(I209*H209,2)</f>
        <v>0</v>
      </c>
      <c r="K209" s="218" t="s">
        <v>19</v>
      </c>
      <c r="L209" s="47"/>
      <c r="M209" s="223" t="s">
        <v>19</v>
      </c>
      <c r="N209" s="224" t="s">
        <v>43</v>
      </c>
      <c r="O209" s="87"/>
      <c r="P209" s="225">
        <f>O209*H209</f>
        <v>0</v>
      </c>
      <c r="Q209" s="225">
        <v>0</v>
      </c>
      <c r="R209" s="225">
        <f>Q209*H209</f>
        <v>0</v>
      </c>
      <c r="S209" s="225">
        <v>0</v>
      </c>
      <c r="T209" s="226">
        <f>S209*H209</f>
        <v>0</v>
      </c>
      <c r="U209" s="41"/>
      <c r="V209" s="41"/>
      <c r="W209" s="41"/>
      <c r="X209" s="41"/>
      <c r="Y209" s="41"/>
      <c r="Z209" s="41"/>
      <c r="AA209" s="41"/>
      <c r="AB209" s="41"/>
      <c r="AC209" s="41"/>
      <c r="AD209" s="41"/>
      <c r="AE209" s="41"/>
      <c r="AR209" s="227" t="s">
        <v>318</v>
      </c>
      <c r="AT209" s="227" t="s">
        <v>159</v>
      </c>
      <c r="AU209" s="227" t="s">
        <v>81</v>
      </c>
      <c r="AY209" s="20" t="s">
        <v>156</v>
      </c>
      <c r="BE209" s="228">
        <f>IF(N209="základní",J209,0)</f>
        <v>0</v>
      </c>
      <c r="BF209" s="228">
        <f>IF(N209="snížená",J209,0)</f>
        <v>0</v>
      </c>
      <c r="BG209" s="228">
        <f>IF(N209="zákl. přenesená",J209,0)</f>
        <v>0</v>
      </c>
      <c r="BH209" s="228">
        <f>IF(N209="sníž. přenesená",J209,0)</f>
        <v>0</v>
      </c>
      <c r="BI209" s="228">
        <f>IF(N209="nulová",J209,0)</f>
        <v>0</v>
      </c>
      <c r="BJ209" s="20" t="s">
        <v>79</v>
      </c>
      <c r="BK209" s="228">
        <f>ROUND(I209*H209,2)</f>
        <v>0</v>
      </c>
      <c r="BL209" s="20" t="s">
        <v>318</v>
      </c>
      <c r="BM209" s="227" t="s">
        <v>1992</v>
      </c>
    </row>
    <row r="210" s="2" customFormat="1" ht="16.5" customHeight="1">
      <c r="A210" s="41"/>
      <c r="B210" s="42"/>
      <c r="C210" s="216" t="s">
        <v>1993</v>
      </c>
      <c r="D210" s="216" t="s">
        <v>159</v>
      </c>
      <c r="E210" s="217" t="s">
        <v>1982</v>
      </c>
      <c r="F210" s="218" t="s">
        <v>1983</v>
      </c>
      <c r="G210" s="219" t="s">
        <v>266</v>
      </c>
      <c r="H210" s="220">
        <v>420</v>
      </c>
      <c r="I210" s="221"/>
      <c r="J210" s="222">
        <f>ROUND(I210*H210,2)</f>
        <v>0</v>
      </c>
      <c r="K210" s="218" t="s">
        <v>19</v>
      </c>
      <c r="L210" s="47"/>
      <c r="M210" s="223" t="s">
        <v>19</v>
      </c>
      <c r="N210" s="224" t="s">
        <v>43</v>
      </c>
      <c r="O210" s="87"/>
      <c r="P210" s="225">
        <f>O210*H210</f>
        <v>0</v>
      </c>
      <c r="Q210" s="225">
        <v>0</v>
      </c>
      <c r="R210" s="225">
        <f>Q210*H210</f>
        <v>0</v>
      </c>
      <c r="S210" s="225">
        <v>0</v>
      </c>
      <c r="T210" s="226">
        <f>S210*H210</f>
        <v>0</v>
      </c>
      <c r="U210" s="41"/>
      <c r="V210" s="41"/>
      <c r="W210" s="41"/>
      <c r="X210" s="41"/>
      <c r="Y210" s="41"/>
      <c r="Z210" s="41"/>
      <c r="AA210" s="41"/>
      <c r="AB210" s="41"/>
      <c r="AC210" s="41"/>
      <c r="AD210" s="41"/>
      <c r="AE210" s="41"/>
      <c r="AR210" s="227" t="s">
        <v>318</v>
      </c>
      <c r="AT210" s="227" t="s">
        <v>159</v>
      </c>
      <c r="AU210" s="227" t="s">
        <v>81</v>
      </c>
      <c r="AY210" s="20" t="s">
        <v>156</v>
      </c>
      <c r="BE210" s="228">
        <f>IF(N210="základní",J210,0)</f>
        <v>0</v>
      </c>
      <c r="BF210" s="228">
        <f>IF(N210="snížená",J210,0)</f>
        <v>0</v>
      </c>
      <c r="BG210" s="228">
        <f>IF(N210="zákl. přenesená",J210,0)</f>
        <v>0</v>
      </c>
      <c r="BH210" s="228">
        <f>IF(N210="sníž. přenesená",J210,0)</f>
        <v>0</v>
      </c>
      <c r="BI210" s="228">
        <f>IF(N210="nulová",J210,0)</f>
        <v>0</v>
      </c>
      <c r="BJ210" s="20" t="s">
        <v>79</v>
      </c>
      <c r="BK210" s="228">
        <f>ROUND(I210*H210,2)</f>
        <v>0</v>
      </c>
      <c r="BL210" s="20" t="s">
        <v>318</v>
      </c>
      <c r="BM210" s="227" t="s">
        <v>1994</v>
      </c>
    </row>
    <row r="211" s="2" customFormat="1" ht="16.5" customHeight="1">
      <c r="A211" s="41"/>
      <c r="B211" s="42"/>
      <c r="C211" s="216" t="s">
        <v>1995</v>
      </c>
      <c r="D211" s="216" t="s">
        <v>159</v>
      </c>
      <c r="E211" s="217" t="s">
        <v>1982</v>
      </c>
      <c r="F211" s="218" t="s">
        <v>1983</v>
      </c>
      <c r="G211" s="219" t="s">
        <v>266</v>
      </c>
      <c r="H211" s="220">
        <v>150</v>
      </c>
      <c r="I211" s="221"/>
      <c r="J211" s="222">
        <f>ROUND(I211*H211,2)</f>
        <v>0</v>
      </c>
      <c r="K211" s="218" t="s">
        <v>19</v>
      </c>
      <c r="L211" s="47"/>
      <c r="M211" s="223" t="s">
        <v>19</v>
      </c>
      <c r="N211" s="224" t="s">
        <v>43</v>
      </c>
      <c r="O211" s="87"/>
      <c r="P211" s="225">
        <f>O211*H211</f>
        <v>0</v>
      </c>
      <c r="Q211" s="225">
        <v>0</v>
      </c>
      <c r="R211" s="225">
        <f>Q211*H211</f>
        <v>0</v>
      </c>
      <c r="S211" s="225">
        <v>0</v>
      </c>
      <c r="T211" s="226">
        <f>S211*H211</f>
        <v>0</v>
      </c>
      <c r="U211" s="41"/>
      <c r="V211" s="41"/>
      <c r="W211" s="41"/>
      <c r="X211" s="41"/>
      <c r="Y211" s="41"/>
      <c r="Z211" s="41"/>
      <c r="AA211" s="41"/>
      <c r="AB211" s="41"/>
      <c r="AC211" s="41"/>
      <c r="AD211" s="41"/>
      <c r="AE211" s="41"/>
      <c r="AR211" s="227" t="s">
        <v>318</v>
      </c>
      <c r="AT211" s="227" t="s">
        <v>159</v>
      </c>
      <c r="AU211" s="227" t="s">
        <v>81</v>
      </c>
      <c r="AY211" s="20" t="s">
        <v>156</v>
      </c>
      <c r="BE211" s="228">
        <f>IF(N211="základní",J211,0)</f>
        <v>0</v>
      </c>
      <c r="BF211" s="228">
        <f>IF(N211="snížená",J211,0)</f>
        <v>0</v>
      </c>
      <c r="BG211" s="228">
        <f>IF(N211="zákl. přenesená",J211,0)</f>
        <v>0</v>
      </c>
      <c r="BH211" s="228">
        <f>IF(N211="sníž. přenesená",J211,0)</f>
        <v>0</v>
      </c>
      <c r="BI211" s="228">
        <f>IF(N211="nulová",J211,0)</f>
        <v>0</v>
      </c>
      <c r="BJ211" s="20" t="s">
        <v>79</v>
      </c>
      <c r="BK211" s="228">
        <f>ROUND(I211*H211,2)</f>
        <v>0</v>
      </c>
      <c r="BL211" s="20" t="s">
        <v>318</v>
      </c>
      <c r="BM211" s="227" t="s">
        <v>1996</v>
      </c>
    </row>
    <row r="212" s="2" customFormat="1" ht="16.5" customHeight="1">
      <c r="A212" s="41"/>
      <c r="B212" s="42"/>
      <c r="C212" s="216" t="s">
        <v>1997</v>
      </c>
      <c r="D212" s="216" t="s">
        <v>159</v>
      </c>
      <c r="E212" s="217" t="s">
        <v>1998</v>
      </c>
      <c r="F212" s="218" t="s">
        <v>1999</v>
      </c>
      <c r="G212" s="219" t="s">
        <v>1680</v>
      </c>
      <c r="H212" s="220">
        <v>22</v>
      </c>
      <c r="I212" s="221"/>
      <c r="J212" s="222">
        <f>ROUND(I212*H212,2)</f>
        <v>0</v>
      </c>
      <c r="K212" s="218" t="s">
        <v>19</v>
      </c>
      <c r="L212" s="47"/>
      <c r="M212" s="223" t="s">
        <v>19</v>
      </c>
      <c r="N212" s="224" t="s">
        <v>43</v>
      </c>
      <c r="O212" s="87"/>
      <c r="P212" s="225">
        <f>O212*H212</f>
        <v>0</v>
      </c>
      <c r="Q212" s="225">
        <v>0</v>
      </c>
      <c r="R212" s="225">
        <f>Q212*H212</f>
        <v>0</v>
      </c>
      <c r="S212" s="225">
        <v>0</v>
      </c>
      <c r="T212" s="226">
        <f>S212*H212</f>
        <v>0</v>
      </c>
      <c r="U212" s="41"/>
      <c r="V212" s="41"/>
      <c r="W212" s="41"/>
      <c r="X212" s="41"/>
      <c r="Y212" s="41"/>
      <c r="Z212" s="41"/>
      <c r="AA212" s="41"/>
      <c r="AB212" s="41"/>
      <c r="AC212" s="41"/>
      <c r="AD212" s="41"/>
      <c r="AE212" s="41"/>
      <c r="AR212" s="227" t="s">
        <v>318</v>
      </c>
      <c r="AT212" s="227" t="s">
        <v>159</v>
      </c>
      <c r="AU212" s="227" t="s">
        <v>81</v>
      </c>
      <c r="AY212" s="20" t="s">
        <v>156</v>
      </c>
      <c r="BE212" s="228">
        <f>IF(N212="základní",J212,0)</f>
        <v>0</v>
      </c>
      <c r="BF212" s="228">
        <f>IF(N212="snížená",J212,0)</f>
        <v>0</v>
      </c>
      <c r="BG212" s="228">
        <f>IF(N212="zákl. přenesená",J212,0)</f>
        <v>0</v>
      </c>
      <c r="BH212" s="228">
        <f>IF(N212="sníž. přenesená",J212,0)</f>
        <v>0</v>
      </c>
      <c r="BI212" s="228">
        <f>IF(N212="nulová",J212,0)</f>
        <v>0</v>
      </c>
      <c r="BJ212" s="20" t="s">
        <v>79</v>
      </c>
      <c r="BK212" s="228">
        <f>ROUND(I212*H212,2)</f>
        <v>0</v>
      </c>
      <c r="BL212" s="20" t="s">
        <v>318</v>
      </c>
      <c r="BM212" s="227" t="s">
        <v>2000</v>
      </c>
    </row>
    <row r="213" s="2" customFormat="1" ht="16.5" customHeight="1">
      <c r="A213" s="41"/>
      <c r="B213" s="42"/>
      <c r="C213" s="216" t="s">
        <v>2001</v>
      </c>
      <c r="D213" s="216" t="s">
        <v>159</v>
      </c>
      <c r="E213" s="217" t="s">
        <v>2002</v>
      </c>
      <c r="F213" s="218" t="s">
        <v>2003</v>
      </c>
      <c r="G213" s="219" t="s">
        <v>1680</v>
      </c>
      <c r="H213" s="220">
        <v>2</v>
      </c>
      <c r="I213" s="221"/>
      <c r="J213" s="222">
        <f>ROUND(I213*H213,2)</f>
        <v>0</v>
      </c>
      <c r="K213" s="218" t="s">
        <v>19</v>
      </c>
      <c r="L213" s="47"/>
      <c r="M213" s="223" t="s">
        <v>19</v>
      </c>
      <c r="N213" s="224" t="s">
        <v>43</v>
      </c>
      <c r="O213" s="87"/>
      <c r="P213" s="225">
        <f>O213*H213</f>
        <v>0</v>
      </c>
      <c r="Q213" s="225">
        <v>0</v>
      </c>
      <c r="R213" s="225">
        <f>Q213*H213</f>
        <v>0</v>
      </c>
      <c r="S213" s="225">
        <v>0</v>
      </c>
      <c r="T213" s="226">
        <f>S213*H213</f>
        <v>0</v>
      </c>
      <c r="U213" s="41"/>
      <c r="V213" s="41"/>
      <c r="W213" s="41"/>
      <c r="X213" s="41"/>
      <c r="Y213" s="41"/>
      <c r="Z213" s="41"/>
      <c r="AA213" s="41"/>
      <c r="AB213" s="41"/>
      <c r="AC213" s="41"/>
      <c r="AD213" s="41"/>
      <c r="AE213" s="41"/>
      <c r="AR213" s="227" t="s">
        <v>318</v>
      </c>
      <c r="AT213" s="227" t="s">
        <v>159</v>
      </c>
      <c r="AU213" s="227" t="s">
        <v>81</v>
      </c>
      <c r="AY213" s="20" t="s">
        <v>156</v>
      </c>
      <c r="BE213" s="228">
        <f>IF(N213="základní",J213,0)</f>
        <v>0</v>
      </c>
      <c r="BF213" s="228">
        <f>IF(N213="snížená",J213,0)</f>
        <v>0</v>
      </c>
      <c r="BG213" s="228">
        <f>IF(N213="zákl. přenesená",J213,0)</f>
        <v>0</v>
      </c>
      <c r="BH213" s="228">
        <f>IF(N213="sníž. přenesená",J213,0)</f>
        <v>0</v>
      </c>
      <c r="BI213" s="228">
        <f>IF(N213="nulová",J213,0)</f>
        <v>0</v>
      </c>
      <c r="BJ213" s="20" t="s">
        <v>79</v>
      </c>
      <c r="BK213" s="228">
        <f>ROUND(I213*H213,2)</f>
        <v>0</v>
      </c>
      <c r="BL213" s="20" t="s">
        <v>318</v>
      </c>
      <c r="BM213" s="227" t="s">
        <v>2004</v>
      </c>
    </row>
    <row r="214" s="2" customFormat="1" ht="16.5" customHeight="1">
      <c r="A214" s="41"/>
      <c r="B214" s="42"/>
      <c r="C214" s="216" t="s">
        <v>2005</v>
      </c>
      <c r="D214" s="216" t="s">
        <v>159</v>
      </c>
      <c r="E214" s="217" t="s">
        <v>2006</v>
      </c>
      <c r="F214" s="218" t="s">
        <v>2007</v>
      </c>
      <c r="G214" s="219" t="s">
        <v>1680</v>
      </c>
      <c r="H214" s="220">
        <v>3</v>
      </c>
      <c r="I214" s="221"/>
      <c r="J214" s="222">
        <f>ROUND(I214*H214,2)</f>
        <v>0</v>
      </c>
      <c r="K214" s="218" t="s">
        <v>19</v>
      </c>
      <c r="L214" s="47"/>
      <c r="M214" s="223" t="s">
        <v>19</v>
      </c>
      <c r="N214" s="224" t="s">
        <v>43</v>
      </c>
      <c r="O214" s="87"/>
      <c r="P214" s="225">
        <f>O214*H214</f>
        <v>0</v>
      </c>
      <c r="Q214" s="225">
        <v>0</v>
      </c>
      <c r="R214" s="225">
        <f>Q214*H214</f>
        <v>0</v>
      </c>
      <c r="S214" s="225">
        <v>0</v>
      </c>
      <c r="T214" s="226">
        <f>S214*H214</f>
        <v>0</v>
      </c>
      <c r="U214" s="41"/>
      <c r="V214" s="41"/>
      <c r="W214" s="41"/>
      <c r="X214" s="41"/>
      <c r="Y214" s="41"/>
      <c r="Z214" s="41"/>
      <c r="AA214" s="41"/>
      <c r="AB214" s="41"/>
      <c r="AC214" s="41"/>
      <c r="AD214" s="41"/>
      <c r="AE214" s="41"/>
      <c r="AR214" s="227" t="s">
        <v>318</v>
      </c>
      <c r="AT214" s="227" t="s">
        <v>159</v>
      </c>
      <c r="AU214" s="227" t="s">
        <v>81</v>
      </c>
      <c r="AY214" s="20" t="s">
        <v>156</v>
      </c>
      <c r="BE214" s="228">
        <f>IF(N214="základní",J214,0)</f>
        <v>0</v>
      </c>
      <c r="BF214" s="228">
        <f>IF(N214="snížená",J214,0)</f>
        <v>0</v>
      </c>
      <c r="BG214" s="228">
        <f>IF(N214="zákl. přenesená",J214,0)</f>
        <v>0</v>
      </c>
      <c r="BH214" s="228">
        <f>IF(N214="sníž. přenesená",J214,0)</f>
        <v>0</v>
      </c>
      <c r="BI214" s="228">
        <f>IF(N214="nulová",J214,0)</f>
        <v>0</v>
      </c>
      <c r="BJ214" s="20" t="s">
        <v>79</v>
      </c>
      <c r="BK214" s="228">
        <f>ROUND(I214*H214,2)</f>
        <v>0</v>
      </c>
      <c r="BL214" s="20" t="s">
        <v>318</v>
      </c>
      <c r="BM214" s="227" t="s">
        <v>2008</v>
      </c>
    </row>
    <row r="215" s="2" customFormat="1" ht="16.5" customHeight="1">
      <c r="A215" s="41"/>
      <c r="B215" s="42"/>
      <c r="C215" s="216" t="s">
        <v>2009</v>
      </c>
      <c r="D215" s="216" t="s">
        <v>159</v>
      </c>
      <c r="E215" s="217" t="s">
        <v>2010</v>
      </c>
      <c r="F215" s="218" t="s">
        <v>2011</v>
      </c>
      <c r="G215" s="219" t="s">
        <v>1680</v>
      </c>
      <c r="H215" s="220">
        <v>9</v>
      </c>
      <c r="I215" s="221"/>
      <c r="J215" s="222">
        <f>ROUND(I215*H215,2)</f>
        <v>0</v>
      </c>
      <c r="K215" s="218" t="s">
        <v>19</v>
      </c>
      <c r="L215" s="47"/>
      <c r="M215" s="223" t="s">
        <v>19</v>
      </c>
      <c r="N215" s="224" t="s">
        <v>43</v>
      </c>
      <c r="O215" s="87"/>
      <c r="P215" s="225">
        <f>O215*H215</f>
        <v>0</v>
      </c>
      <c r="Q215" s="225">
        <v>0</v>
      </c>
      <c r="R215" s="225">
        <f>Q215*H215</f>
        <v>0</v>
      </c>
      <c r="S215" s="225">
        <v>0</v>
      </c>
      <c r="T215" s="226">
        <f>S215*H215</f>
        <v>0</v>
      </c>
      <c r="U215" s="41"/>
      <c r="V215" s="41"/>
      <c r="W215" s="41"/>
      <c r="X215" s="41"/>
      <c r="Y215" s="41"/>
      <c r="Z215" s="41"/>
      <c r="AA215" s="41"/>
      <c r="AB215" s="41"/>
      <c r="AC215" s="41"/>
      <c r="AD215" s="41"/>
      <c r="AE215" s="41"/>
      <c r="AR215" s="227" t="s">
        <v>318</v>
      </c>
      <c r="AT215" s="227" t="s">
        <v>159</v>
      </c>
      <c r="AU215" s="227" t="s">
        <v>81</v>
      </c>
      <c r="AY215" s="20" t="s">
        <v>156</v>
      </c>
      <c r="BE215" s="228">
        <f>IF(N215="základní",J215,0)</f>
        <v>0</v>
      </c>
      <c r="BF215" s="228">
        <f>IF(N215="snížená",J215,0)</f>
        <v>0</v>
      </c>
      <c r="BG215" s="228">
        <f>IF(N215="zákl. přenesená",J215,0)</f>
        <v>0</v>
      </c>
      <c r="BH215" s="228">
        <f>IF(N215="sníž. přenesená",J215,0)</f>
        <v>0</v>
      </c>
      <c r="BI215" s="228">
        <f>IF(N215="nulová",J215,0)</f>
        <v>0</v>
      </c>
      <c r="BJ215" s="20" t="s">
        <v>79</v>
      </c>
      <c r="BK215" s="228">
        <f>ROUND(I215*H215,2)</f>
        <v>0</v>
      </c>
      <c r="BL215" s="20" t="s">
        <v>318</v>
      </c>
      <c r="BM215" s="227" t="s">
        <v>2012</v>
      </c>
    </row>
    <row r="216" s="2" customFormat="1" ht="16.5" customHeight="1">
      <c r="A216" s="41"/>
      <c r="B216" s="42"/>
      <c r="C216" s="216" t="s">
        <v>2013</v>
      </c>
      <c r="D216" s="216" t="s">
        <v>159</v>
      </c>
      <c r="E216" s="217" t="s">
        <v>2014</v>
      </c>
      <c r="F216" s="218" t="s">
        <v>2015</v>
      </c>
      <c r="G216" s="219" t="s">
        <v>1680</v>
      </c>
      <c r="H216" s="220">
        <v>18</v>
      </c>
      <c r="I216" s="221"/>
      <c r="J216" s="222">
        <f>ROUND(I216*H216,2)</f>
        <v>0</v>
      </c>
      <c r="K216" s="218" t="s">
        <v>19</v>
      </c>
      <c r="L216" s="47"/>
      <c r="M216" s="223" t="s">
        <v>19</v>
      </c>
      <c r="N216" s="224" t="s">
        <v>43</v>
      </c>
      <c r="O216" s="87"/>
      <c r="P216" s="225">
        <f>O216*H216</f>
        <v>0</v>
      </c>
      <c r="Q216" s="225">
        <v>0</v>
      </c>
      <c r="R216" s="225">
        <f>Q216*H216</f>
        <v>0</v>
      </c>
      <c r="S216" s="225">
        <v>0</v>
      </c>
      <c r="T216" s="226">
        <f>S216*H216</f>
        <v>0</v>
      </c>
      <c r="U216" s="41"/>
      <c r="V216" s="41"/>
      <c r="W216" s="41"/>
      <c r="X216" s="41"/>
      <c r="Y216" s="41"/>
      <c r="Z216" s="41"/>
      <c r="AA216" s="41"/>
      <c r="AB216" s="41"/>
      <c r="AC216" s="41"/>
      <c r="AD216" s="41"/>
      <c r="AE216" s="41"/>
      <c r="AR216" s="227" t="s">
        <v>318</v>
      </c>
      <c r="AT216" s="227" t="s">
        <v>159</v>
      </c>
      <c r="AU216" s="227" t="s">
        <v>81</v>
      </c>
      <c r="AY216" s="20" t="s">
        <v>156</v>
      </c>
      <c r="BE216" s="228">
        <f>IF(N216="základní",J216,0)</f>
        <v>0</v>
      </c>
      <c r="BF216" s="228">
        <f>IF(N216="snížená",J216,0)</f>
        <v>0</v>
      </c>
      <c r="BG216" s="228">
        <f>IF(N216="zákl. přenesená",J216,0)</f>
        <v>0</v>
      </c>
      <c r="BH216" s="228">
        <f>IF(N216="sníž. přenesená",J216,0)</f>
        <v>0</v>
      </c>
      <c r="BI216" s="228">
        <f>IF(N216="nulová",J216,0)</f>
        <v>0</v>
      </c>
      <c r="BJ216" s="20" t="s">
        <v>79</v>
      </c>
      <c r="BK216" s="228">
        <f>ROUND(I216*H216,2)</f>
        <v>0</v>
      </c>
      <c r="BL216" s="20" t="s">
        <v>318</v>
      </c>
      <c r="BM216" s="227" t="s">
        <v>2016</v>
      </c>
    </row>
    <row r="217" s="2" customFormat="1" ht="16.5" customHeight="1">
      <c r="A217" s="41"/>
      <c r="B217" s="42"/>
      <c r="C217" s="216" t="s">
        <v>2017</v>
      </c>
      <c r="D217" s="216" t="s">
        <v>159</v>
      </c>
      <c r="E217" s="217" t="s">
        <v>2018</v>
      </c>
      <c r="F217" s="218" t="s">
        <v>2019</v>
      </c>
      <c r="G217" s="219" t="s">
        <v>266</v>
      </c>
      <c r="H217" s="220">
        <v>30</v>
      </c>
      <c r="I217" s="221"/>
      <c r="J217" s="222">
        <f>ROUND(I217*H217,2)</f>
        <v>0</v>
      </c>
      <c r="K217" s="218" t="s">
        <v>19</v>
      </c>
      <c r="L217" s="47"/>
      <c r="M217" s="223" t="s">
        <v>19</v>
      </c>
      <c r="N217" s="224" t="s">
        <v>43</v>
      </c>
      <c r="O217" s="87"/>
      <c r="P217" s="225">
        <f>O217*H217</f>
        <v>0</v>
      </c>
      <c r="Q217" s="225">
        <v>0</v>
      </c>
      <c r="R217" s="225">
        <f>Q217*H217</f>
        <v>0</v>
      </c>
      <c r="S217" s="225">
        <v>0</v>
      </c>
      <c r="T217" s="226">
        <f>S217*H217</f>
        <v>0</v>
      </c>
      <c r="U217" s="41"/>
      <c r="V217" s="41"/>
      <c r="W217" s="41"/>
      <c r="X217" s="41"/>
      <c r="Y217" s="41"/>
      <c r="Z217" s="41"/>
      <c r="AA217" s="41"/>
      <c r="AB217" s="41"/>
      <c r="AC217" s="41"/>
      <c r="AD217" s="41"/>
      <c r="AE217" s="41"/>
      <c r="AR217" s="227" t="s">
        <v>318</v>
      </c>
      <c r="AT217" s="227" t="s">
        <v>159</v>
      </c>
      <c r="AU217" s="227" t="s">
        <v>81</v>
      </c>
      <c r="AY217" s="20" t="s">
        <v>156</v>
      </c>
      <c r="BE217" s="228">
        <f>IF(N217="základní",J217,0)</f>
        <v>0</v>
      </c>
      <c r="BF217" s="228">
        <f>IF(N217="snížená",J217,0)</f>
        <v>0</v>
      </c>
      <c r="BG217" s="228">
        <f>IF(N217="zákl. přenesená",J217,0)</f>
        <v>0</v>
      </c>
      <c r="BH217" s="228">
        <f>IF(N217="sníž. přenesená",J217,0)</f>
        <v>0</v>
      </c>
      <c r="BI217" s="228">
        <f>IF(N217="nulová",J217,0)</f>
        <v>0</v>
      </c>
      <c r="BJ217" s="20" t="s">
        <v>79</v>
      </c>
      <c r="BK217" s="228">
        <f>ROUND(I217*H217,2)</f>
        <v>0</v>
      </c>
      <c r="BL217" s="20" t="s">
        <v>318</v>
      </c>
      <c r="BM217" s="227" t="s">
        <v>2020</v>
      </c>
    </row>
    <row r="218" s="2" customFormat="1" ht="16.5" customHeight="1">
      <c r="A218" s="41"/>
      <c r="B218" s="42"/>
      <c r="C218" s="216" t="s">
        <v>2021</v>
      </c>
      <c r="D218" s="216" t="s">
        <v>159</v>
      </c>
      <c r="E218" s="217" t="s">
        <v>2022</v>
      </c>
      <c r="F218" s="218" t="s">
        <v>2023</v>
      </c>
      <c r="G218" s="219" t="s">
        <v>266</v>
      </c>
      <c r="H218" s="220">
        <v>20</v>
      </c>
      <c r="I218" s="221"/>
      <c r="J218" s="222">
        <f>ROUND(I218*H218,2)</f>
        <v>0</v>
      </c>
      <c r="K218" s="218" t="s">
        <v>19</v>
      </c>
      <c r="L218" s="47"/>
      <c r="M218" s="223" t="s">
        <v>19</v>
      </c>
      <c r="N218" s="224" t="s">
        <v>43</v>
      </c>
      <c r="O218" s="87"/>
      <c r="P218" s="225">
        <f>O218*H218</f>
        <v>0</v>
      </c>
      <c r="Q218" s="225">
        <v>0</v>
      </c>
      <c r="R218" s="225">
        <f>Q218*H218</f>
        <v>0</v>
      </c>
      <c r="S218" s="225">
        <v>0</v>
      </c>
      <c r="T218" s="226">
        <f>S218*H218</f>
        <v>0</v>
      </c>
      <c r="U218" s="41"/>
      <c r="V218" s="41"/>
      <c r="W218" s="41"/>
      <c r="X218" s="41"/>
      <c r="Y218" s="41"/>
      <c r="Z218" s="41"/>
      <c r="AA218" s="41"/>
      <c r="AB218" s="41"/>
      <c r="AC218" s="41"/>
      <c r="AD218" s="41"/>
      <c r="AE218" s="41"/>
      <c r="AR218" s="227" t="s">
        <v>318</v>
      </c>
      <c r="AT218" s="227" t="s">
        <v>159</v>
      </c>
      <c r="AU218" s="227" t="s">
        <v>81</v>
      </c>
      <c r="AY218" s="20" t="s">
        <v>156</v>
      </c>
      <c r="BE218" s="228">
        <f>IF(N218="základní",J218,0)</f>
        <v>0</v>
      </c>
      <c r="BF218" s="228">
        <f>IF(N218="snížená",J218,0)</f>
        <v>0</v>
      </c>
      <c r="BG218" s="228">
        <f>IF(N218="zákl. přenesená",J218,0)</f>
        <v>0</v>
      </c>
      <c r="BH218" s="228">
        <f>IF(N218="sníž. přenesená",J218,0)</f>
        <v>0</v>
      </c>
      <c r="BI218" s="228">
        <f>IF(N218="nulová",J218,0)</f>
        <v>0</v>
      </c>
      <c r="BJ218" s="20" t="s">
        <v>79</v>
      </c>
      <c r="BK218" s="228">
        <f>ROUND(I218*H218,2)</f>
        <v>0</v>
      </c>
      <c r="BL218" s="20" t="s">
        <v>318</v>
      </c>
      <c r="BM218" s="227" t="s">
        <v>2024</v>
      </c>
    </row>
    <row r="219" s="2" customFormat="1" ht="16.5" customHeight="1">
      <c r="A219" s="41"/>
      <c r="B219" s="42"/>
      <c r="C219" s="216" t="s">
        <v>2025</v>
      </c>
      <c r="D219" s="216" t="s">
        <v>159</v>
      </c>
      <c r="E219" s="217" t="s">
        <v>2026</v>
      </c>
      <c r="F219" s="218" t="s">
        <v>2027</v>
      </c>
      <c r="G219" s="219" t="s">
        <v>266</v>
      </c>
      <c r="H219" s="220">
        <v>30</v>
      </c>
      <c r="I219" s="221"/>
      <c r="J219" s="222">
        <f>ROUND(I219*H219,2)</f>
        <v>0</v>
      </c>
      <c r="K219" s="218" t="s">
        <v>19</v>
      </c>
      <c r="L219" s="47"/>
      <c r="M219" s="223" t="s">
        <v>19</v>
      </c>
      <c r="N219" s="224" t="s">
        <v>43</v>
      </c>
      <c r="O219" s="87"/>
      <c r="P219" s="225">
        <f>O219*H219</f>
        <v>0</v>
      </c>
      <c r="Q219" s="225">
        <v>0</v>
      </c>
      <c r="R219" s="225">
        <f>Q219*H219</f>
        <v>0</v>
      </c>
      <c r="S219" s="225">
        <v>0</v>
      </c>
      <c r="T219" s="226">
        <f>S219*H219</f>
        <v>0</v>
      </c>
      <c r="U219" s="41"/>
      <c r="V219" s="41"/>
      <c r="W219" s="41"/>
      <c r="X219" s="41"/>
      <c r="Y219" s="41"/>
      <c r="Z219" s="41"/>
      <c r="AA219" s="41"/>
      <c r="AB219" s="41"/>
      <c r="AC219" s="41"/>
      <c r="AD219" s="41"/>
      <c r="AE219" s="41"/>
      <c r="AR219" s="227" t="s">
        <v>318</v>
      </c>
      <c r="AT219" s="227" t="s">
        <v>159</v>
      </c>
      <c r="AU219" s="227" t="s">
        <v>81</v>
      </c>
      <c r="AY219" s="20" t="s">
        <v>156</v>
      </c>
      <c r="BE219" s="228">
        <f>IF(N219="základní",J219,0)</f>
        <v>0</v>
      </c>
      <c r="BF219" s="228">
        <f>IF(N219="snížená",J219,0)</f>
        <v>0</v>
      </c>
      <c r="BG219" s="228">
        <f>IF(N219="zákl. přenesená",J219,0)</f>
        <v>0</v>
      </c>
      <c r="BH219" s="228">
        <f>IF(N219="sníž. přenesená",J219,0)</f>
        <v>0</v>
      </c>
      <c r="BI219" s="228">
        <f>IF(N219="nulová",J219,0)</f>
        <v>0</v>
      </c>
      <c r="BJ219" s="20" t="s">
        <v>79</v>
      </c>
      <c r="BK219" s="228">
        <f>ROUND(I219*H219,2)</f>
        <v>0</v>
      </c>
      <c r="BL219" s="20" t="s">
        <v>318</v>
      </c>
      <c r="BM219" s="227" t="s">
        <v>2028</v>
      </c>
    </row>
    <row r="220" s="2" customFormat="1" ht="16.5" customHeight="1">
      <c r="A220" s="41"/>
      <c r="B220" s="42"/>
      <c r="C220" s="216" t="s">
        <v>2029</v>
      </c>
      <c r="D220" s="216" t="s">
        <v>159</v>
      </c>
      <c r="E220" s="217" t="s">
        <v>2030</v>
      </c>
      <c r="F220" s="218" t="s">
        <v>2031</v>
      </c>
      <c r="G220" s="219" t="s">
        <v>266</v>
      </c>
      <c r="H220" s="220">
        <v>10</v>
      </c>
      <c r="I220" s="221"/>
      <c r="J220" s="222">
        <f>ROUND(I220*H220,2)</f>
        <v>0</v>
      </c>
      <c r="K220" s="218" t="s">
        <v>19</v>
      </c>
      <c r="L220" s="47"/>
      <c r="M220" s="223" t="s">
        <v>19</v>
      </c>
      <c r="N220" s="224" t="s">
        <v>43</v>
      </c>
      <c r="O220" s="87"/>
      <c r="P220" s="225">
        <f>O220*H220</f>
        <v>0</v>
      </c>
      <c r="Q220" s="225">
        <v>0</v>
      </c>
      <c r="R220" s="225">
        <f>Q220*H220</f>
        <v>0</v>
      </c>
      <c r="S220" s="225">
        <v>0</v>
      </c>
      <c r="T220" s="226">
        <f>S220*H220</f>
        <v>0</v>
      </c>
      <c r="U220" s="41"/>
      <c r="V220" s="41"/>
      <c r="W220" s="41"/>
      <c r="X220" s="41"/>
      <c r="Y220" s="41"/>
      <c r="Z220" s="41"/>
      <c r="AA220" s="41"/>
      <c r="AB220" s="41"/>
      <c r="AC220" s="41"/>
      <c r="AD220" s="41"/>
      <c r="AE220" s="41"/>
      <c r="AR220" s="227" t="s">
        <v>318</v>
      </c>
      <c r="AT220" s="227" t="s">
        <v>159</v>
      </c>
      <c r="AU220" s="227" t="s">
        <v>81</v>
      </c>
      <c r="AY220" s="20" t="s">
        <v>156</v>
      </c>
      <c r="BE220" s="228">
        <f>IF(N220="základní",J220,0)</f>
        <v>0</v>
      </c>
      <c r="BF220" s="228">
        <f>IF(N220="snížená",J220,0)</f>
        <v>0</v>
      </c>
      <c r="BG220" s="228">
        <f>IF(N220="zákl. přenesená",J220,0)</f>
        <v>0</v>
      </c>
      <c r="BH220" s="228">
        <f>IF(N220="sníž. přenesená",J220,0)</f>
        <v>0</v>
      </c>
      <c r="BI220" s="228">
        <f>IF(N220="nulová",J220,0)</f>
        <v>0</v>
      </c>
      <c r="BJ220" s="20" t="s">
        <v>79</v>
      </c>
      <c r="BK220" s="228">
        <f>ROUND(I220*H220,2)</f>
        <v>0</v>
      </c>
      <c r="BL220" s="20" t="s">
        <v>318</v>
      </c>
      <c r="BM220" s="227" t="s">
        <v>2032</v>
      </c>
    </row>
    <row r="221" s="2" customFormat="1" ht="16.5" customHeight="1">
      <c r="A221" s="41"/>
      <c r="B221" s="42"/>
      <c r="C221" s="216" t="s">
        <v>2033</v>
      </c>
      <c r="D221" s="216" t="s">
        <v>159</v>
      </c>
      <c r="E221" s="217" t="s">
        <v>2030</v>
      </c>
      <c r="F221" s="218" t="s">
        <v>2031</v>
      </c>
      <c r="G221" s="219" t="s">
        <v>266</v>
      </c>
      <c r="H221" s="220">
        <v>5</v>
      </c>
      <c r="I221" s="221"/>
      <c r="J221" s="222">
        <f>ROUND(I221*H221,2)</f>
        <v>0</v>
      </c>
      <c r="K221" s="218" t="s">
        <v>19</v>
      </c>
      <c r="L221" s="47"/>
      <c r="M221" s="223" t="s">
        <v>19</v>
      </c>
      <c r="N221" s="224" t="s">
        <v>43</v>
      </c>
      <c r="O221" s="87"/>
      <c r="P221" s="225">
        <f>O221*H221</f>
        <v>0</v>
      </c>
      <c r="Q221" s="225">
        <v>0</v>
      </c>
      <c r="R221" s="225">
        <f>Q221*H221</f>
        <v>0</v>
      </c>
      <c r="S221" s="225">
        <v>0</v>
      </c>
      <c r="T221" s="226">
        <f>S221*H221</f>
        <v>0</v>
      </c>
      <c r="U221" s="41"/>
      <c r="V221" s="41"/>
      <c r="W221" s="41"/>
      <c r="X221" s="41"/>
      <c r="Y221" s="41"/>
      <c r="Z221" s="41"/>
      <c r="AA221" s="41"/>
      <c r="AB221" s="41"/>
      <c r="AC221" s="41"/>
      <c r="AD221" s="41"/>
      <c r="AE221" s="41"/>
      <c r="AR221" s="227" t="s">
        <v>318</v>
      </c>
      <c r="AT221" s="227" t="s">
        <v>159</v>
      </c>
      <c r="AU221" s="227" t="s">
        <v>81</v>
      </c>
      <c r="AY221" s="20" t="s">
        <v>156</v>
      </c>
      <c r="BE221" s="228">
        <f>IF(N221="základní",J221,0)</f>
        <v>0</v>
      </c>
      <c r="BF221" s="228">
        <f>IF(N221="snížená",J221,0)</f>
        <v>0</v>
      </c>
      <c r="BG221" s="228">
        <f>IF(N221="zákl. přenesená",J221,0)</f>
        <v>0</v>
      </c>
      <c r="BH221" s="228">
        <f>IF(N221="sníž. přenesená",J221,0)</f>
        <v>0</v>
      </c>
      <c r="BI221" s="228">
        <f>IF(N221="nulová",J221,0)</f>
        <v>0</v>
      </c>
      <c r="BJ221" s="20" t="s">
        <v>79</v>
      </c>
      <c r="BK221" s="228">
        <f>ROUND(I221*H221,2)</f>
        <v>0</v>
      </c>
      <c r="BL221" s="20" t="s">
        <v>318</v>
      </c>
      <c r="BM221" s="227" t="s">
        <v>2034</v>
      </c>
    </row>
    <row r="222" s="2" customFormat="1" ht="16.5" customHeight="1">
      <c r="A222" s="41"/>
      <c r="B222" s="42"/>
      <c r="C222" s="216" t="s">
        <v>2035</v>
      </c>
      <c r="D222" s="216" t="s">
        <v>159</v>
      </c>
      <c r="E222" s="217" t="s">
        <v>2036</v>
      </c>
      <c r="F222" s="218" t="s">
        <v>2037</v>
      </c>
      <c r="G222" s="219" t="s">
        <v>266</v>
      </c>
      <c r="H222" s="220">
        <v>6</v>
      </c>
      <c r="I222" s="221"/>
      <c r="J222" s="222">
        <f>ROUND(I222*H222,2)</f>
        <v>0</v>
      </c>
      <c r="K222" s="218" t="s">
        <v>19</v>
      </c>
      <c r="L222" s="47"/>
      <c r="M222" s="223" t="s">
        <v>19</v>
      </c>
      <c r="N222" s="224" t="s">
        <v>43</v>
      </c>
      <c r="O222" s="87"/>
      <c r="P222" s="225">
        <f>O222*H222</f>
        <v>0</v>
      </c>
      <c r="Q222" s="225">
        <v>0</v>
      </c>
      <c r="R222" s="225">
        <f>Q222*H222</f>
        <v>0</v>
      </c>
      <c r="S222" s="225">
        <v>0</v>
      </c>
      <c r="T222" s="226">
        <f>S222*H222</f>
        <v>0</v>
      </c>
      <c r="U222" s="41"/>
      <c r="V222" s="41"/>
      <c r="W222" s="41"/>
      <c r="X222" s="41"/>
      <c r="Y222" s="41"/>
      <c r="Z222" s="41"/>
      <c r="AA222" s="41"/>
      <c r="AB222" s="41"/>
      <c r="AC222" s="41"/>
      <c r="AD222" s="41"/>
      <c r="AE222" s="41"/>
      <c r="AR222" s="227" t="s">
        <v>318</v>
      </c>
      <c r="AT222" s="227" t="s">
        <v>159</v>
      </c>
      <c r="AU222" s="227" t="s">
        <v>81</v>
      </c>
      <c r="AY222" s="20" t="s">
        <v>156</v>
      </c>
      <c r="BE222" s="228">
        <f>IF(N222="základní",J222,0)</f>
        <v>0</v>
      </c>
      <c r="BF222" s="228">
        <f>IF(N222="snížená",J222,0)</f>
        <v>0</v>
      </c>
      <c r="BG222" s="228">
        <f>IF(N222="zákl. přenesená",J222,0)</f>
        <v>0</v>
      </c>
      <c r="BH222" s="228">
        <f>IF(N222="sníž. přenesená",J222,0)</f>
        <v>0</v>
      </c>
      <c r="BI222" s="228">
        <f>IF(N222="nulová",J222,0)</f>
        <v>0</v>
      </c>
      <c r="BJ222" s="20" t="s">
        <v>79</v>
      </c>
      <c r="BK222" s="228">
        <f>ROUND(I222*H222,2)</f>
        <v>0</v>
      </c>
      <c r="BL222" s="20" t="s">
        <v>318</v>
      </c>
      <c r="BM222" s="227" t="s">
        <v>2038</v>
      </c>
    </row>
    <row r="223" s="2" customFormat="1" ht="16.5" customHeight="1">
      <c r="A223" s="41"/>
      <c r="B223" s="42"/>
      <c r="C223" s="216" t="s">
        <v>2039</v>
      </c>
      <c r="D223" s="216" t="s">
        <v>159</v>
      </c>
      <c r="E223" s="217" t="s">
        <v>2040</v>
      </c>
      <c r="F223" s="218" t="s">
        <v>2041</v>
      </c>
      <c r="G223" s="219" t="s">
        <v>1680</v>
      </c>
      <c r="H223" s="220">
        <v>8</v>
      </c>
      <c r="I223" s="221"/>
      <c r="J223" s="222">
        <f>ROUND(I223*H223,2)</f>
        <v>0</v>
      </c>
      <c r="K223" s="218" t="s">
        <v>19</v>
      </c>
      <c r="L223" s="47"/>
      <c r="M223" s="223" t="s">
        <v>19</v>
      </c>
      <c r="N223" s="224" t="s">
        <v>43</v>
      </c>
      <c r="O223" s="87"/>
      <c r="P223" s="225">
        <f>O223*H223</f>
        <v>0</v>
      </c>
      <c r="Q223" s="225">
        <v>0</v>
      </c>
      <c r="R223" s="225">
        <f>Q223*H223</f>
        <v>0</v>
      </c>
      <c r="S223" s="225">
        <v>0</v>
      </c>
      <c r="T223" s="226">
        <f>S223*H223</f>
        <v>0</v>
      </c>
      <c r="U223" s="41"/>
      <c r="V223" s="41"/>
      <c r="W223" s="41"/>
      <c r="X223" s="41"/>
      <c r="Y223" s="41"/>
      <c r="Z223" s="41"/>
      <c r="AA223" s="41"/>
      <c r="AB223" s="41"/>
      <c r="AC223" s="41"/>
      <c r="AD223" s="41"/>
      <c r="AE223" s="41"/>
      <c r="AR223" s="227" t="s">
        <v>318</v>
      </c>
      <c r="AT223" s="227" t="s">
        <v>159</v>
      </c>
      <c r="AU223" s="227" t="s">
        <v>81</v>
      </c>
      <c r="AY223" s="20" t="s">
        <v>156</v>
      </c>
      <c r="BE223" s="228">
        <f>IF(N223="základní",J223,0)</f>
        <v>0</v>
      </c>
      <c r="BF223" s="228">
        <f>IF(N223="snížená",J223,0)</f>
        <v>0</v>
      </c>
      <c r="BG223" s="228">
        <f>IF(N223="zákl. přenesená",J223,0)</f>
        <v>0</v>
      </c>
      <c r="BH223" s="228">
        <f>IF(N223="sníž. přenesená",J223,0)</f>
        <v>0</v>
      </c>
      <c r="BI223" s="228">
        <f>IF(N223="nulová",J223,0)</f>
        <v>0</v>
      </c>
      <c r="BJ223" s="20" t="s">
        <v>79</v>
      </c>
      <c r="BK223" s="228">
        <f>ROUND(I223*H223,2)</f>
        <v>0</v>
      </c>
      <c r="BL223" s="20" t="s">
        <v>318</v>
      </c>
      <c r="BM223" s="227" t="s">
        <v>2042</v>
      </c>
    </row>
    <row r="224" s="2" customFormat="1" ht="16.5" customHeight="1">
      <c r="A224" s="41"/>
      <c r="B224" s="42"/>
      <c r="C224" s="216" t="s">
        <v>2043</v>
      </c>
      <c r="D224" s="216" t="s">
        <v>159</v>
      </c>
      <c r="E224" s="217" t="s">
        <v>2044</v>
      </c>
      <c r="F224" s="218" t="s">
        <v>2045</v>
      </c>
      <c r="G224" s="219" t="s">
        <v>1680</v>
      </c>
      <c r="H224" s="220">
        <v>124</v>
      </c>
      <c r="I224" s="221"/>
      <c r="J224" s="222">
        <f>ROUND(I224*H224,2)</f>
        <v>0</v>
      </c>
      <c r="K224" s="218" t="s">
        <v>19</v>
      </c>
      <c r="L224" s="47"/>
      <c r="M224" s="223" t="s">
        <v>19</v>
      </c>
      <c r="N224" s="224" t="s">
        <v>43</v>
      </c>
      <c r="O224" s="87"/>
      <c r="P224" s="225">
        <f>O224*H224</f>
        <v>0</v>
      </c>
      <c r="Q224" s="225">
        <v>0</v>
      </c>
      <c r="R224" s="225">
        <f>Q224*H224</f>
        <v>0</v>
      </c>
      <c r="S224" s="225">
        <v>0</v>
      </c>
      <c r="T224" s="226">
        <f>S224*H224</f>
        <v>0</v>
      </c>
      <c r="U224" s="41"/>
      <c r="V224" s="41"/>
      <c r="W224" s="41"/>
      <c r="X224" s="41"/>
      <c r="Y224" s="41"/>
      <c r="Z224" s="41"/>
      <c r="AA224" s="41"/>
      <c r="AB224" s="41"/>
      <c r="AC224" s="41"/>
      <c r="AD224" s="41"/>
      <c r="AE224" s="41"/>
      <c r="AR224" s="227" t="s">
        <v>318</v>
      </c>
      <c r="AT224" s="227" t="s">
        <v>159</v>
      </c>
      <c r="AU224" s="227" t="s">
        <v>81</v>
      </c>
      <c r="AY224" s="20" t="s">
        <v>156</v>
      </c>
      <c r="BE224" s="228">
        <f>IF(N224="základní",J224,0)</f>
        <v>0</v>
      </c>
      <c r="BF224" s="228">
        <f>IF(N224="snížená",J224,0)</f>
        <v>0</v>
      </c>
      <c r="BG224" s="228">
        <f>IF(N224="zákl. přenesená",J224,0)</f>
        <v>0</v>
      </c>
      <c r="BH224" s="228">
        <f>IF(N224="sníž. přenesená",J224,0)</f>
        <v>0</v>
      </c>
      <c r="BI224" s="228">
        <f>IF(N224="nulová",J224,0)</f>
        <v>0</v>
      </c>
      <c r="BJ224" s="20" t="s">
        <v>79</v>
      </c>
      <c r="BK224" s="228">
        <f>ROUND(I224*H224,2)</f>
        <v>0</v>
      </c>
      <c r="BL224" s="20" t="s">
        <v>318</v>
      </c>
      <c r="BM224" s="227" t="s">
        <v>2046</v>
      </c>
    </row>
    <row r="225" s="2" customFormat="1" ht="16.5" customHeight="1">
      <c r="A225" s="41"/>
      <c r="B225" s="42"/>
      <c r="C225" s="216" t="s">
        <v>2047</v>
      </c>
      <c r="D225" s="216" t="s">
        <v>159</v>
      </c>
      <c r="E225" s="217" t="s">
        <v>2048</v>
      </c>
      <c r="F225" s="218" t="s">
        <v>2049</v>
      </c>
      <c r="G225" s="219" t="s">
        <v>1680</v>
      </c>
      <c r="H225" s="220">
        <v>6</v>
      </c>
      <c r="I225" s="221"/>
      <c r="J225" s="222">
        <f>ROUND(I225*H225,2)</f>
        <v>0</v>
      </c>
      <c r="K225" s="218" t="s">
        <v>19</v>
      </c>
      <c r="L225" s="47"/>
      <c r="M225" s="223" t="s">
        <v>19</v>
      </c>
      <c r="N225" s="224" t="s">
        <v>43</v>
      </c>
      <c r="O225" s="87"/>
      <c r="P225" s="225">
        <f>O225*H225</f>
        <v>0</v>
      </c>
      <c r="Q225" s="225">
        <v>0</v>
      </c>
      <c r="R225" s="225">
        <f>Q225*H225</f>
        <v>0</v>
      </c>
      <c r="S225" s="225">
        <v>0</v>
      </c>
      <c r="T225" s="226">
        <f>S225*H225</f>
        <v>0</v>
      </c>
      <c r="U225" s="41"/>
      <c r="V225" s="41"/>
      <c r="W225" s="41"/>
      <c r="X225" s="41"/>
      <c r="Y225" s="41"/>
      <c r="Z225" s="41"/>
      <c r="AA225" s="41"/>
      <c r="AB225" s="41"/>
      <c r="AC225" s="41"/>
      <c r="AD225" s="41"/>
      <c r="AE225" s="41"/>
      <c r="AR225" s="227" t="s">
        <v>318</v>
      </c>
      <c r="AT225" s="227" t="s">
        <v>159</v>
      </c>
      <c r="AU225" s="227" t="s">
        <v>81</v>
      </c>
      <c r="AY225" s="20" t="s">
        <v>156</v>
      </c>
      <c r="BE225" s="228">
        <f>IF(N225="základní",J225,0)</f>
        <v>0</v>
      </c>
      <c r="BF225" s="228">
        <f>IF(N225="snížená",J225,0)</f>
        <v>0</v>
      </c>
      <c r="BG225" s="228">
        <f>IF(N225="zákl. přenesená",J225,0)</f>
        <v>0</v>
      </c>
      <c r="BH225" s="228">
        <f>IF(N225="sníž. přenesená",J225,0)</f>
        <v>0</v>
      </c>
      <c r="BI225" s="228">
        <f>IF(N225="nulová",J225,0)</f>
        <v>0</v>
      </c>
      <c r="BJ225" s="20" t="s">
        <v>79</v>
      </c>
      <c r="BK225" s="228">
        <f>ROUND(I225*H225,2)</f>
        <v>0</v>
      </c>
      <c r="BL225" s="20" t="s">
        <v>318</v>
      </c>
      <c r="BM225" s="227" t="s">
        <v>2050</v>
      </c>
    </row>
    <row r="226" s="2" customFormat="1" ht="16.5" customHeight="1">
      <c r="A226" s="41"/>
      <c r="B226" s="42"/>
      <c r="C226" s="216" t="s">
        <v>2051</v>
      </c>
      <c r="D226" s="216" t="s">
        <v>159</v>
      </c>
      <c r="E226" s="217" t="s">
        <v>2052</v>
      </c>
      <c r="F226" s="218" t="s">
        <v>2053</v>
      </c>
      <c r="G226" s="219" t="s">
        <v>1680</v>
      </c>
      <c r="H226" s="220">
        <v>16</v>
      </c>
      <c r="I226" s="221"/>
      <c r="J226" s="222">
        <f>ROUND(I226*H226,2)</f>
        <v>0</v>
      </c>
      <c r="K226" s="218" t="s">
        <v>19</v>
      </c>
      <c r="L226" s="47"/>
      <c r="M226" s="223" t="s">
        <v>19</v>
      </c>
      <c r="N226" s="224" t="s">
        <v>43</v>
      </c>
      <c r="O226" s="87"/>
      <c r="P226" s="225">
        <f>O226*H226</f>
        <v>0</v>
      </c>
      <c r="Q226" s="225">
        <v>0</v>
      </c>
      <c r="R226" s="225">
        <f>Q226*H226</f>
        <v>0</v>
      </c>
      <c r="S226" s="225">
        <v>0</v>
      </c>
      <c r="T226" s="226">
        <f>S226*H226</f>
        <v>0</v>
      </c>
      <c r="U226" s="41"/>
      <c r="V226" s="41"/>
      <c r="W226" s="41"/>
      <c r="X226" s="41"/>
      <c r="Y226" s="41"/>
      <c r="Z226" s="41"/>
      <c r="AA226" s="41"/>
      <c r="AB226" s="41"/>
      <c r="AC226" s="41"/>
      <c r="AD226" s="41"/>
      <c r="AE226" s="41"/>
      <c r="AR226" s="227" t="s">
        <v>318</v>
      </c>
      <c r="AT226" s="227" t="s">
        <v>159</v>
      </c>
      <c r="AU226" s="227" t="s">
        <v>81</v>
      </c>
      <c r="AY226" s="20" t="s">
        <v>156</v>
      </c>
      <c r="BE226" s="228">
        <f>IF(N226="základní",J226,0)</f>
        <v>0</v>
      </c>
      <c r="BF226" s="228">
        <f>IF(N226="snížená",J226,0)</f>
        <v>0</v>
      </c>
      <c r="BG226" s="228">
        <f>IF(N226="zákl. přenesená",J226,0)</f>
        <v>0</v>
      </c>
      <c r="BH226" s="228">
        <f>IF(N226="sníž. přenesená",J226,0)</f>
        <v>0</v>
      </c>
      <c r="BI226" s="228">
        <f>IF(N226="nulová",J226,0)</f>
        <v>0</v>
      </c>
      <c r="BJ226" s="20" t="s">
        <v>79</v>
      </c>
      <c r="BK226" s="228">
        <f>ROUND(I226*H226,2)</f>
        <v>0</v>
      </c>
      <c r="BL226" s="20" t="s">
        <v>318</v>
      </c>
      <c r="BM226" s="227" t="s">
        <v>2054</v>
      </c>
    </row>
    <row r="227" s="2" customFormat="1" ht="16.5" customHeight="1">
      <c r="A227" s="41"/>
      <c r="B227" s="42"/>
      <c r="C227" s="216" t="s">
        <v>2055</v>
      </c>
      <c r="D227" s="216" t="s">
        <v>159</v>
      </c>
      <c r="E227" s="217" t="s">
        <v>2056</v>
      </c>
      <c r="F227" s="218" t="s">
        <v>2057</v>
      </c>
      <c r="G227" s="219" t="s">
        <v>1680</v>
      </c>
      <c r="H227" s="220">
        <v>1</v>
      </c>
      <c r="I227" s="221"/>
      <c r="J227" s="222">
        <f>ROUND(I227*H227,2)</f>
        <v>0</v>
      </c>
      <c r="K227" s="218" t="s">
        <v>19</v>
      </c>
      <c r="L227" s="47"/>
      <c r="M227" s="223" t="s">
        <v>19</v>
      </c>
      <c r="N227" s="224" t="s">
        <v>43</v>
      </c>
      <c r="O227" s="87"/>
      <c r="P227" s="225">
        <f>O227*H227</f>
        <v>0</v>
      </c>
      <c r="Q227" s="225">
        <v>0</v>
      </c>
      <c r="R227" s="225">
        <f>Q227*H227</f>
        <v>0</v>
      </c>
      <c r="S227" s="225">
        <v>0</v>
      </c>
      <c r="T227" s="226">
        <f>S227*H227</f>
        <v>0</v>
      </c>
      <c r="U227" s="41"/>
      <c r="V227" s="41"/>
      <c r="W227" s="41"/>
      <c r="X227" s="41"/>
      <c r="Y227" s="41"/>
      <c r="Z227" s="41"/>
      <c r="AA227" s="41"/>
      <c r="AB227" s="41"/>
      <c r="AC227" s="41"/>
      <c r="AD227" s="41"/>
      <c r="AE227" s="41"/>
      <c r="AR227" s="227" t="s">
        <v>318</v>
      </c>
      <c r="AT227" s="227" t="s">
        <v>159</v>
      </c>
      <c r="AU227" s="227" t="s">
        <v>81</v>
      </c>
      <c r="AY227" s="20" t="s">
        <v>156</v>
      </c>
      <c r="BE227" s="228">
        <f>IF(N227="základní",J227,0)</f>
        <v>0</v>
      </c>
      <c r="BF227" s="228">
        <f>IF(N227="snížená",J227,0)</f>
        <v>0</v>
      </c>
      <c r="BG227" s="228">
        <f>IF(N227="zákl. přenesená",J227,0)</f>
        <v>0</v>
      </c>
      <c r="BH227" s="228">
        <f>IF(N227="sníž. přenesená",J227,0)</f>
        <v>0</v>
      </c>
      <c r="BI227" s="228">
        <f>IF(N227="nulová",J227,0)</f>
        <v>0</v>
      </c>
      <c r="BJ227" s="20" t="s">
        <v>79</v>
      </c>
      <c r="BK227" s="228">
        <f>ROUND(I227*H227,2)</f>
        <v>0</v>
      </c>
      <c r="BL227" s="20" t="s">
        <v>318</v>
      </c>
      <c r="BM227" s="227" t="s">
        <v>2058</v>
      </c>
    </row>
    <row r="228" s="2" customFormat="1" ht="16.5" customHeight="1">
      <c r="A228" s="41"/>
      <c r="B228" s="42"/>
      <c r="C228" s="216" t="s">
        <v>2059</v>
      </c>
      <c r="D228" s="216" t="s">
        <v>159</v>
      </c>
      <c r="E228" s="217" t="s">
        <v>2060</v>
      </c>
      <c r="F228" s="218" t="s">
        <v>2061</v>
      </c>
      <c r="G228" s="219" t="s">
        <v>1680</v>
      </c>
      <c r="H228" s="220">
        <v>1</v>
      </c>
      <c r="I228" s="221"/>
      <c r="J228" s="222">
        <f>ROUND(I228*H228,2)</f>
        <v>0</v>
      </c>
      <c r="K228" s="218" t="s">
        <v>19</v>
      </c>
      <c r="L228" s="47"/>
      <c r="M228" s="223" t="s">
        <v>19</v>
      </c>
      <c r="N228" s="224" t="s">
        <v>43</v>
      </c>
      <c r="O228" s="87"/>
      <c r="P228" s="225">
        <f>O228*H228</f>
        <v>0</v>
      </c>
      <c r="Q228" s="225">
        <v>0</v>
      </c>
      <c r="R228" s="225">
        <f>Q228*H228</f>
        <v>0</v>
      </c>
      <c r="S228" s="225">
        <v>0</v>
      </c>
      <c r="T228" s="226">
        <f>S228*H228</f>
        <v>0</v>
      </c>
      <c r="U228" s="41"/>
      <c r="V228" s="41"/>
      <c r="W228" s="41"/>
      <c r="X228" s="41"/>
      <c r="Y228" s="41"/>
      <c r="Z228" s="41"/>
      <c r="AA228" s="41"/>
      <c r="AB228" s="41"/>
      <c r="AC228" s="41"/>
      <c r="AD228" s="41"/>
      <c r="AE228" s="41"/>
      <c r="AR228" s="227" t="s">
        <v>318</v>
      </c>
      <c r="AT228" s="227" t="s">
        <v>159</v>
      </c>
      <c r="AU228" s="227" t="s">
        <v>81</v>
      </c>
      <c r="AY228" s="20" t="s">
        <v>156</v>
      </c>
      <c r="BE228" s="228">
        <f>IF(N228="základní",J228,0)</f>
        <v>0</v>
      </c>
      <c r="BF228" s="228">
        <f>IF(N228="snížená",J228,0)</f>
        <v>0</v>
      </c>
      <c r="BG228" s="228">
        <f>IF(N228="zákl. přenesená",J228,0)</f>
        <v>0</v>
      </c>
      <c r="BH228" s="228">
        <f>IF(N228="sníž. přenesená",J228,0)</f>
        <v>0</v>
      </c>
      <c r="BI228" s="228">
        <f>IF(N228="nulová",J228,0)</f>
        <v>0</v>
      </c>
      <c r="BJ228" s="20" t="s">
        <v>79</v>
      </c>
      <c r="BK228" s="228">
        <f>ROUND(I228*H228,2)</f>
        <v>0</v>
      </c>
      <c r="BL228" s="20" t="s">
        <v>318</v>
      </c>
      <c r="BM228" s="227" t="s">
        <v>2062</v>
      </c>
    </row>
    <row r="229" s="2" customFormat="1" ht="16.5" customHeight="1">
      <c r="A229" s="41"/>
      <c r="B229" s="42"/>
      <c r="C229" s="216" t="s">
        <v>2063</v>
      </c>
      <c r="D229" s="216" t="s">
        <v>159</v>
      </c>
      <c r="E229" s="217" t="s">
        <v>2064</v>
      </c>
      <c r="F229" s="218" t="s">
        <v>2065</v>
      </c>
      <c r="G229" s="219" t="s">
        <v>1680</v>
      </c>
      <c r="H229" s="220">
        <v>68</v>
      </c>
      <c r="I229" s="221"/>
      <c r="J229" s="222">
        <f>ROUND(I229*H229,2)</f>
        <v>0</v>
      </c>
      <c r="K229" s="218" t="s">
        <v>19</v>
      </c>
      <c r="L229" s="47"/>
      <c r="M229" s="223" t="s">
        <v>19</v>
      </c>
      <c r="N229" s="224" t="s">
        <v>43</v>
      </c>
      <c r="O229" s="87"/>
      <c r="P229" s="225">
        <f>O229*H229</f>
        <v>0</v>
      </c>
      <c r="Q229" s="225">
        <v>0</v>
      </c>
      <c r="R229" s="225">
        <f>Q229*H229</f>
        <v>0</v>
      </c>
      <c r="S229" s="225">
        <v>0</v>
      </c>
      <c r="T229" s="226">
        <f>S229*H229</f>
        <v>0</v>
      </c>
      <c r="U229" s="41"/>
      <c r="V229" s="41"/>
      <c r="W229" s="41"/>
      <c r="X229" s="41"/>
      <c r="Y229" s="41"/>
      <c r="Z229" s="41"/>
      <c r="AA229" s="41"/>
      <c r="AB229" s="41"/>
      <c r="AC229" s="41"/>
      <c r="AD229" s="41"/>
      <c r="AE229" s="41"/>
      <c r="AR229" s="227" t="s">
        <v>318</v>
      </c>
      <c r="AT229" s="227" t="s">
        <v>159</v>
      </c>
      <c r="AU229" s="227" t="s">
        <v>81</v>
      </c>
      <c r="AY229" s="20" t="s">
        <v>156</v>
      </c>
      <c r="BE229" s="228">
        <f>IF(N229="základní",J229,0)</f>
        <v>0</v>
      </c>
      <c r="BF229" s="228">
        <f>IF(N229="snížená",J229,0)</f>
        <v>0</v>
      </c>
      <c r="BG229" s="228">
        <f>IF(N229="zákl. přenesená",J229,0)</f>
        <v>0</v>
      </c>
      <c r="BH229" s="228">
        <f>IF(N229="sníž. přenesená",J229,0)</f>
        <v>0</v>
      </c>
      <c r="BI229" s="228">
        <f>IF(N229="nulová",J229,0)</f>
        <v>0</v>
      </c>
      <c r="BJ229" s="20" t="s">
        <v>79</v>
      </c>
      <c r="BK229" s="228">
        <f>ROUND(I229*H229,2)</f>
        <v>0</v>
      </c>
      <c r="BL229" s="20" t="s">
        <v>318</v>
      </c>
      <c r="BM229" s="227" t="s">
        <v>2066</v>
      </c>
    </row>
    <row r="230" s="2" customFormat="1" ht="16.5" customHeight="1">
      <c r="A230" s="41"/>
      <c r="B230" s="42"/>
      <c r="C230" s="216" t="s">
        <v>2067</v>
      </c>
      <c r="D230" s="216" t="s">
        <v>159</v>
      </c>
      <c r="E230" s="217" t="s">
        <v>155</v>
      </c>
      <c r="F230" s="218" t="s">
        <v>2068</v>
      </c>
      <c r="G230" s="219" t="s">
        <v>551</v>
      </c>
      <c r="H230" s="293"/>
      <c r="I230" s="221"/>
      <c r="J230" s="222">
        <f>ROUND(I230*H230,2)</f>
        <v>0</v>
      </c>
      <c r="K230" s="218" t="s">
        <v>19</v>
      </c>
      <c r="L230" s="47"/>
      <c r="M230" s="223" t="s">
        <v>19</v>
      </c>
      <c r="N230" s="224" t="s">
        <v>43</v>
      </c>
      <c r="O230" s="87"/>
      <c r="P230" s="225">
        <f>O230*H230</f>
        <v>0</v>
      </c>
      <c r="Q230" s="225">
        <v>0</v>
      </c>
      <c r="R230" s="225">
        <f>Q230*H230</f>
        <v>0</v>
      </c>
      <c r="S230" s="225">
        <v>0</v>
      </c>
      <c r="T230" s="226">
        <f>S230*H230</f>
        <v>0</v>
      </c>
      <c r="U230" s="41"/>
      <c r="V230" s="41"/>
      <c r="W230" s="41"/>
      <c r="X230" s="41"/>
      <c r="Y230" s="41"/>
      <c r="Z230" s="41"/>
      <c r="AA230" s="41"/>
      <c r="AB230" s="41"/>
      <c r="AC230" s="41"/>
      <c r="AD230" s="41"/>
      <c r="AE230" s="41"/>
      <c r="AR230" s="227" t="s">
        <v>318</v>
      </c>
      <c r="AT230" s="227" t="s">
        <v>159</v>
      </c>
      <c r="AU230" s="227" t="s">
        <v>81</v>
      </c>
      <c r="AY230" s="20" t="s">
        <v>156</v>
      </c>
      <c r="BE230" s="228">
        <f>IF(N230="základní",J230,0)</f>
        <v>0</v>
      </c>
      <c r="BF230" s="228">
        <f>IF(N230="snížená",J230,0)</f>
        <v>0</v>
      </c>
      <c r="BG230" s="228">
        <f>IF(N230="zákl. přenesená",J230,0)</f>
        <v>0</v>
      </c>
      <c r="BH230" s="228">
        <f>IF(N230="sníž. přenesená",J230,0)</f>
        <v>0</v>
      </c>
      <c r="BI230" s="228">
        <f>IF(N230="nulová",J230,0)</f>
        <v>0</v>
      </c>
      <c r="BJ230" s="20" t="s">
        <v>79</v>
      </c>
      <c r="BK230" s="228">
        <f>ROUND(I230*H230,2)</f>
        <v>0</v>
      </c>
      <c r="BL230" s="20" t="s">
        <v>318</v>
      </c>
      <c r="BM230" s="227" t="s">
        <v>2069</v>
      </c>
    </row>
    <row r="231" s="2" customFormat="1" ht="16.5" customHeight="1">
      <c r="A231" s="41"/>
      <c r="B231" s="42"/>
      <c r="C231" s="216" t="s">
        <v>2070</v>
      </c>
      <c r="D231" s="216" t="s">
        <v>159</v>
      </c>
      <c r="E231" s="217" t="s">
        <v>189</v>
      </c>
      <c r="F231" s="218" t="s">
        <v>2071</v>
      </c>
      <c r="G231" s="219" t="s">
        <v>1523</v>
      </c>
      <c r="H231" s="220">
        <v>1</v>
      </c>
      <c r="I231" s="221"/>
      <c r="J231" s="222">
        <f>ROUND(I231*H231,2)</f>
        <v>0</v>
      </c>
      <c r="K231" s="218" t="s">
        <v>19</v>
      </c>
      <c r="L231" s="47"/>
      <c r="M231" s="223" t="s">
        <v>19</v>
      </c>
      <c r="N231" s="224" t="s">
        <v>43</v>
      </c>
      <c r="O231" s="87"/>
      <c r="P231" s="225">
        <f>O231*H231</f>
        <v>0</v>
      </c>
      <c r="Q231" s="225">
        <v>0</v>
      </c>
      <c r="R231" s="225">
        <f>Q231*H231</f>
        <v>0</v>
      </c>
      <c r="S231" s="225">
        <v>0</v>
      </c>
      <c r="T231" s="226">
        <f>S231*H231</f>
        <v>0</v>
      </c>
      <c r="U231" s="41"/>
      <c r="V231" s="41"/>
      <c r="W231" s="41"/>
      <c r="X231" s="41"/>
      <c r="Y231" s="41"/>
      <c r="Z231" s="41"/>
      <c r="AA231" s="41"/>
      <c r="AB231" s="41"/>
      <c r="AC231" s="41"/>
      <c r="AD231" s="41"/>
      <c r="AE231" s="41"/>
      <c r="AR231" s="227" t="s">
        <v>318</v>
      </c>
      <c r="AT231" s="227" t="s">
        <v>159</v>
      </c>
      <c r="AU231" s="227" t="s">
        <v>81</v>
      </c>
      <c r="AY231" s="20" t="s">
        <v>156</v>
      </c>
      <c r="BE231" s="228">
        <f>IF(N231="základní",J231,0)</f>
        <v>0</v>
      </c>
      <c r="BF231" s="228">
        <f>IF(N231="snížená",J231,0)</f>
        <v>0</v>
      </c>
      <c r="BG231" s="228">
        <f>IF(N231="zákl. přenesená",J231,0)</f>
        <v>0</v>
      </c>
      <c r="BH231" s="228">
        <f>IF(N231="sníž. přenesená",J231,0)</f>
        <v>0</v>
      </c>
      <c r="BI231" s="228">
        <f>IF(N231="nulová",J231,0)</f>
        <v>0</v>
      </c>
      <c r="BJ231" s="20" t="s">
        <v>79</v>
      </c>
      <c r="BK231" s="228">
        <f>ROUND(I231*H231,2)</f>
        <v>0</v>
      </c>
      <c r="BL231" s="20" t="s">
        <v>318</v>
      </c>
      <c r="BM231" s="227" t="s">
        <v>2072</v>
      </c>
    </row>
    <row r="232" s="12" customFormat="1" ht="22.8" customHeight="1">
      <c r="A232" s="12"/>
      <c r="B232" s="200"/>
      <c r="C232" s="201"/>
      <c r="D232" s="202" t="s">
        <v>71</v>
      </c>
      <c r="E232" s="214" t="s">
        <v>2073</v>
      </c>
      <c r="F232" s="214" t="s">
        <v>2074</v>
      </c>
      <c r="G232" s="201"/>
      <c r="H232" s="201"/>
      <c r="I232" s="204"/>
      <c r="J232" s="215">
        <f>BK232</f>
        <v>0</v>
      </c>
      <c r="K232" s="201"/>
      <c r="L232" s="206"/>
      <c r="M232" s="207"/>
      <c r="N232" s="208"/>
      <c r="O232" s="208"/>
      <c r="P232" s="209">
        <f>SUM(P233:P250)</f>
        <v>0</v>
      </c>
      <c r="Q232" s="208"/>
      <c r="R232" s="209">
        <f>SUM(R233:R250)</f>
        <v>0</v>
      </c>
      <c r="S232" s="208"/>
      <c r="T232" s="210">
        <f>SUM(T233:T250)</f>
        <v>0</v>
      </c>
      <c r="U232" s="12"/>
      <c r="V232" s="12"/>
      <c r="W232" s="12"/>
      <c r="X232" s="12"/>
      <c r="Y232" s="12"/>
      <c r="Z232" s="12"/>
      <c r="AA232" s="12"/>
      <c r="AB232" s="12"/>
      <c r="AC232" s="12"/>
      <c r="AD232" s="12"/>
      <c r="AE232" s="12"/>
      <c r="AR232" s="211" t="s">
        <v>81</v>
      </c>
      <c r="AT232" s="212" t="s">
        <v>71</v>
      </c>
      <c r="AU232" s="212" t="s">
        <v>79</v>
      </c>
      <c r="AY232" s="211" t="s">
        <v>156</v>
      </c>
      <c r="BK232" s="213">
        <f>SUM(BK233:BK250)</f>
        <v>0</v>
      </c>
    </row>
    <row r="233" s="2" customFormat="1" ht="16.5" customHeight="1">
      <c r="A233" s="41"/>
      <c r="B233" s="42"/>
      <c r="C233" s="216" t="s">
        <v>2075</v>
      </c>
      <c r="D233" s="216" t="s">
        <v>159</v>
      </c>
      <c r="E233" s="217" t="s">
        <v>2076</v>
      </c>
      <c r="F233" s="218" t="s">
        <v>2077</v>
      </c>
      <c r="G233" s="219" t="s">
        <v>1680</v>
      </c>
      <c r="H233" s="220">
        <v>1</v>
      </c>
      <c r="I233" s="221"/>
      <c r="J233" s="222">
        <f>ROUND(I233*H233,2)</f>
        <v>0</v>
      </c>
      <c r="K233" s="218" t="s">
        <v>19</v>
      </c>
      <c r="L233" s="47"/>
      <c r="M233" s="223" t="s">
        <v>19</v>
      </c>
      <c r="N233" s="224" t="s">
        <v>43</v>
      </c>
      <c r="O233" s="87"/>
      <c r="P233" s="225">
        <f>O233*H233</f>
        <v>0</v>
      </c>
      <c r="Q233" s="225">
        <v>0</v>
      </c>
      <c r="R233" s="225">
        <f>Q233*H233</f>
        <v>0</v>
      </c>
      <c r="S233" s="225">
        <v>0</v>
      </c>
      <c r="T233" s="226">
        <f>S233*H233</f>
        <v>0</v>
      </c>
      <c r="U233" s="41"/>
      <c r="V233" s="41"/>
      <c r="W233" s="41"/>
      <c r="X233" s="41"/>
      <c r="Y233" s="41"/>
      <c r="Z233" s="41"/>
      <c r="AA233" s="41"/>
      <c r="AB233" s="41"/>
      <c r="AC233" s="41"/>
      <c r="AD233" s="41"/>
      <c r="AE233" s="41"/>
      <c r="AR233" s="227" t="s">
        <v>318</v>
      </c>
      <c r="AT233" s="227" t="s">
        <v>159</v>
      </c>
      <c r="AU233" s="227" t="s">
        <v>81</v>
      </c>
      <c r="AY233" s="20" t="s">
        <v>156</v>
      </c>
      <c r="BE233" s="228">
        <f>IF(N233="základní",J233,0)</f>
        <v>0</v>
      </c>
      <c r="BF233" s="228">
        <f>IF(N233="snížená",J233,0)</f>
        <v>0</v>
      </c>
      <c r="BG233" s="228">
        <f>IF(N233="zákl. přenesená",J233,0)</f>
        <v>0</v>
      </c>
      <c r="BH233" s="228">
        <f>IF(N233="sníž. přenesená",J233,0)</f>
        <v>0</v>
      </c>
      <c r="BI233" s="228">
        <f>IF(N233="nulová",J233,0)</f>
        <v>0</v>
      </c>
      <c r="BJ233" s="20" t="s">
        <v>79</v>
      </c>
      <c r="BK233" s="228">
        <f>ROUND(I233*H233,2)</f>
        <v>0</v>
      </c>
      <c r="BL233" s="20" t="s">
        <v>318</v>
      </c>
      <c r="BM233" s="227" t="s">
        <v>2078</v>
      </c>
    </row>
    <row r="234" s="2" customFormat="1" ht="16.5" customHeight="1">
      <c r="A234" s="41"/>
      <c r="B234" s="42"/>
      <c r="C234" s="216" t="s">
        <v>2079</v>
      </c>
      <c r="D234" s="216" t="s">
        <v>159</v>
      </c>
      <c r="E234" s="217" t="s">
        <v>2080</v>
      </c>
      <c r="F234" s="218" t="s">
        <v>2081</v>
      </c>
      <c r="G234" s="219" t="s">
        <v>1680</v>
      </c>
      <c r="H234" s="220">
        <v>8</v>
      </c>
      <c r="I234" s="221"/>
      <c r="J234" s="222">
        <f>ROUND(I234*H234,2)</f>
        <v>0</v>
      </c>
      <c r="K234" s="218" t="s">
        <v>19</v>
      </c>
      <c r="L234" s="47"/>
      <c r="M234" s="223" t="s">
        <v>19</v>
      </c>
      <c r="N234" s="224" t="s">
        <v>43</v>
      </c>
      <c r="O234" s="87"/>
      <c r="P234" s="225">
        <f>O234*H234</f>
        <v>0</v>
      </c>
      <c r="Q234" s="225">
        <v>0</v>
      </c>
      <c r="R234" s="225">
        <f>Q234*H234</f>
        <v>0</v>
      </c>
      <c r="S234" s="225">
        <v>0</v>
      </c>
      <c r="T234" s="226">
        <f>S234*H234</f>
        <v>0</v>
      </c>
      <c r="U234" s="41"/>
      <c r="V234" s="41"/>
      <c r="W234" s="41"/>
      <c r="X234" s="41"/>
      <c r="Y234" s="41"/>
      <c r="Z234" s="41"/>
      <c r="AA234" s="41"/>
      <c r="AB234" s="41"/>
      <c r="AC234" s="41"/>
      <c r="AD234" s="41"/>
      <c r="AE234" s="41"/>
      <c r="AR234" s="227" t="s">
        <v>318</v>
      </c>
      <c r="AT234" s="227" t="s">
        <v>159</v>
      </c>
      <c r="AU234" s="227" t="s">
        <v>81</v>
      </c>
      <c r="AY234" s="20" t="s">
        <v>156</v>
      </c>
      <c r="BE234" s="228">
        <f>IF(N234="základní",J234,0)</f>
        <v>0</v>
      </c>
      <c r="BF234" s="228">
        <f>IF(N234="snížená",J234,0)</f>
        <v>0</v>
      </c>
      <c r="BG234" s="228">
        <f>IF(N234="zákl. přenesená",J234,0)</f>
        <v>0</v>
      </c>
      <c r="BH234" s="228">
        <f>IF(N234="sníž. přenesená",J234,0)</f>
        <v>0</v>
      </c>
      <c r="BI234" s="228">
        <f>IF(N234="nulová",J234,0)</f>
        <v>0</v>
      </c>
      <c r="BJ234" s="20" t="s">
        <v>79</v>
      </c>
      <c r="BK234" s="228">
        <f>ROUND(I234*H234,2)</f>
        <v>0</v>
      </c>
      <c r="BL234" s="20" t="s">
        <v>318</v>
      </c>
      <c r="BM234" s="227" t="s">
        <v>2082</v>
      </c>
    </row>
    <row r="235" s="2" customFormat="1" ht="16.5" customHeight="1">
      <c r="A235" s="41"/>
      <c r="B235" s="42"/>
      <c r="C235" s="216" t="s">
        <v>2083</v>
      </c>
      <c r="D235" s="216" t="s">
        <v>159</v>
      </c>
      <c r="E235" s="217" t="s">
        <v>2084</v>
      </c>
      <c r="F235" s="218" t="s">
        <v>2085</v>
      </c>
      <c r="G235" s="219" t="s">
        <v>1680</v>
      </c>
      <c r="H235" s="220">
        <v>14</v>
      </c>
      <c r="I235" s="221"/>
      <c r="J235" s="222">
        <f>ROUND(I235*H235,2)</f>
        <v>0</v>
      </c>
      <c r="K235" s="218" t="s">
        <v>19</v>
      </c>
      <c r="L235" s="47"/>
      <c r="M235" s="223" t="s">
        <v>19</v>
      </c>
      <c r="N235" s="224" t="s">
        <v>43</v>
      </c>
      <c r="O235" s="87"/>
      <c r="P235" s="225">
        <f>O235*H235</f>
        <v>0</v>
      </c>
      <c r="Q235" s="225">
        <v>0</v>
      </c>
      <c r="R235" s="225">
        <f>Q235*H235</f>
        <v>0</v>
      </c>
      <c r="S235" s="225">
        <v>0</v>
      </c>
      <c r="T235" s="226">
        <f>S235*H235</f>
        <v>0</v>
      </c>
      <c r="U235" s="41"/>
      <c r="V235" s="41"/>
      <c r="W235" s="41"/>
      <c r="X235" s="41"/>
      <c r="Y235" s="41"/>
      <c r="Z235" s="41"/>
      <c r="AA235" s="41"/>
      <c r="AB235" s="41"/>
      <c r="AC235" s="41"/>
      <c r="AD235" s="41"/>
      <c r="AE235" s="41"/>
      <c r="AR235" s="227" t="s">
        <v>318</v>
      </c>
      <c r="AT235" s="227" t="s">
        <v>159</v>
      </c>
      <c r="AU235" s="227" t="s">
        <v>81</v>
      </c>
      <c r="AY235" s="20" t="s">
        <v>156</v>
      </c>
      <c r="BE235" s="228">
        <f>IF(N235="základní",J235,0)</f>
        <v>0</v>
      </c>
      <c r="BF235" s="228">
        <f>IF(N235="snížená",J235,0)</f>
        <v>0</v>
      </c>
      <c r="BG235" s="228">
        <f>IF(N235="zákl. přenesená",J235,0)</f>
        <v>0</v>
      </c>
      <c r="BH235" s="228">
        <f>IF(N235="sníž. přenesená",J235,0)</f>
        <v>0</v>
      </c>
      <c r="BI235" s="228">
        <f>IF(N235="nulová",J235,0)</f>
        <v>0</v>
      </c>
      <c r="BJ235" s="20" t="s">
        <v>79</v>
      </c>
      <c r="BK235" s="228">
        <f>ROUND(I235*H235,2)</f>
        <v>0</v>
      </c>
      <c r="BL235" s="20" t="s">
        <v>318</v>
      </c>
      <c r="BM235" s="227" t="s">
        <v>2086</v>
      </c>
    </row>
    <row r="236" s="2" customFormat="1" ht="16.5" customHeight="1">
      <c r="A236" s="41"/>
      <c r="B236" s="42"/>
      <c r="C236" s="216" t="s">
        <v>2087</v>
      </c>
      <c r="D236" s="216" t="s">
        <v>159</v>
      </c>
      <c r="E236" s="217" t="s">
        <v>2088</v>
      </c>
      <c r="F236" s="218" t="s">
        <v>2089</v>
      </c>
      <c r="G236" s="219" t="s">
        <v>1680</v>
      </c>
      <c r="H236" s="220">
        <v>1</v>
      </c>
      <c r="I236" s="221"/>
      <c r="J236" s="222">
        <f>ROUND(I236*H236,2)</f>
        <v>0</v>
      </c>
      <c r="K236" s="218" t="s">
        <v>19</v>
      </c>
      <c r="L236" s="47"/>
      <c r="M236" s="223" t="s">
        <v>19</v>
      </c>
      <c r="N236" s="224" t="s">
        <v>43</v>
      </c>
      <c r="O236" s="87"/>
      <c r="P236" s="225">
        <f>O236*H236</f>
        <v>0</v>
      </c>
      <c r="Q236" s="225">
        <v>0</v>
      </c>
      <c r="R236" s="225">
        <f>Q236*H236</f>
        <v>0</v>
      </c>
      <c r="S236" s="225">
        <v>0</v>
      </c>
      <c r="T236" s="226">
        <f>S236*H236</f>
        <v>0</v>
      </c>
      <c r="U236" s="41"/>
      <c r="V236" s="41"/>
      <c r="W236" s="41"/>
      <c r="X236" s="41"/>
      <c r="Y236" s="41"/>
      <c r="Z236" s="41"/>
      <c r="AA236" s="41"/>
      <c r="AB236" s="41"/>
      <c r="AC236" s="41"/>
      <c r="AD236" s="41"/>
      <c r="AE236" s="41"/>
      <c r="AR236" s="227" t="s">
        <v>318</v>
      </c>
      <c r="AT236" s="227" t="s">
        <v>159</v>
      </c>
      <c r="AU236" s="227" t="s">
        <v>81</v>
      </c>
      <c r="AY236" s="20" t="s">
        <v>156</v>
      </c>
      <c r="BE236" s="228">
        <f>IF(N236="základní",J236,0)</f>
        <v>0</v>
      </c>
      <c r="BF236" s="228">
        <f>IF(N236="snížená",J236,0)</f>
        <v>0</v>
      </c>
      <c r="BG236" s="228">
        <f>IF(N236="zákl. přenesená",J236,0)</f>
        <v>0</v>
      </c>
      <c r="BH236" s="228">
        <f>IF(N236="sníž. přenesená",J236,0)</f>
        <v>0</v>
      </c>
      <c r="BI236" s="228">
        <f>IF(N236="nulová",J236,0)</f>
        <v>0</v>
      </c>
      <c r="BJ236" s="20" t="s">
        <v>79</v>
      </c>
      <c r="BK236" s="228">
        <f>ROUND(I236*H236,2)</f>
        <v>0</v>
      </c>
      <c r="BL236" s="20" t="s">
        <v>318</v>
      </c>
      <c r="BM236" s="227" t="s">
        <v>2090</v>
      </c>
    </row>
    <row r="237" s="2" customFormat="1" ht="16.5" customHeight="1">
      <c r="A237" s="41"/>
      <c r="B237" s="42"/>
      <c r="C237" s="216" t="s">
        <v>2091</v>
      </c>
      <c r="D237" s="216" t="s">
        <v>159</v>
      </c>
      <c r="E237" s="217" t="s">
        <v>2092</v>
      </c>
      <c r="F237" s="218" t="s">
        <v>2093</v>
      </c>
      <c r="G237" s="219" t="s">
        <v>1680</v>
      </c>
      <c r="H237" s="220">
        <v>2</v>
      </c>
      <c r="I237" s="221"/>
      <c r="J237" s="222">
        <f>ROUND(I237*H237,2)</f>
        <v>0</v>
      </c>
      <c r="K237" s="218" t="s">
        <v>19</v>
      </c>
      <c r="L237" s="47"/>
      <c r="M237" s="223" t="s">
        <v>19</v>
      </c>
      <c r="N237" s="224" t="s">
        <v>43</v>
      </c>
      <c r="O237" s="87"/>
      <c r="P237" s="225">
        <f>O237*H237</f>
        <v>0</v>
      </c>
      <c r="Q237" s="225">
        <v>0</v>
      </c>
      <c r="R237" s="225">
        <f>Q237*H237</f>
        <v>0</v>
      </c>
      <c r="S237" s="225">
        <v>0</v>
      </c>
      <c r="T237" s="226">
        <f>S237*H237</f>
        <v>0</v>
      </c>
      <c r="U237" s="41"/>
      <c r="V237" s="41"/>
      <c r="W237" s="41"/>
      <c r="X237" s="41"/>
      <c r="Y237" s="41"/>
      <c r="Z237" s="41"/>
      <c r="AA237" s="41"/>
      <c r="AB237" s="41"/>
      <c r="AC237" s="41"/>
      <c r="AD237" s="41"/>
      <c r="AE237" s="41"/>
      <c r="AR237" s="227" t="s">
        <v>318</v>
      </c>
      <c r="AT237" s="227" t="s">
        <v>159</v>
      </c>
      <c r="AU237" s="227" t="s">
        <v>81</v>
      </c>
      <c r="AY237" s="20" t="s">
        <v>156</v>
      </c>
      <c r="BE237" s="228">
        <f>IF(N237="základní",J237,0)</f>
        <v>0</v>
      </c>
      <c r="BF237" s="228">
        <f>IF(N237="snížená",J237,0)</f>
        <v>0</v>
      </c>
      <c r="BG237" s="228">
        <f>IF(N237="zákl. přenesená",J237,0)</f>
        <v>0</v>
      </c>
      <c r="BH237" s="228">
        <f>IF(N237="sníž. přenesená",J237,0)</f>
        <v>0</v>
      </c>
      <c r="BI237" s="228">
        <f>IF(N237="nulová",J237,0)</f>
        <v>0</v>
      </c>
      <c r="BJ237" s="20" t="s">
        <v>79</v>
      </c>
      <c r="BK237" s="228">
        <f>ROUND(I237*H237,2)</f>
        <v>0</v>
      </c>
      <c r="BL237" s="20" t="s">
        <v>318</v>
      </c>
      <c r="BM237" s="227" t="s">
        <v>2094</v>
      </c>
    </row>
    <row r="238" s="2" customFormat="1" ht="16.5" customHeight="1">
      <c r="A238" s="41"/>
      <c r="B238" s="42"/>
      <c r="C238" s="216" t="s">
        <v>2095</v>
      </c>
      <c r="D238" s="216" t="s">
        <v>159</v>
      </c>
      <c r="E238" s="217" t="s">
        <v>2096</v>
      </c>
      <c r="F238" s="218" t="s">
        <v>2097</v>
      </c>
      <c r="G238" s="219" t="s">
        <v>1680</v>
      </c>
      <c r="H238" s="220">
        <v>4</v>
      </c>
      <c r="I238" s="221"/>
      <c r="J238" s="222">
        <f>ROUND(I238*H238,2)</f>
        <v>0</v>
      </c>
      <c r="K238" s="218" t="s">
        <v>19</v>
      </c>
      <c r="L238" s="47"/>
      <c r="M238" s="223" t="s">
        <v>19</v>
      </c>
      <c r="N238" s="224" t="s">
        <v>43</v>
      </c>
      <c r="O238" s="87"/>
      <c r="P238" s="225">
        <f>O238*H238</f>
        <v>0</v>
      </c>
      <c r="Q238" s="225">
        <v>0</v>
      </c>
      <c r="R238" s="225">
        <f>Q238*H238</f>
        <v>0</v>
      </c>
      <c r="S238" s="225">
        <v>0</v>
      </c>
      <c r="T238" s="226">
        <f>S238*H238</f>
        <v>0</v>
      </c>
      <c r="U238" s="41"/>
      <c r="V238" s="41"/>
      <c r="W238" s="41"/>
      <c r="X238" s="41"/>
      <c r="Y238" s="41"/>
      <c r="Z238" s="41"/>
      <c r="AA238" s="41"/>
      <c r="AB238" s="41"/>
      <c r="AC238" s="41"/>
      <c r="AD238" s="41"/>
      <c r="AE238" s="41"/>
      <c r="AR238" s="227" t="s">
        <v>318</v>
      </c>
      <c r="AT238" s="227" t="s">
        <v>159</v>
      </c>
      <c r="AU238" s="227" t="s">
        <v>81</v>
      </c>
      <c r="AY238" s="20" t="s">
        <v>156</v>
      </c>
      <c r="BE238" s="228">
        <f>IF(N238="základní",J238,0)</f>
        <v>0</v>
      </c>
      <c r="BF238" s="228">
        <f>IF(N238="snížená",J238,0)</f>
        <v>0</v>
      </c>
      <c r="BG238" s="228">
        <f>IF(N238="zákl. přenesená",J238,0)</f>
        <v>0</v>
      </c>
      <c r="BH238" s="228">
        <f>IF(N238="sníž. přenesená",J238,0)</f>
        <v>0</v>
      </c>
      <c r="BI238" s="228">
        <f>IF(N238="nulová",J238,0)</f>
        <v>0</v>
      </c>
      <c r="BJ238" s="20" t="s">
        <v>79</v>
      </c>
      <c r="BK238" s="228">
        <f>ROUND(I238*H238,2)</f>
        <v>0</v>
      </c>
      <c r="BL238" s="20" t="s">
        <v>318</v>
      </c>
      <c r="BM238" s="227" t="s">
        <v>2098</v>
      </c>
    </row>
    <row r="239" s="2" customFormat="1" ht="16.5" customHeight="1">
      <c r="A239" s="41"/>
      <c r="B239" s="42"/>
      <c r="C239" s="216" t="s">
        <v>2099</v>
      </c>
      <c r="D239" s="216" t="s">
        <v>159</v>
      </c>
      <c r="E239" s="217" t="s">
        <v>2100</v>
      </c>
      <c r="F239" s="218" t="s">
        <v>2101</v>
      </c>
      <c r="G239" s="219" t="s">
        <v>1680</v>
      </c>
      <c r="H239" s="220">
        <v>3</v>
      </c>
      <c r="I239" s="221"/>
      <c r="J239" s="222">
        <f>ROUND(I239*H239,2)</f>
        <v>0</v>
      </c>
      <c r="K239" s="218" t="s">
        <v>19</v>
      </c>
      <c r="L239" s="47"/>
      <c r="M239" s="223" t="s">
        <v>19</v>
      </c>
      <c r="N239" s="224" t="s">
        <v>43</v>
      </c>
      <c r="O239" s="87"/>
      <c r="P239" s="225">
        <f>O239*H239</f>
        <v>0</v>
      </c>
      <c r="Q239" s="225">
        <v>0</v>
      </c>
      <c r="R239" s="225">
        <f>Q239*H239</f>
        <v>0</v>
      </c>
      <c r="S239" s="225">
        <v>0</v>
      </c>
      <c r="T239" s="226">
        <f>S239*H239</f>
        <v>0</v>
      </c>
      <c r="U239" s="41"/>
      <c r="V239" s="41"/>
      <c r="W239" s="41"/>
      <c r="X239" s="41"/>
      <c r="Y239" s="41"/>
      <c r="Z239" s="41"/>
      <c r="AA239" s="41"/>
      <c r="AB239" s="41"/>
      <c r="AC239" s="41"/>
      <c r="AD239" s="41"/>
      <c r="AE239" s="41"/>
      <c r="AR239" s="227" t="s">
        <v>318</v>
      </c>
      <c r="AT239" s="227" t="s">
        <v>159</v>
      </c>
      <c r="AU239" s="227" t="s">
        <v>81</v>
      </c>
      <c r="AY239" s="20" t="s">
        <v>156</v>
      </c>
      <c r="BE239" s="228">
        <f>IF(N239="základní",J239,0)</f>
        <v>0</v>
      </c>
      <c r="BF239" s="228">
        <f>IF(N239="snížená",J239,0)</f>
        <v>0</v>
      </c>
      <c r="BG239" s="228">
        <f>IF(N239="zákl. přenesená",J239,0)</f>
        <v>0</v>
      </c>
      <c r="BH239" s="228">
        <f>IF(N239="sníž. přenesená",J239,0)</f>
        <v>0</v>
      </c>
      <c r="BI239" s="228">
        <f>IF(N239="nulová",J239,0)</f>
        <v>0</v>
      </c>
      <c r="BJ239" s="20" t="s">
        <v>79</v>
      </c>
      <c r="BK239" s="228">
        <f>ROUND(I239*H239,2)</f>
        <v>0</v>
      </c>
      <c r="BL239" s="20" t="s">
        <v>318</v>
      </c>
      <c r="BM239" s="227" t="s">
        <v>2102</v>
      </c>
    </row>
    <row r="240" s="2" customFormat="1" ht="16.5" customHeight="1">
      <c r="A240" s="41"/>
      <c r="B240" s="42"/>
      <c r="C240" s="216" t="s">
        <v>2103</v>
      </c>
      <c r="D240" s="216" t="s">
        <v>159</v>
      </c>
      <c r="E240" s="217" t="s">
        <v>2104</v>
      </c>
      <c r="F240" s="218" t="s">
        <v>2105</v>
      </c>
      <c r="G240" s="219" t="s">
        <v>1680</v>
      </c>
      <c r="H240" s="220">
        <v>4</v>
      </c>
      <c r="I240" s="221"/>
      <c r="J240" s="222">
        <f>ROUND(I240*H240,2)</f>
        <v>0</v>
      </c>
      <c r="K240" s="218" t="s">
        <v>19</v>
      </c>
      <c r="L240" s="47"/>
      <c r="M240" s="223" t="s">
        <v>19</v>
      </c>
      <c r="N240" s="224" t="s">
        <v>43</v>
      </c>
      <c r="O240" s="87"/>
      <c r="P240" s="225">
        <f>O240*H240</f>
        <v>0</v>
      </c>
      <c r="Q240" s="225">
        <v>0</v>
      </c>
      <c r="R240" s="225">
        <f>Q240*H240</f>
        <v>0</v>
      </c>
      <c r="S240" s="225">
        <v>0</v>
      </c>
      <c r="T240" s="226">
        <f>S240*H240</f>
        <v>0</v>
      </c>
      <c r="U240" s="41"/>
      <c r="V240" s="41"/>
      <c r="W240" s="41"/>
      <c r="X240" s="41"/>
      <c r="Y240" s="41"/>
      <c r="Z240" s="41"/>
      <c r="AA240" s="41"/>
      <c r="AB240" s="41"/>
      <c r="AC240" s="41"/>
      <c r="AD240" s="41"/>
      <c r="AE240" s="41"/>
      <c r="AR240" s="227" t="s">
        <v>318</v>
      </c>
      <c r="AT240" s="227" t="s">
        <v>159</v>
      </c>
      <c r="AU240" s="227" t="s">
        <v>81</v>
      </c>
      <c r="AY240" s="20" t="s">
        <v>156</v>
      </c>
      <c r="BE240" s="228">
        <f>IF(N240="základní",J240,0)</f>
        <v>0</v>
      </c>
      <c r="BF240" s="228">
        <f>IF(N240="snížená",J240,0)</f>
        <v>0</v>
      </c>
      <c r="BG240" s="228">
        <f>IF(N240="zákl. přenesená",J240,0)</f>
        <v>0</v>
      </c>
      <c r="BH240" s="228">
        <f>IF(N240="sníž. přenesená",J240,0)</f>
        <v>0</v>
      </c>
      <c r="BI240" s="228">
        <f>IF(N240="nulová",J240,0)</f>
        <v>0</v>
      </c>
      <c r="BJ240" s="20" t="s">
        <v>79</v>
      </c>
      <c r="BK240" s="228">
        <f>ROUND(I240*H240,2)</f>
        <v>0</v>
      </c>
      <c r="BL240" s="20" t="s">
        <v>318</v>
      </c>
      <c r="BM240" s="227" t="s">
        <v>2106</v>
      </c>
    </row>
    <row r="241" s="2" customFormat="1" ht="16.5" customHeight="1">
      <c r="A241" s="41"/>
      <c r="B241" s="42"/>
      <c r="C241" s="216" t="s">
        <v>2107</v>
      </c>
      <c r="D241" s="216" t="s">
        <v>159</v>
      </c>
      <c r="E241" s="217" t="s">
        <v>2108</v>
      </c>
      <c r="F241" s="218" t="s">
        <v>2109</v>
      </c>
      <c r="G241" s="219" t="s">
        <v>1680</v>
      </c>
      <c r="H241" s="220">
        <v>1</v>
      </c>
      <c r="I241" s="221"/>
      <c r="J241" s="222">
        <f>ROUND(I241*H241,2)</f>
        <v>0</v>
      </c>
      <c r="K241" s="218" t="s">
        <v>19</v>
      </c>
      <c r="L241" s="47"/>
      <c r="M241" s="223" t="s">
        <v>19</v>
      </c>
      <c r="N241" s="224" t="s">
        <v>43</v>
      </c>
      <c r="O241" s="87"/>
      <c r="P241" s="225">
        <f>O241*H241</f>
        <v>0</v>
      </c>
      <c r="Q241" s="225">
        <v>0</v>
      </c>
      <c r="R241" s="225">
        <f>Q241*H241</f>
        <v>0</v>
      </c>
      <c r="S241" s="225">
        <v>0</v>
      </c>
      <c r="T241" s="226">
        <f>S241*H241</f>
        <v>0</v>
      </c>
      <c r="U241" s="41"/>
      <c r="V241" s="41"/>
      <c r="W241" s="41"/>
      <c r="X241" s="41"/>
      <c r="Y241" s="41"/>
      <c r="Z241" s="41"/>
      <c r="AA241" s="41"/>
      <c r="AB241" s="41"/>
      <c r="AC241" s="41"/>
      <c r="AD241" s="41"/>
      <c r="AE241" s="41"/>
      <c r="AR241" s="227" t="s">
        <v>318</v>
      </c>
      <c r="AT241" s="227" t="s">
        <v>159</v>
      </c>
      <c r="AU241" s="227" t="s">
        <v>81</v>
      </c>
      <c r="AY241" s="20" t="s">
        <v>156</v>
      </c>
      <c r="BE241" s="228">
        <f>IF(N241="základní",J241,0)</f>
        <v>0</v>
      </c>
      <c r="BF241" s="228">
        <f>IF(N241="snížená",J241,0)</f>
        <v>0</v>
      </c>
      <c r="BG241" s="228">
        <f>IF(N241="zákl. přenesená",J241,0)</f>
        <v>0</v>
      </c>
      <c r="BH241" s="228">
        <f>IF(N241="sníž. přenesená",J241,0)</f>
        <v>0</v>
      </c>
      <c r="BI241" s="228">
        <f>IF(N241="nulová",J241,0)</f>
        <v>0</v>
      </c>
      <c r="BJ241" s="20" t="s">
        <v>79</v>
      </c>
      <c r="BK241" s="228">
        <f>ROUND(I241*H241,2)</f>
        <v>0</v>
      </c>
      <c r="BL241" s="20" t="s">
        <v>318</v>
      </c>
      <c r="BM241" s="227" t="s">
        <v>2110</v>
      </c>
    </row>
    <row r="242" s="2" customFormat="1" ht="16.5" customHeight="1">
      <c r="A242" s="41"/>
      <c r="B242" s="42"/>
      <c r="C242" s="216" t="s">
        <v>2111</v>
      </c>
      <c r="D242" s="216" t="s">
        <v>159</v>
      </c>
      <c r="E242" s="217" t="s">
        <v>2112</v>
      </c>
      <c r="F242" s="218" t="s">
        <v>2113</v>
      </c>
      <c r="G242" s="219" t="s">
        <v>1680</v>
      </c>
      <c r="H242" s="220">
        <v>16</v>
      </c>
      <c r="I242" s="221"/>
      <c r="J242" s="222">
        <f>ROUND(I242*H242,2)</f>
        <v>0</v>
      </c>
      <c r="K242" s="218" t="s">
        <v>19</v>
      </c>
      <c r="L242" s="47"/>
      <c r="M242" s="223" t="s">
        <v>19</v>
      </c>
      <c r="N242" s="224" t="s">
        <v>43</v>
      </c>
      <c r="O242" s="87"/>
      <c r="P242" s="225">
        <f>O242*H242</f>
        <v>0</v>
      </c>
      <c r="Q242" s="225">
        <v>0</v>
      </c>
      <c r="R242" s="225">
        <f>Q242*H242</f>
        <v>0</v>
      </c>
      <c r="S242" s="225">
        <v>0</v>
      </c>
      <c r="T242" s="226">
        <f>S242*H242</f>
        <v>0</v>
      </c>
      <c r="U242" s="41"/>
      <c r="V242" s="41"/>
      <c r="W242" s="41"/>
      <c r="X242" s="41"/>
      <c r="Y242" s="41"/>
      <c r="Z242" s="41"/>
      <c r="AA242" s="41"/>
      <c r="AB242" s="41"/>
      <c r="AC242" s="41"/>
      <c r="AD242" s="41"/>
      <c r="AE242" s="41"/>
      <c r="AR242" s="227" t="s">
        <v>318</v>
      </c>
      <c r="AT242" s="227" t="s">
        <v>159</v>
      </c>
      <c r="AU242" s="227" t="s">
        <v>81</v>
      </c>
      <c r="AY242" s="20" t="s">
        <v>156</v>
      </c>
      <c r="BE242" s="228">
        <f>IF(N242="základní",J242,0)</f>
        <v>0</v>
      </c>
      <c r="BF242" s="228">
        <f>IF(N242="snížená",J242,0)</f>
        <v>0</v>
      </c>
      <c r="BG242" s="228">
        <f>IF(N242="zákl. přenesená",J242,0)</f>
        <v>0</v>
      </c>
      <c r="BH242" s="228">
        <f>IF(N242="sníž. přenesená",J242,0)</f>
        <v>0</v>
      </c>
      <c r="BI242" s="228">
        <f>IF(N242="nulová",J242,0)</f>
        <v>0</v>
      </c>
      <c r="BJ242" s="20" t="s">
        <v>79</v>
      </c>
      <c r="BK242" s="228">
        <f>ROUND(I242*H242,2)</f>
        <v>0</v>
      </c>
      <c r="BL242" s="20" t="s">
        <v>318</v>
      </c>
      <c r="BM242" s="227" t="s">
        <v>2114</v>
      </c>
    </row>
    <row r="243" s="2" customFormat="1" ht="16.5" customHeight="1">
      <c r="A243" s="41"/>
      <c r="B243" s="42"/>
      <c r="C243" s="216" t="s">
        <v>2115</v>
      </c>
      <c r="D243" s="216" t="s">
        <v>159</v>
      </c>
      <c r="E243" s="217" t="s">
        <v>2116</v>
      </c>
      <c r="F243" s="218" t="s">
        <v>2117</v>
      </c>
      <c r="G243" s="219" t="s">
        <v>1680</v>
      </c>
      <c r="H243" s="220">
        <v>4</v>
      </c>
      <c r="I243" s="221"/>
      <c r="J243" s="222">
        <f>ROUND(I243*H243,2)</f>
        <v>0</v>
      </c>
      <c r="K243" s="218" t="s">
        <v>19</v>
      </c>
      <c r="L243" s="47"/>
      <c r="M243" s="223" t="s">
        <v>19</v>
      </c>
      <c r="N243" s="224" t="s">
        <v>43</v>
      </c>
      <c r="O243" s="87"/>
      <c r="P243" s="225">
        <f>O243*H243</f>
        <v>0</v>
      </c>
      <c r="Q243" s="225">
        <v>0</v>
      </c>
      <c r="R243" s="225">
        <f>Q243*H243</f>
        <v>0</v>
      </c>
      <c r="S243" s="225">
        <v>0</v>
      </c>
      <c r="T243" s="226">
        <f>S243*H243</f>
        <v>0</v>
      </c>
      <c r="U243" s="41"/>
      <c r="V243" s="41"/>
      <c r="W243" s="41"/>
      <c r="X243" s="41"/>
      <c r="Y243" s="41"/>
      <c r="Z243" s="41"/>
      <c r="AA243" s="41"/>
      <c r="AB243" s="41"/>
      <c r="AC243" s="41"/>
      <c r="AD243" s="41"/>
      <c r="AE243" s="41"/>
      <c r="AR243" s="227" t="s">
        <v>318</v>
      </c>
      <c r="AT243" s="227" t="s">
        <v>159</v>
      </c>
      <c r="AU243" s="227" t="s">
        <v>81</v>
      </c>
      <c r="AY243" s="20" t="s">
        <v>156</v>
      </c>
      <c r="BE243" s="228">
        <f>IF(N243="základní",J243,0)</f>
        <v>0</v>
      </c>
      <c r="BF243" s="228">
        <f>IF(N243="snížená",J243,0)</f>
        <v>0</v>
      </c>
      <c r="BG243" s="228">
        <f>IF(N243="zákl. přenesená",J243,0)</f>
        <v>0</v>
      </c>
      <c r="BH243" s="228">
        <f>IF(N243="sníž. přenesená",J243,0)</f>
        <v>0</v>
      </c>
      <c r="BI243" s="228">
        <f>IF(N243="nulová",J243,0)</f>
        <v>0</v>
      </c>
      <c r="BJ243" s="20" t="s">
        <v>79</v>
      </c>
      <c r="BK243" s="228">
        <f>ROUND(I243*H243,2)</f>
        <v>0</v>
      </c>
      <c r="BL243" s="20" t="s">
        <v>318</v>
      </c>
      <c r="BM243" s="227" t="s">
        <v>2118</v>
      </c>
    </row>
    <row r="244" s="2" customFormat="1" ht="16.5" customHeight="1">
      <c r="A244" s="41"/>
      <c r="B244" s="42"/>
      <c r="C244" s="216" t="s">
        <v>2119</v>
      </c>
      <c r="D244" s="216" t="s">
        <v>159</v>
      </c>
      <c r="E244" s="217" t="s">
        <v>2120</v>
      </c>
      <c r="F244" s="218" t="s">
        <v>2121</v>
      </c>
      <c r="G244" s="219" t="s">
        <v>266</v>
      </c>
      <c r="H244" s="220">
        <v>450</v>
      </c>
      <c r="I244" s="221"/>
      <c r="J244" s="222">
        <f>ROUND(I244*H244,2)</f>
        <v>0</v>
      </c>
      <c r="K244" s="218" t="s">
        <v>19</v>
      </c>
      <c r="L244" s="47"/>
      <c r="M244" s="223" t="s">
        <v>19</v>
      </c>
      <c r="N244" s="224" t="s">
        <v>43</v>
      </c>
      <c r="O244" s="87"/>
      <c r="P244" s="225">
        <f>O244*H244</f>
        <v>0</v>
      </c>
      <c r="Q244" s="225">
        <v>0</v>
      </c>
      <c r="R244" s="225">
        <f>Q244*H244</f>
        <v>0</v>
      </c>
      <c r="S244" s="225">
        <v>0</v>
      </c>
      <c r="T244" s="226">
        <f>S244*H244</f>
        <v>0</v>
      </c>
      <c r="U244" s="41"/>
      <c r="V244" s="41"/>
      <c r="W244" s="41"/>
      <c r="X244" s="41"/>
      <c r="Y244" s="41"/>
      <c r="Z244" s="41"/>
      <c r="AA244" s="41"/>
      <c r="AB244" s="41"/>
      <c r="AC244" s="41"/>
      <c r="AD244" s="41"/>
      <c r="AE244" s="41"/>
      <c r="AR244" s="227" t="s">
        <v>318</v>
      </c>
      <c r="AT244" s="227" t="s">
        <v>159</v>
      </c>
      <c r="AU244" s="227" t="s">
        <v>81</v>
      </c>
      <c r="AY244" s="20" t="s">
        <v>156</v>
      </c>
      <c r="BE244" s="228">
        <f>IF(N244="základní",J244,0)</f>
        <v>0</v>
      </c>
      <c r="BF244" s="228">
        <f>IF(N244="snížená",J244,0)</f>
        <v>0</v>
      </c>
      <c r="BG244" s="228">
        <f>IF(N244="zákl. přenesená",J244,0)</f>
        <v>0</v>
      </c>
      <c r="BH244" s="228">
        <f>IF(N244="sníž. přenesená",J244,0)</f>
        <v>0</v>
      </c>
      <c r="BI244" s="228">
        <f>IF(N244="nulová",J244,0)</f>
        <v>0</v>
      </c>
      <c r="BJ244" s="20" t="s">
        <v>79</v>
      </c>
      <c r="BK244" s="228">
        <f>ROUND(I244*H244,2)</f>
        <v>0</v>
      </c>
      <c r="BL244" s="20" t="s">
        <v>318</v>
      </c>
      <c r="BM244" s="227" t="s">
        <v>2122</v>
      </c>
    </row>
    <row r="245" s="2" customFormat="1" ht="16.5" customHeight="1">
      <c r="A245" s="41"/>
      <c r="B245" s="42"/>
      <c r="C245" s="216" t="s">
        <v>2123</v>
      </c>
      <c r="D245" s="216" t="s">
        <v>159</v>
      </c>
      <c r="E245" s="217" t="s">
        <v>2124</v>
      </c>
      <c r="F245" s="218" t="s">
        <v>2125</v>
      </c>
      <c r="G245" s="219" t="s">
        <v>266</v>
      </c>
      <c r="H245" s="220">
        <v>250</v>
      </c>
      <c r="I245" s="221"/>
      <c r="J245" s="222">
        <f>ROUND(I245*H245,2)</f>
        <v>0</v>
      </c>
      <c r="K245" s="218" t="s">
        <v>19</v>
      </c>
      <c r="L245" s="47"/>
      <c r="M245" s="223" t="s">
        <v>19</v>
      </c>
      <c r="N245" s="224" t="s">
        <v>43</v>
      </c>
      <c r="O245" s="87"/>
      <c r="P245" s="225">
        <f>O245*H245</f>
        <v>0</v>
      </c>
      <c r="Q245" s="225">
        <v>0</v>
      </c>
      <c r="R245" s="225">
        <f>Q245*H245</f>
        <v>0</v>
      </c>
      <c r="S245" s="225">
        <v>0</v>
      </c>
      <c r="T245" s="226">
        <f>S245*H245</f>
        <v>0</v>
      </c>
      <c r="U245" s="41"/>
      <c r="V245" s="41"/>
      <c r="W245" s="41"/>
      <c r="X245" s="41"/>
      <c r="Y245" s="41"/>
      <c r="Z245" s="41"/>
      <c r="AA245" s="41"/>
      <c r="AB245" s="41"/>
      <c r="AC245" s="41"/>
      <c r="AD245" s="41"/>
      <c r="AE245" s="41"/>
      <c r="AR245" s="227" t="s">
        <v>318</v>
      </c>
      <c r="AT245" s="227" t="s">
        <v>159</v>
      </c>
      <c r="AU245" s="227" t="s">
        <v>81</v>
      </c>
      <c r="AY245" s="20" t="s">
        <v>156</v>
      </c>
      <c r="BE245" s="228">
        <f>IF(N245="základní",J245,0)</f>
        <v>0</v>
      </c>
      <c r="BF245" s="228">
        <f>IF(N245="snížená",J245,0)</f>
        <v>0</v>
      </c>
      <c r="BG245" s="228">
        <f>IF(N245="zákl. přenesená",J245,0)</f>
        <v>0</v>
      </c>
      <c r="BH245" s="228">
        <f>IF(N245="sníž. přenesená",J245,0)</f>
        <v>0</v>
      </c>
      <c r="BI245" s="228">
        <f>IF(N245="nulová",J245,0)</f>
        <v>0</v>
      </c>
      <c r="BJ245" s="20" t="s">
        <v>79</v>
      </c>
      <c r="BK245" s="228">
        <f>ROUND(I245*H245,2)</f>
        <v>0</v>
      </c>
      <c r="BL245" s="20" t="s">
        <v>318</v>
      </c>
      <c r="BM245" s="227" t="s">
        <v>2126</v>
      </c>
    </row>
    <row r="246" s="2" customFormat="1" ht="16.5" customHeight="1">
      <c r="A246" s="41"/>
      <c r="B246" s="42"/>
      <c r="C246" s="216" t="s">
        <v>2127</v>
      </c>
      <c r="D246" s="216" t="s">
        <v>159</v>
      </c>
      <c r="E246" s="217" t="s">
        <v>2128</v>
      </c>
      <c r="F246" s="218" t="s">
        <v>2129</v>
      </c>
      <c r="G246" s="219" t="s">
        <v>1680</v>
      </c>
      <c r="H246" s="220">
        <v>10</v>
      </c>
      <c r="I246" s="221"/>
      <c r="J246" s="222">
        <f>ROUND(I246*H246,2)</f>
        <v>0</v>
      </c>
      <c r="K246" s="218" t="s">
        <v>19</v>
      </c>
      <c r="L246" s="47"/>
      <c r="M246" s="223" t="s">
        <v>19</v>
      </c>
      <c r="N246" s="224" t="s">
        <v>43</v>
      </c>
      <c r="O246" s="87"/>
      <c r="P246" s="225">
        <f>O246*H246</f>
        <v>0</v>
      </c>
      <c r="Q246" s="225">
        <v>0</v>
      </c>
      <c r="R246" s="225">
        <f>Q246*H246</f>
        <v>0</v>
      </c>
      <c r="S246" s="225">
        <v>0</v>
      </c>
      <c r="T246" s="226">
        <f>S246*H246</f>
        <v>0</v>
      </c>
      <c r="U246" s="41"/>
      <c r="V246" s="41"/>
      <c r="W246" s="41"/>
      <c r="X246" s="41"/>
      <c r="Y246" s="41"/>
      <c r="Z246" s="41"/>
      <c r="AA246" s="41"/>
      <c r="AB246" s="41"/>
      <c r="AC246" s="41"/>
      <c r="AD246" s="41"/>
      <c r="AE246" s="41"/>
      <c r="AR246" s="227" t="s">
        <v>318</v>
      </c>
      <c r="AT246" s="227" t="s">
        <v>159</v>
      </c>
      <c r="AU246" s="227" t="s">
        <v>81</v>
      </c>
      <c r="AY246" s="20" t="s">
        <v>156</v>
      </c>
      <c r="BE246" s="228">
        <f>IF(N246="základní",J246,0)</f>
        <v>0</v>
      </c>
      <c r="BF246" s="228">
        <f>IF(N246="snížená",J246,0)</f>
        <v>0</v>
      </c>
      <c r="BG246" s="228">
        <f>IF(N246="zákl. přenesená",J246,0)</f>
        <v>0</v>
      </c>
      <c r="BH246" s="228">
        <f>IF(N246="sníž. přenesená",J246,0)</f>
        <v>0</v>
      </c>
      <c r="BI246" s="228">
        <f>IF(N246="nulová",J246,0)</f>
        <v>0</v>
      </c>
      <c r="BJ246" s="20" t="s">
        <v>79</v>
      </c>
      <c r="BK246" s="228">
        <f>ROUND(I246*H246,2)</f>
        <v>0</v>
      </c>
      <c r="BL246" s="20" t="s">
        <v>318</v>
      </c>
      <c r="BM246" s="227" t="s">
        <v>2130</v>
      </c>
    </row>
    <row r="247" s="2" customFormat="1" ht="16.5" customHeight="1">
      <c r="A247" s="41"/>
      <c r="B247" s="42"/>
      <c r="C247" s="216" t="s">
        <v>2131</v>
      </c>
      <c r="D247" s="216" t="s">
        <v>159</v>
      </c>
      <c r="E247" s="217" t="s">
        <v>2132</v>
      </c>
      <c r="F247" s="218" t="s">
        <v>2133</v>
      </c>
      <c r="G247" s="219" t="s">
        <v>1680</v>
      </c>
      <c r="H247" s="220">
        <v>20</v>
      </c>
      <c r="I247" s="221"/>
      <c r="J247" s="222">
        <f>ROUND(I247*H247,2)</f>
        <v>0</v>
      </c>
      <c r="K247" s="218" t="s">
        <v>19</v>
      </c>
      <c r="L247" s="47"/>
      <c r="M247" s="223" t="s">
        <v>19</v>
      </c>
      <c r="N247" s="224" t="s">
        <v>43</v>
      </c>
      <c r="O247" s="87"/>
      <c r="P247" s="225">
        <f>O247*H247</f>
        <v>0</v>
      </c>
      <c r="Q247" s="225">
        <v>0</v>
      </c>
      <c r="R247" s="225">
        <f>Q247*H247</f>
        <v>0</v>
      </c>
      <c r="S247" s="225">
        <v>0</v>
      </c>
      <c r="T247" s="226">
        <f>S247*H247</f>
        <v>0</v>
      </c>
      <c r="U247" s="41"/>
      <c r="V247" s="41"/>
      <c r="W247" s="41"/>
      <c r="X247" s="41"/>
      <c r="Y247" s="41"/>
      <c r="Z247" s="41"/>
      <c r="AA247" s="41"/>
      <c r="AB247" s="41"/>
      <c r="AC247" s="41"/>
      <c r="AD247" s="41"/>
      <c r="AE247" s="41"/>
      <c r="AR247" s="227" t="s">
        <v>318</v>
      </c>
      <c r="AT247" s="227" t="s">
        <v>159</v>
      </c>
      <c r="AU247" s="227" t="s">
        <v>81</v>
      </c>
      <c r="AY247" s="20" t="s">
        <v>156</v>
      </c>
      <c r="BE247" s="228">
        <f>IF(N247="základní",J247,0)</f>
        <v>0</v>
      </c>
      <c r="BF247" s="228">
        <f>IF(N247="snížená",J247,0)</f>
        <v>0</v>
      </c>
      <c r="BG247" s="228">
        <f>IF(N247="zákl. přenesená",J247,0)</f>
        <v>0</v>
      </c>
      <c r="BH247" s="228">
        <f>IF(N247="sníž. přenesená",J247,0)</f>
        <v>0</v>
      </c>
      <c r="BI247" s="228">
        <f>IF(N247="nulová",J247,0)</f>
        <v>0</v>
      </c>
      <c r="BJ247" s="20" t="s">
        <v>79</v>
      </c>
      <c r="BK247" s="228">
        <f>ROUND(I247*H247,2)</f>
        <v>0</v>
      </c>
      <c r="BL247" s="20" t="s">
        <v>318</v>
      </c>
      <c r="BM247" s="227" t="s">
        <v>2134</v>
      </c>
    </row>
    <row r="248" s="2" customFormat="1" ht="16.5" customHeight="1">
      <c r="A248" s="41"/>
      <c r="B248" s="42"/>
      <c r="C248" s="216" t="s">
        <v>2135</v>
      </c>
      <c r="D248" s="216" t="s">
        <v>159</v>
      </c>
      <c r="E248" s="217" t="s">
        <v>2136</v>
      </c>
      <c r="F248" s="218" t="s">
        <v>2137</v>
      </c>
      <c r="G248" s="219" t="s">
        <v>1680</v>
      </c>
      <c r="H248" s="220">
        <v>220</v>
      </c>
      <c r="I248" s="221"/>
      <c r="J248" s="222">
        <f>ROUND(I248*H248,2)</f>
        <v>0</v>
      </c>
      <c r="K248" s="218" t="s">
        <v>19</v>
      </c>
      <c r="L248" s="47"/>
      <c r="M248" s="223" t="s">
        <v>19</v>
      </c>
      <c r="N248" s="224" t="s">
        <v>43</v>
      </c>
      <c r="O248" s="87"/>
      <c r="P248" s="225">
        <f>O248*H248</f>
        <v>0</v>
      </c>
      <c r="Q248" s="225">
        <v>0</v>
      </c>
      <c r="R248" s="225">
        <f>Q248*H248</f>
        <v>0</v>
      </c>
      <c r="S248" s="225">
        <v>0</v>
      </c>
      <c r="T248" s="226">
        <f>S248*H248</f>
        <v>0</v>
      </c>
      <c r="U248" s="41"/>
      <c r="V248" s="41"/>
      <c r="W248" s="41"/>
      <c r="X248" s="41"/>
      <c r="Y248" s="41"/>
      <c r="Z248" s="41"/>
      <c r="AA248" s="41"/>
      <c r="AB248" s="41"/>
      <c r="AC248" s="41"/>
      <c r="AD248" s="41"/>
      <c r="AE248" s="41"/>
      <c r="AR248" s="227" t="s">
        <v>318</v>
      </c>
      <c r="AT248" s="227" t="s">
        <v>159</v>
      </c>
      <c r="AU248" s="227" t="s">
        <v>81</v>
      </c>
      <c r="AY248" s="20" t="s">
        <v>156</v>
      </c>
      <c r="BE248" s="228">
        <f>IF(N248="základní",J248,0)</f>
        <v>0</v>
      </c>
      <c r="BF248" s="228">
        <f>IF(N248="snížená",J248,0)</f>
        <v>0</v>
      </c>
      <c r="BG248" s="228">
        <f>IF(N248="zákl. přenesená",J248,0)</f>
        <v>0</v>
      </c>
      <c r="BH248" s="228">
        <f>IF(N248="sníž. přenesená",J248,0)</f>
        <v>0</v>
      </c>
      <c r="BI248" s="228">
        <f>IF(N248="nulová",J248,0)</f>
        <v>0</v>
      </c>
      <c r="BJ248" s="20" t="s">
        <v>79</v>
      </c>
      <c r="BK248" s="228">
        <f>ROUND(I248*H248,2)</f>
        <v>0</v>
      </c>
      <c r="BL248" s="20" t="s">
        <v>318</v>
      </c>
      <c r="BM248" s="227" t="s">
        <v>2138</v>
      </c>
    </row>
    <row r="249" s="2" customFormat="1" ht="16.5" customHeight="1">
      <c r="A249" s="41"/>
      <c r="B249" s="42"/>
      <c r="C249" s="216" t="s">
        <v>2139</v>
      </c>
      <c r="D249" s="216" t="s">
        <v>159</v>
      </c>
      <c r="E249" s="217" t="s">
        <v>2140</v>
      </c>
      <c r="F249" s="218" t="s">
        <v>2141</v>
      </c>
      <c r="G249" s="219" t="s">
        <v>1680</v>
      </c>
      <c r="H249" s="220">
        <v>20</v>
      </c>
      <c r="I249" s="221"/>
      <c r="J249" s="222">
        <f>ROUND(I249*H249,2)</f>
        <v>0</v>
      </c>
      <c r="K249" s="218" t="s">
        <v>19</v>
      </c>
      <c r="L249" s="47"/>
      <c r="M249" s="223" t="s">
        <v>19</v>
      </c>
      <c r="N249" s="224" t="s">
        <v>43</v>
      </c>
      <c r="O249" s="87"/>
      <c r="P249" s="225">
        <f>O249*H249</f>
        <v>0</v>
      </c>
      <c r="Q249" s="225">
        <v>0</v>
      </c>
      <c r="R249" s="225">
        <f>Q249*H249</f>
        <v>0</v>
      </c>
      <c r="S249" s="225">
        <v>0</v>
      </c>
      <c r="T249" s="226">
        <f>S249*H249</f>
        <v>0</v>
      </c>
      <c r="U249" s="41"/>
      <c r="V249" s="41"/>
      <c r="W249" s="41"/>
      <c r="X249" s="41"/>
      <c r="Y249" s="41"/>
      <c r="Z249" s="41"/>
      <c r="AA249" s="41"/>
      <c r="AB249" s="41"/>
      <c r="AC249" s="41"/>
      <c r="AD249" s="41"/>
      <c r="AE249" s="41"/>
      <c r="AR249" s="227" t="s">
        <v>318</v>
      </c>
      <c r="AT249" s="227" t="s">
        <v>159</v>
      </c>
      <c r="AU249" s="227" t="s">
        <v>81</v>
      </c>
      <c r="AY249" s="20" t="s">
        <v>156</v>
      </c>
      <c r="BE249" s="228">
        <f>IF(N249="základní",J249,0)</f>
        <v>0</v>
      </c>
      <c r="BF249" s="228">
        <f>IF(N249="snížená",J249,0)</f>
        <v>0</v>
      </c>
      <c r="BG249" s="228">
        <f>IF(N249="zákl. přenesená",J249,0)</f>
        <v>0</v>
      </c>
      <c r="BH249" s="228">
        <f>IF(N249="sníž. přenesená",J249,0)</f>
        <v>0</v>
      </c>
      <c r="BI249" s="228">
        <f>IF(N249="nulová",J249,0)</f>
        <v>0</v>
      </c>
      <c r="BJ249" s="20" t="s">
        <v>79</v>
      </c>
      <c r="BK249" s="228">
        <f>ROUND(I249*H249,2)</f>
        <v>0</v>
      </c>
      <c r="BL249" s="20" t="s">
        <v>318</v>
      </c>
      <c r="BM249" s="227" t="s">
        <v>2142</v>
      </c>
    </row>
    <row r="250" s="2" customFormat="1" ht="16.5" customHeight="1">
      <c r="A250" s="41"/>
      <c r="B250" s="42"/>
      <c r="C250" s="216" t="s">
        <v>2143</v>
      </c>
      <c r="D250" s="216" t="s">
        <v>159</v>
      </c>
      <c r="E250" s="217" t="s">
        <v>2144</v>
      </c>
      <c r="F250" s="218" t="s">
        <v>2145</v>
      </c>
      <c r="G250" s="219" t="s">
        <v>1680</v>
      </c>
      <c r="H250" s="220">
        <v>28</v>
      </c>
      <c r="I250" s="221"/>
      <c r="J250" s="222">
        <f>ROUND(I250*H250,2)</f>
        <v>0</v>
      </c>
      <c r="K250" s="218" t="s">
        <v>19</v>
      </c>
      <c r="L250" s="47"/>
      <c r="M250" s="223" t="s">
        <v>19</v>
      </c>
      <c r="N250" s="224" t="s">
        <v>43</v>
      </c>
      <c r="O250" s="87"/>
      <c r="P250" s="225">
        <f>O250*H250</f>
        <v>0</v>
      </c>
      <c r="Q250" s="225">
        <v>0</v>
      </c>
      <c r="R250" s="225">
        <f>Q250*H250</f>
        <v>0</v>
      </c>
      <c r="S250" s="225">
        <v>0</v>
      </c>
      <c r="T250" s="226">
        <f>S250*H250</f>
        <v>0</v>
      </c>
      <c r="U250" s="41"/>
      <c r="V250" s="41"/>
      <c r="W250" s="41"/>
      <c r="X250" s="41"/>
      <c r="Y250" s="41"/>
      <c r="Z250" s="41"/>
      <c r="AA250" s="41"/>
      <c r="AB250" s="41"/>
      <c r="AC250" s="41"/>
      <c r="AD250" s="41"/>
      <c r="AE250" s="41"/>
      <c r="AR250" s="227" t="s">
        <v>318</v>
      </c>
      <c r="AT250" s="227" t="s">
        <v>159</v>
      </c>
      <c r="AU250" s="227" t="s">
        <v>81</v>
      </c>
      <c r="AY250" s="20" t="s">
        <v>156</v>
      </c>
      <c r="BE250" s="228">
        <f>IF(N250="základní",J250,0)</f>
        <v>0</v>
      </c>
      <c r="BF250" s="228">
        <f>IF(N250="snížená",J250,0)</f>
        <v>0</v>
      </c>
      <c r="BG250" s="228">
        <f>IF(N250="zákl. přenesená",J250,0)</f>
        <v>0</v>
      </c>
      <c r="BH250" s="228">
        <f>IF(N250="sníž. přenesená",J250,0)</f>
        <v>0</v>
      </c>
      <c r="BI250" s="228">
        <f>IF(N250="nulová",J250,0)</f>
        <v>0</v>
      </c>
      <c r="BJ250" s="20" t="s">
        <v>79</v>
      </c>
      <c r="BK250" s="228">
        <f>ROUND(I250*H250,2)</f>
        <v>0</v>
      </c>
      <c r="BL250" s="20" t="s">
        <v>318</v>
      </c>
      <c r="BM250" s="227" t="s">
        <v>2146</v>
      </c>
    </row>
    <row r="251" s="12" customFormat="1" ht="22.8" customHeight="1">
      <c r="A251" s="12"/>
      <c r="B251" s="200"/>
      <c r="C251" s="201"/>
      <c r="D251" s="202" t="s">
        <v>71</v>
      </c>
      <c r="E251" s="214" t="s">
        <v>2147</v>
      </c>
      <c r="F251" s="214" t="s">
        <v>184</v>
      </c>
      <c r="G251" s="201"/>
      <c r="H251" s="201"/>
      <c r="I251" s="204"/>
      <c r="J251" s="215">
        <f>BK251</f>
        <v>0</v>
      </c>
      <c r="K251" s="201"/>
      <c r="L251" s="206"/>
      <c r="M251" s="207"/>
      <c r="N251" s="208"/>
      <c r="O251" s="208"/>
      <c r="P251" s="209">
        <f>SUM(P252:P265)</f>
        <v>0</v>
      </c>
      <c r="Q251" s="208"/>
      <c r="R251" s="209">
        <f>SUM(R252:R265)</f>
        <v>0</v>
      </c>
      <c r="S251" s="208"/>
      <c r="T251" s="210">
        <f>SUM(T252:T265)</f>
        <v>0</v>
      </c>
      <c r="U251" s="12"/>
      <c r="V251" s="12"/>
      <c r="W251" s="12"/>
      <c r="X251" s="12"/>
      <c r="Y251" s="12"/>
      <c r="Z251" s="12"/>
      <c r="AA251" s="12"/>
      <c r="AB251" s="12"/>
      <c r="AC251" s="12"/>
      <c r="AD251" s="12"/>
      <c r="AE251" s="12"/>
      <c r="AR251" s="211" t="s">
        <v>81</v>
      </c>
      <c r="AT251" s="212" t="s">
        <v>71</v>
      </c>
      <c r="AU251" s="212" t="s">
        <v>79</v>
      </c>
      <c r="AY251" s="211" t="s">
        <v>156</v>
      </c>
      <c r="BK251" s="213">
        <f>SUM(BK252:BK265)</f>
        <v>0</v>
      </c>
    </row>
    <row r="252" s="2" customFormat="1" ht="16.5" customHeight="1">
      <c r="A252" s="41"/>
      <c r="B252" s="42"/>
      <c r="C252" s="216" t="s">
        <v>2148</v>
      </c>
      <c r="D252" s="216" t="s">
        <v>159</v>
      </c>
      <c r="E252" s="217" t="s">
        <v>2149</v>
      </c>
      <c r="F252" s="218" t="s">
        <v>2150</v>
      </c>
      <c r="G252" s="219" t="s">
        <v>1680</v>
      </c>
      <c r="H252" s="220">
        <v>22</v>
      </c>
      <c r="I252" s="221"/>
      <c r="J252" s="222">
        <f>ROUND(I252*H252,2)</f>
        <v>0</v>
      </c>
      <c r="K252" s="218" t="s">
        <v>19</v>
      </c>
      <c r="L252" s="47"/>
      <c r="M252" s="223" t="s">
        <v>19</v>
      </c>
      <c r="N252" s="224" t="s">
        <v>43</v>
      </c>
      <c r="O252" s="87"/>
      <c r="P252" s="225">
        <f>O252*H252</f>
        <v>0</v>
      </c>
      <c r="Q252" s="225">
        <v>0</v>
      </c>
      <c r="R252" s="225">
        <f>Q252*H252</f>
        <v>0</v>
      </c>
      <c r="S252" s="225">
        <v>0</v>
      </c>
      <c r="T252" s="226">
        <f>S252*H252</f>
        <v>0</v>
      </c>
      <c r="U252" s="41"/>
      <c r="V252" s="41"/>
      <c r="W252" s="41"/>
      <c r="X252" s="41"/>
      <c r="Y252" s="41"/>
      <c r="Z252" s="41"/>
      <c r="AA252" s="41"/>
      <c r="AB252" s="41"/>
      <c r="AC252" s="41"/>
      <c r="AD252" s="41"/>
      <c r="AE252" s="41"/>
      <c r="AR252" s="227" t="s">
        <v>318</v>
      </c>
      <c r="AT252" s="227" t="s">
        <v>159</v>
      </c>
      <c r="AU252" s="227" t="s">
        <v>81</v>
      </c>
      <c r="AY252" s="20" t="s">
        <v>156</v>
      </c>
      <c r="BE252" s="228">
        <f>IF(N252="základní",J252,0)</f>
        <v>0</v>
      </c>
      <c r="BF252" s="228">
        <f>IF(N252="snížená",J252,0)</f>
        <v>0</v>
      </c>
      <c r="BG252" s="228">
        <f>IF(N252="zákl. přenesená",J252,0)</f>
        <v>0</v>
      </c>
      <c r="BH252" s="228">
        <f>IF(N252="sníž. přenesená",J252,0)</f>
        <v>0</v>
      </c>
      <c r="BI252" s="228">
        <f>IF(N252="nulová",J252,0)</f>
        <v>0</v>
      </c>
      <c r="BJ252" s="20" t="s">
        <v>79</v>
      </c>
      <c r="BK252" s="228">
        <f>ROUND(I252*H252,2)</f>
        <v>0</v>
      </c>
      <c r="BL252" s="20" t="s">
        <v>318</v>
      </c>
      <c r="BM252" s="227" t="s">
        <v>2151</v>
      </c>
    </row>
    <row r="253" s="2" customFormat="1" ht="16.5" customHeight="1">
      <c r="A253" s="41"/>
      <c r="B253" s="42"/>
      <c r="C253" s="216" t="s">
        <v>2152</v>
      </c>
      <c r="D253" s="216" t="s">
        <v>159</v>
      </c>
      <c r="E253" s="217" t="s">
        <v>2149</v>
      </c>
      <c r="F253" s="218" t="s">
        <v>2150</v>
      </c>
      <c r="G253" s="219" t="s">
        <v>1680</v>
      </c>
      <c r="H253" s="220">
        <v>2</v>
      </c>
      <c r="I253" s="221"/>
      <c r="J253" s="222">
        <f>ROUND(I253*H253,2)</f>
        <v>0</v>
      </c>
      <c r="K253" s="218" t="s">
        <v>19</v>
      </c>
      <c r="L253" s="47"/>
      <c r="M253" s="223" t="s">
        <v>19</v>
      </c>
      <c r="N253" s="224" t="s">
        <v>43</v>
      </c>
      <c r="O253" s="87"/>
      <c r="P253" s="225">
        <f>O253*H253</f>
        <v>0</v>
      </c>
      <c r="Q253" s="225">
        <v>0</v>
      </c>
      <c r="R253" s="225">
        <f>Q253*H253</f>
        <v>0</v>
      </c>
      <c r="S253" s="225">
        <v>0</v>
      </c>
      <c r="T253" s="226">
        <f>S253*H253</f>
        <v>0</v>
      </c>
      <c r="U253" s="41"/>
      <c r="V253" s="41"/>
      <c r="W253" s="41"/>
      <c r="X253" s="41"/>
      <c r="Y253" s="41"/>
      <c r="Z253" s="41"/>
      <c r="AA253" s="41"/>
      <c r="AB253" s="41"/>
      <c r="AC253" s="41"/>
      <c r="AD253" s="41"/>
      <c r="AE253" s="41"/>
      <c r="AR253" s="227" t="s">
        <v>318</v>
      </c>
      <c r="AT253" s="227" t="s">
        <v>159</v>
      </c>
      <c r="AU253" s="227" t="s">
        <v>81</v>
      </c>
      <c r="AY253" s="20" t="s">
        <v>156</v>
      </c>
      <c r="BE253" s="228">
        <f>IF(N253="základní",J253,0)</f>
        <v>0</v>
      </c>
      <c r="BF253" s="228">
        <f>IF(N253="snížená",J253,0)</f>
        <v>0</v>
      </c>
      <c r="BG253" s="228">
        <f>IF(N253="zákl. přenesená",J253,0)</f>
        <v>0</v>
      </c>
      <c r="BH253" s="228">
        <f>IF(N253="sníž. přenesená",J253,0)</f>
        <v>0</v>
      </c>
      <c r="BI253" s="228">
        <f>IF(N253="nulová",J253,0)</f>
        <v>0</v>
      </c>
      <c r="BJ253" s="20" t="s">
        <v>79</v>
      </c>
      <c r="BK253" s="228">
        <f>ROUND(I253*H253,2)</f>
        <v>0</v>
      </c>
      <c r="BL253" s="20" t="s">
        <v>318</v>
      </c>
      <c r="BM253" s="227" t="s">
        <v>2153</v>
      </c>
    </row>
    <row r="254" s="2" customFormat="1" ht="16.5" customHeight="1">
      <c r="A254" s="41"/>
      <c r="B254" s="42"/>
      <c r="C254" s="216" t="s">
        <v>2154</v>
      </c>
      <c r="D254" s="216" t="s">
        <v>159</v>
      </c>
      <c r="E254" s="217" t="s">
        <v>2149</v>
      </c>
      <c r="F254" s="218" t="s">
        <v>2150</v>
      </c>
      <c r="G254" s="219" t="s">
        <v>1680</v>
      </c>
      <c r="H254" s="220">
        <v>9</v>
      </c>
      <c r="I254" s="221"/>
      <c r="J254" s="222">
        <f>ROUND(I254*H254,2)</f>
        <v>0</v>
      </c>
      <c r="K254" s="218" t="s">
        <v>19</v>
      </c>
      <c r="L254" s="47"/>
      <c r="M254" s="223" t="s">
        <v>19</v>
      </c>
      <c r="N254" s="224" t="s">
        <v>43</v>
      </c>
      <c r="O254" s="87"/>
      <c r="P254" s="225">
        <f>O254*H254</f>
        <v>0</v>
      </c>
      <c r="Q254" s="225">
        <v>0</v>
      </c>
      <c r="R254" s="225">
        <f>Q254*H254</f>
        <v>0</v>
      </c>
      <c r="S254" s="225">
        <v>0</v>
      </c>
      <c r="T254" s="226">
        <f>S254*H254</f>
        <v>0</v>
      </c>
      <c r="U254" s="41"/>
      <c r="V254" s="41"/>
      <c r="W254" s="41"/>
      <c r="X254" s="41"/>
      <c r="Y254" s="41"/>
      <c r="Z254" s="41"/>
      <c r="AA254" s="41"/>
      <c r="AB254" s="41"/>
      <c r="AC254" s="41"/>
      <c r="AD254" s="41"/>
      <c r="AE254" s="41"/>
      <c r="AR254" s="227" t="s">
        <v>318</v>
      </c>
      <c r="AT254" s="227" t="s">
        <v>159</v>
      </c>
      <c r="AU254" s="227" t="s">
        <v>81</v>
      </c>
      <c r="AY254" s="20" t="s">
        <v>156</v>
      </c>
      <c r="BE254" s="228">
        <f>IF(N254="základní",J254,0)</f>
        <v>0</v>
      </c>
      <c r="BF254" s="228">
        <f>IF(N254="snížená",J254,0)</f>
        <v>0</v>
      </c>
      <c r="BG254" s="228">
        <f>IF(N254="zákl. přenesená",J254,0)</f>
        <v>0</v>
      </c>
      <c r="BH254" s="228">
        <f>IF(N254="sníž. přenesená",J254,0)</f>
        <v>0</v>
      </c>
      <c r="BI254" s="228">
        <f>IF(N254="nulová",J254,0)</f>
        <v>0</v>
      </c>
      <c r="BJ254" s="20" t="s">
        <v>79</v>
      </c>
      <c r="BK254" s="228">
        <f>ROUND(I254*H254,2)</f>
        <v>0</v>
      </c>
      <c r="BL254" s="20" t="s">
        <v>318</v>
      </c>
      <c r="BM254" s="227" t="s">
        <v>2155</v>
      </c>
    </row>
    <row r="255" s="2" customFormat="1" ht="16.5" customHeight="1">
      <c r="A255" s="41"/>
      <c r="B255" s="42"/>
      <c r="C255" s="216" t="s">
        <v>2156</v>
      </c>
      <c r="D255" s="216" t="s">
        <v>159</v>
      </c>
      <c r="E255" s="217" t="s">
        <v>2157</v>
      </c>
      <c r="F255" s="218" t="s">
        <v>2158</v>
      </c>
      <c r="G255" s="219" t="s">
        <v>1680</v>
      </c>
      <c r="H255" s="220">
        <v>9</v>
      </c>
      <c r="I255" s="221"/>
      <c r="J255" s="222">
        <f>ROUND(I255*H255,2)</f>
        <v>0</v>
      </c>
      <c r="K255" s="218" t="s">
        <v>19</v>
      </c>
      <c r="L255" s="47"/>
      <c r="M255" s="223" t="s">
        <v>19</v>
      </c>
      <c r="N255" s="224" t="s">
        <v>43</v>
      </c>
      <c r="O255" s="87"/>
      <c r="P255" s="225">
        <f>O255*H255</f>
        <v>0</v>
      </c>
      <c r="Q255" s="225">
        <v>0</v>
      </c>
      <c r="R255" s="225">
        <f>Q255*H255</f>
        <v>0</v>
      </c>
      <c r="S255" s="225">
        <v>0</v>
      </c>
      <c r="T255" s="226">
        <f>S255*H255</f>
        <v>0</v>
      </c>
      <c r="U255" s="41"/>
      <c r="V255" s="41"/>
      <c r="W255" s="41"/>
      <c r="X255" s="41"/>
      <c r="Y255" s="41"/>
      <c r="Z255" s="41"/>
      <c r="AA255" s="41"/>
      <c r="AB255" s="41"/>
      <c r="AC255" s="41"/>
      <c r="AD255" s="41"/>
      <c r="AE255" s="41"/>
      <c r="AR255" s="227" t="s">
        <v>318</v>
      </c>
      <c r="AT255" s="227" t="s">
        <v>159</v>
      </c>
      <c r="AU255" s="227" t="s">
        <v>81</v>
      </c>
      <c r="AY255" s="20" t="s">
        <v>156</v>
      </c>
      <c r="BE255" s="228">
        <f>IF(N255="základní",J255,0)</f>
        <v>0</v>
      </c>
      <c r="BF255" s="228">
        <f>IF(N255="snížená",J255,0)</f>
        <v>0</v>
      </c>
      <c r="BG255" s="228">
        <f>IF(N255="zákl. přenesená",J255,0)</f>
        <v>0</v>
      </c>
      <c r="BH255" s="228">
        <f>IF(N255="sníž. přenesená",J255,0)</f>
        <v>0</v>
      </c>
      <c r="BI255" s="228">
        <f>IF(N255="nulová",J255,0)</f>
        <v>0</v>
      </c>
      <c r="BJ255" s="20" t="s">
        <v>79</v>
      </c>
      <c r="BK255" s="228">
        <f>ROUND(I255*H255,2)</f>
        <v>0</v>
      </c>
      <c r="BL255" s="20" t="s">
        <v>318</v>
      </c>
      <c r="BM255" s="227" t="s">
        <v>2159</v>
      </c>
    </row>
    <row r="256" s="2" customFormat="1" ht="16.5" customHeight="1">
      <c r="A256" s="41"/>
      <c r="B256" s="42"/>
      <c r="C256" s="216" t="s">
        <v>2160</v>
      </c>
      <c r="D256" s="216" t="s">
        <v>159</v>
      </c>
      <c r="E256" s="217" t="s">
        <v>2149</v>
      </c>
      <c r="F256" s="218" t="s">
        <v>2150</v>
      </c>
      <c r="G256" s="219" t="s">
        <v>1680</v>
      </c>
      <c r="H256" s="220">
        <v>18</v>
      </c>
      <c r="I256" s="221"/>
      <c r="J256" s="222">
        <f>ROUND(I256*H256,2)</f>
        <v>0</v>
      </c>
      <c r="K256" s="218" t="s">
        <v>19</v>
      </c>
      <c r="L256" s="47"/>
      <c r="M256" s="223" t="s">
        <v>19</v>
      </c>
      <c r="N256" s="224" t="s">
        <v>43</v>
      </c>
      <c r="O256" s="87"/>
      <c r="P256" s="225">
        <f>O256*H256</f>
        <v>0</v>
      </c>
      <c r="Q256" s="225">
        <v>0</v>
      </c>
      <c r="R256" s="225">
        <f>Q256*H256</f>
        <v>0</v>
      </c>
      <c r="S256" s="225">
        <v>0</v>
      </c>
      <c r="T256" s="226">
        <f>S256*H256</f>
        <v>0</v>
      </c>
      <c r="U256" s="41"/>
      <c r="V256" s="41"/>
      <c r="W256" s="41"/>
      <c r="X256" s="41"/>
      <c r="Y256" s="41"/>
      <c r="Z256" s="41"/>
      <c r="AA256" s="41"/>
      <c r="AB256" s="41"/>
      <c r="AC256" s="41"/>
      <c r="AD256" s="41"/>
      <c r="AE256" s="41"/>
      <c r="AR256" s="227" t="s">
        <v>318</v>
      </c>
      <c r="AT256" s="227" t="s">
        <v>159</v>
      </c>
      <c r="AU256" s="227" t="s">
        <v>81</v>
      </c>
      <c r="AY256" s="20" t="s">
        <v>156</v>
      </c>
      <c r="BE256" s="228">
        <f>IF(N256="základní",J256,0)</f>
        <v>0</v>
      </c>
      <c r="BF256" s="228">
        <f>IF(N256="snížená",J256,0)</f>
        <v>0</v>
      </c>
      <c r="BG256" s="228">
        <f>IF(N256="zákl. přenesená",J256,0)</f>
        <v>0</v>
      </c>
      <c r="BH256" s="228">
        <f>IF(N256="sníž. přenesená",J256,0)</f>
        <v>0</v>
      </c>
      <c r="BI256" s="228">
        <f>IF(N256="nulová",J256,0)</f>
        <v>0</v>
      </c>
      <c r="BJ256" s="20" t="s">
        <v>79</v>
      </c>
      <c r="BK256" s="228">
        <f>ROUND(I256*H256,2)</f>
        <v>0</v>
      </c>
      <c r="BL256" s="20" t="s">
        <v>318</v>
      </c>
      <c r="BM256" s="227" t="s">
        <v>2161</v>
      </c>
    </row>
    <row r="257" s="2" customFormat="1" ht="16.5" customHeight="1">
      <c r="A257" s="41"/>
      <c r="B257" s="42"/>
      <c r="C257" s="216" t="s">
        <v>2162</v>
      </c>
      <c r="D257" s="216" t="s">
        <v>159</v>
      </c>
      <c r="E257" s="217" t="s">
        <v>2163</v>
      </c>
      <c r="F257" s="218" t="s">
        <v>2164</v>
      </c>
      <c r="G257" s="219" t="s">
        <v>266</v>
      </c>
      <c r="H257" s="220">
        <v>140</v>
      </c>
      <c r="I257" s="221"/>
      <c r="J257" s="222">
        <f>ROUND(I257*H257,2)</f>
        <v>0</v>
      </c>
      <c r="K257" s="218" t="s">
        <v>19</v>
      </c>
      <c r="L257" s="47"/>
      <c r="M257" s="223" t="s">
        <v>19</v>
      </c>
      <c r="N257" s="224" t="s">
        <v>43</v>
      </c>
      <c r="O257" s="87"/>
      <c r="P257" s="225">
        <f>O257*H257</f>
        <v>0</v>
      </c>
      <c r="Q257" s="225">
        <v>0</v>
      </c>
      <c r="R257" s="225">
        <f>Q257*H257</f>
        <v>0</v>
      </c>
      <c r="S257" s="225">
        <v>0</v>
      </c>
      <c r="T257" s="226">
        <f>S257*H257</f>
        <v>0</v>
      </c>
      <c r="U257" s="41"/>
      <c r="V257" s="41"/>
      <c r="W257" s="41"/>
      <c r="X257" s="41"/>
      <c r="Y257" s="41"/>
      <c r="Z257" s="41"/>
      <c r="AA257" s="41"/>
      <c r="AB257" s="41"/>
      <c r="AC257" s="41"/>
      <c r="AD257" s="41"/>
      <c r="AE257" s="41"/>
      <c r="AR257" s="227" t="s">
        <v>318</v>
      </c>
      <c r="AT257" s="227" t="s">
        <v>159</v>
      </c>
      <c r="AU257" s="227" t="s">
        <v>81</v>
      </c>
      <c r="AY257" s="20" t="s">
        <v>156</v>
      </c>
      <c r="BE257" s="228">
        <f>IF(N257="základní",J257,0)</f>
        <v>0</v>
      </c>
      <c r="BF257" s="228">
        <f>IF(N257="snížená",J257,0)</f>
        <v>0</v>
      </c>
      <c r="BG257" s="228">
        <f>IF(N257="zákl. přenesená",J257,0)</f>
        <v>0</v>
      </c>
      <c r="BH257" s="228">
        <f>IF(N257="sníž. přenesená",J257,0)</f>
        <v>0</v>
      </c>
      <c r="BI257" s="228">
        <f>IF(N257="nulová",J257,0)</f>
        <v>0</v>
      </c>
      <c r="BJ257" s="20" t="s">
        <v>79</v>
      </c>
      <c r="BK257" s="228">
        <f>ROUND(I257*H257,2)</f>
        <v>0</v>
      </c>
      <c r="BL257" s="20" t="s">
        <v>318</v>
      </c>
      <c r="BM257" s="227" t="s">
        <v>2165</v>
      </c>
    </row>
    <row r="258" s="2" customFormat="1" ht="16.5" customHeight="1">
      <c r="A258" s="41"/>
      <c r="B258" s="42"/>
      <c r="C258" s="216" t="s">
        <v>2166</v>
      </c>
      <c r="D258" s="216" t="s">
        <v>159</v>
      </c>
      <c r="E258" s="217" t="s">
        <v>2167</v>
      </c>
      <c r="F258" s="218" t="s">
        <v>2168</v>
      </c>
      <c r="G258" s="219" t="s">
        <v>266</v>
      </c>
      <c r="H258" s="220">
        <v>90</v>
      </c>
      <c r="I258" s="221"/>
      <c r="J258" s="222">
        <f>ROUND(I258*H258,2)</f>
        <v>0</v>
      </c>
      <c r="K258" s="218" t="s">
        <v>19</v>
      </c>
      <c r="L258" s="47"/>
      <c r="M258" s="223" t="s">
        <v>19</v>
      </c>
      <c r="N258" s="224" t="s">
        <v>43</v>
      </c>
      <c r="O258" s="87"/>
      <c r="P258" s="225">
        <f>O258*H258</f>
        <v>0</v>
      </c>
      <c r="Q258" s="225">
        <v>0</v>
      </c>
      <c r="R258" s="225">
        <f>Q258*H258</f>
        <v>0</v>
      </c>
      <c r="S258" s="225">
        <v>0</v>
      </c>
      <c r="T258" s="226">
        <f>S258*H258</f>
        <v>0</v>
      </c>
      <c r="U258" s="41"/>
      <c r="V258" s="41"/>
      <c r="W258" s="41"/>
      <c r="X258" s="41"/>
      <c r="Y258" s="41"/>
      <c r="Z258" s="41"/>
      <c r="AA258" s="41"/>
      <c r="AB258" s="41"/>
      <c r="AC258" s="41"/>
      <c r="AD258" s="41"/>
      <c r="AE258" s="41"/>
      <c r="AR258" s="227" t="s">
        <v>318</v>
      </c>
      <c r="AT258" s="227" t="s">
        <v>159</v>
      </c>
      <c r="AU258" s="227" t="s">
        <v>81</v>
      </c>
      <c r="AY258" s="20" t="s">
        <v>156</v>
      </c>
      <c r="BE258" s="228">
        <f>IF(N258="základní",J258,0)</f>
        <v>0</v>
      </c>
      <c r="BF258" s="228">
        <f>IF(N258="snížená",J258,0)</f>
        <v>0</v>
      </c>
      <c r="BG258" s="228">
        <f>IF(N258="zákl. přenesená",J258,0)</f>
        <v>0</v>
      </c>
      <c r="BH258" s="228">
        <f>IF(N258="sníž. přenesená",J258,0)</f>
        <v>0</v>
      </c>
      <c r="BI258" s="228">
        <f>IF(N258="nulová",J258,0)</f>
        <v>0</v>
      </c>
      <c r="BJ258" s="20" t="s">
        <v>79</v>
      </c>
      <c r="BK258" s="228">
        <f>ROUND(I258*H258,2)</f>
        <v>0</v>
      </c>
      <c r="BL258" s="20" t="s">
        <v>318</v>
      </c>
      <c r="BM258" s="227" t="s">
        <v>2169</v>
      </c>
    </row>
    <row r="259" s="2" customFormat="1" ht="16.5" customHeight="1">
      <c r="A259" s="41"/>
      <c r="B259" s="42"/>
      <c r="C259" s="216" t="s">
        <v>2170</v>
      </c>
      <c r="D259" s="216" t="s">
        <v>159</v>
      </c>
      <c r="E259" s="217" t="s">
        <v>2171</v>
      </c>
      <c r="F259" s="218" t="s">
        <v>2172</v>
      </c>
      <c r="G259" s="219" t="s">
        <v>266</v>
      </c>
      <c r="H259" s="220">
        <v>20</v>
      </c>
      <c r="I259" s="221"/>
      <c r="J259" s="222">
        <f>ROUND(I259*H259,2)</f>
        <v>0</v>
      </c>
      <c r="K259" s="218" t="s">
        <v>19</v>
      </c>
      <c r="L259" s="47"/>
      <c r="M259" s="223" t="s">
        <v>19</v>
      </c>
      <c r="N259" s="224" t="s">
        <v>43</v>
      </c>
      <c r="O259" s="87"/>
      <c r="P259" s="225">
        <f>O259*H259</f>
        <v>0</v>
      </c>
      <c r="Q259" s="225">
        <v>0</v>
      </c>
      <c r="R259" s="225">
        <f>Q259*H259</f>
        <v>0</v>
      </c>
      <c r="S259" s="225">
        <v>0</v>
      </c>
      <c r="T259" s="226">
        <f>S259*H259</f>
        <v>0</v>
      </c>
      <c r="U259" s="41"/>
      <c r="V259" s="41"/>
      <c r="W259" s="41"/>
      <c r="X259" s="41"/>
      <c r="Y259" s="41"/>
      <c r="Z259" s="41"/>
      <c r="AA259" s="41"/>
      <c r="AB259" s="41"/>
      <c r="AC259" s="41"/>
      <c r="AD259" s="41"/>
      <c r="AE259" s="41"/>
      <c r="AR259" s="227" t="s">
        <v>318</v>
      </c>
      <c r="AT259" s="227" t="s">
        <v>159</v>
      </c>
      <c r="AU259" s="227" t="s">
        <v>81</v>
      </c>
      <c r="AY259" s="20" t="s">
        <v>156</v>
      </c>
      <c r="BE259" s="228">
        <f>IF(N259="základní",J259,0)</f>
        <v>0</v>
      </c>
      <c r="BF259" s="228">
        <f>IF(N259="snížená",J259,0)</f>
        <v>0</v>
      </c>
      <c r="BG259" s="228">
        <f>IF(N259="zákl. přenesená",J259,0)</f>
        <v>0</v>
      </c>
      <c r="BH259" s="228">
        <f>IF(N259="sníž. přenesená",J259,0)</f>
        <v>0</v>
      </c>
      <c r="BI259" s="228">
        <f>IF(N259="nulová",J259,0)</f>
        <v>0</v>
      </c>
      <c r="BJ259" s="20" t="s">
        <v>79</v>
      </c>
      <c r="BK259" s="228">
        <f>ROUND(I259*H259,2)</f>
        <v>0</v>
      </c>
      <c r="BL259" s="20" t="s">
        <v>318</v>
      </c>
      <c r="BM259" s="227" t="s">
        <v>2173</v>
      </c>
    </row>
    <row r="260" s="2" customFormat="1" ht="16.5" customHeight="1">
      <c r="A260" s="41"/>
      <c r="B260" s="42"/>
      <c r="C260" s="216" t="s">
        <v>2174</v>
      </c>
      <c r="D260" s="216" t="s">
        <v>159</v>
      </c>
      <c r="E260" s="217" t="s">
        <v>2175</v>
      </c>
      <c r="F260" s="218" t="s">
        <v>2176</v>
      </c>
      <c r="G260" s="219" t="s">
        <v>266</v>
      </c>
      <c r="H260" s="220">
        <v>5</v>
      </c>
      <c r="I260" s="221"/>
      <c r="J260" s="222">
        <f>ROUND(I260*H260,2)</f>
        <v>0</v>
      </c>
      <c r="K260" s="218" t="s">
        <v>19</v>
      </c>
      <c r="L260" s="47"/>
      <c r="M260" s="223" t="s">
        <v>19</v>
      </c>
      <c r="N260" s="224" t="s">
        <v>43</v>
      </c>
      <c r="O260" s="87"/>
      <c r="P260" s="225">
        <f>O260*H260</f>
        <v>0</v>
      </c>
      <c r="Q260" s="225">
        <v>0</v>
      </c>
      <c r="R260" s="225">
        <f>Q260*H260</f>
        <v>0</v>
      </c>
      <c r="S260" s="225">
        <v>0</v>
      </c>
      <c r="T260" s="226">
        <f>S260*H260</f>
        <v>0</v>
      </c>
      <c r="U260" s="41"/>
      <c r="V260" s="41"/>
      <c r="W260" s="41"/>
      <c r="X260" s="41"/>
      <c r="Y260" s="41"/>
      <c r="Z260" s="41"/>
      <c r="AA260" s="41"/>
      <c r="AB260" s="41"/>
      <c r="AC260" s="41"/>
      <c r="AD260" s="41"/>
      <c r="AE260" s="41"/>
      <c r="AR260" s="227" t="s">
        <v>318</v>
      </c>
      <c r="AT260" s="227" t="s">
        <v>159</v>
      </c>
      <c r="AU260" s="227" t="s">
        <v>81</v>
      </c>
      <c r="AY260" s="20" t="s">
        <v>156</v>
      </c>
      <c r="BE260" s="228">
        <f>IF(N260="základní",J260,0)</f>
        <v>0</v>
      </c>
      <c r="BF260" s="228">
        <f>IF(N260="snížená",J260,0)</f>
        <v>0</v>
      </c>
      <c r="BG260" s="228">
        <f>IF(N260="zákl. přenesená",J260,0)</f>
        <v>0</v>
      </c>
      <c r="BH260" s="228">
        <f>IF(N260="sníž. přenesená",J260,0)</f>
        <v>0</v>
      </c>
      <c r="BI260" s="228">
        <f>IF(N260="nulová",J260,0)</f>
        <v>0</v>
      </c>
      <c r="BJ260" s="20" t="s">
        <v>79</v>
      </c>
      <c r="BK260" s="228">
        <f>ROUND(I260*H260,2)</f>
        <v>0</v>
      </c>
      <c r="BL260" s="20" t="s">
        <v>318</v>
      </c>
      <c r="BM260" s="227" t="s">
        <v>2177</v>
      </c>
    </row>
    <row r="261" s="2" customFormat="1" ht="16.5" customHeight="1">
      <c r="A261" s="41"/>
      <c r="B261" s="42"/>
      <c r="C261" s="216" t="s">
        <v>2178</v>
      </c>
      <c r="D261" s="216" t="s">
        <v>159</v>
      </c>
      <c r="E261" s="217" t="s">
        <v>2179</v>
      </c>
      <c r="F261" s="218" t="s">
        <v>2180</v>
      </c>
      <c r="G261" s="219" t="s">
        <v>266</v>
      </c>
      <c r="H261" s="220">
        <v>50</v>
      </c>
      <c r="I261" s="221"/>
      <c r="J261" s="222">
        <f>ROUND(I261*H261,2)</f>
        <v>0</v>
      </c>
      <c r="K261" s="218" t="s">
        <v>19</v>
      </c>
      <c r="L261" s="47"/>
      <c r="M261" s="223" t="s">
        <v>19</v>
      </c>
      <c r="N261" s="224" t="s">
        <v>43</v>
      </c>
      <c r="O261" s="87"/>
      <c r="P261" s="225">
        <f>O261*H261</f>
        <v>0</v>
      </c>
      <c r="Q261" s="225">
        <v>0</v>
      </c>
      <c r="R261" s="225">
        <f>Q261*H261</f>
        <v>0</v>
      </c>
      <c r="S261" s="225">
        <v>0</v>
      </c>
      <c r="T261" s="226">
        <f>S261*H261</f>
        <v>0</v>
      </c>
      <c r="U261" s="41"/>
      <c r="V261" s="41"/>
      <c r="W261" s="41"/>
      <c r="X261" s="41"/>
      <c r="Y261" s="41"/>
      <c r="Z261" s="41"/>
      <c r="AA261" s="41"/>
      <c r="AB261" s="41"/>
      <c r="AC261" s="41"/>
      <c r="AD261" s="41"/>
      <c r="AE261" s="41"/>
      <c r="AR261" s="227" t="s">
        <v>318</v>
      </c>
      <c r="AT261" s="227" t="s">
        <v>159</v>
      </c>
      <c r="AU261" s="227" t="s">
        <v>81</v>
      </c>
      <c r="AY261" s="20" t="s">
        <v>156</v>
      </c>
      <c r="BE261" s="228">
        <f>IF(N261="základní",J261,0)</f>
        <v>0</v>
      </c>
      <c r="BF261" s="228">
        <f>IF(N261="snížená",J261,0)</f>
        <v>0</v>
      </c>
      <c r="BG261" s="228">
        <f>IF(N261="zákl. přenesená",J261,0)</f>
        <v>0</v>
      </c>
      <c r="BH261" s="228">
        <f>IF(N261="sníž. přenesená",J261,0)</f>
        <v>0</v>
      </c>
      <c r="BI261" s="228">
        <f>IF(N261="nulová",J261,0)</f>
        <v>0</v>
      </c>
      <c r="BJ261" s="20" t="s">
        <v>79</v>
      </c>
      <c r="BK261" s="228">
        <f>ROUND(I261*H261,2)</f>
        <v>0</v>
      </c>
      <c r="BL261" s="20" t="s">
        <v>318</v>
      </c>
      <c r="BM261" s="227" t="s">
        <v>2181</v>
      </c>
    </row>
    <row r="262" s="2" customFormat="1" ht="16.5" customHeight="1">
      <c r="A262" s="41"/>
      <c r="B262" s="42"/>
      <c r="C262" s="216" t="s">
        <v>2182</v>
      </c>
      <c r="D262" s="216" t="s">
        <v>159</v>
      </c>
      <c r="E262" s="217" t="s">
        <v>2183</v>
      </c>
      <c r="F262" s="218" t="s">
        <v>2184</v>
      </c>
      <c r="G262" s="219" t="s">
        <v>266</v>
      </c>
      <c r="H262" s="220">
        <v>150</v>
      </c>
      <c r="I262" s="221"/>
      <c r="J262" s="222">
        <f>ROUND(I262*H262,2)</f>
        <v>0</v>
      </c>
      <c r="K262" s="218" t="s">
        <v>19</v>
      </c>
      <c r="L262" s="47"/>
      <c r="M262" s="223" t="s">
        <v>19</v>
      </c>
      <c r="N262" s="224" t="s">
        <v>43</v>
      </c>
      <c r="O262" s="87"/>
      <c r="P262" s="225">
        <f>O262*H262</f>
        <v>0</v>
      </c>
      <c r="Q262" s="225">
        <v>0</v>
      </c>
      <c r="R262" s="225">
        <f>Q262*H262</f>
        <v>0</v>
      </c>
      <c r="S262" s="225">
        <v>0</v>
      </c>
      <c r="T262" s="226">
        <f>S262*H262</f>
        <v>0</v>
      </c>
      <c r="U262" s="41"/>
      <c r="V262" s="41"/>
      <c r="W262" s="41"/>
      <c r="X262" s="41"/>
      <c r="Y262" s="41"/>
      <c r="Z262" s="41"/>
      <c r="AA262" s="41"/>
      <c r="AB262" s="41"/>
      <c r="AC262" s="41"/>
      <c r="AD262" s="41"/>
      <c r="AE262" s="41"/>
      <c r="AR262" s="227" t="s">
        <v>318</v>
      </c>
      <c r="AT262" s="227" t="s">
        <v>159</v>
      </c>
      <c r="AU262" s="227" t="s">
        <v>81</v>
      </c>
      <c r="AY262" s="20" t="s">
        <v>156</v>
      </c>
      <c r="BE262" s="228">
        <f>IF(N262="základní",J262,0)</f>
        <v>0</v>
      </c>
      <c r="BF262" s="228">
        <f>IF(N262="snížená",J262,0)</f>
        <v>0</v>
      </c>
      <c r="BG262" s="228">
        <f>IF(N262="zákl. přenesená",J262,0)</f>
        <v>0</v>
      </c>
      <c r="BH262" s="228">
        <f>IF(N262="sníž. přenesená",J262,0)</f>
        <v>0</v>
      </c>
      <c r="BI262" s="228">
        <f>IF(N262="nulová",J262,0)</f>
        <v>0</v>
      </c>
      <c r="BJ262" s="20" t="s">
        <v>79</v>
      </c>
      <c r="BK262" s="228">
        <f>ROUND(I262*H262,2)</f>
        <v>0</v>
      </c>
      <c r="BL262" s="20" t="s">
        <v>318</v>
      </c>
      <c r="BM262" s="227" t="s">
        <v>2185</v>
      </c>
    </row>
    <row r="263" s="2" customFormat="1" ht="16.5" customHeight="1">
      <c r="A263" s="41"/>
      <c r="B263" s="42"/>
      <c r="C263" s="216" t="s">
        <v>2186</v>
      </c>
      <c r="D263" s="216" t="s">
        <v>159</v>
      </c>
      <c r="E263" s="217" t="s">
        <v>2187</v>
      </c>
      <c r="F263" s="218" t="s">
        <v>2188</v>
      </c>
      <c r="G263" s="219" t="s">
        <v>266</v>
      </c>
      <c r="H263" s="220">
        <v>200</v>
      </c>
      <c r="I263" s="221"/>
      <c r="J263" s="222">
        <f>ROUND(I263*H263,2)</f>
        <v>0</v>
      </c>
      <c r="K263" s="218" t="s">
        <v>19</v>
      </c>
      <c r="L263" s="47"/>
      <c r="M263" s="223" t="s">
        <v>19</v>
      </c>
      <c r="N263" s="224" t="s">
        <v>43</v>
      </c>
      <c r="O263" s="87"/>
      <c r="P263" s="225">
        <f>O263*H263</f>
        <v>0</v>
      </c>
      <c r="Q263" s="225">
        <v>0</v>
      </c>
      <c r="R263" s="225">
        <f>Q263*H263</f>
        <v>0</v>
      </c>
      <c r="S263" s="225">
        <v>0</v>
      </c>
      <c r="T263" s="226">
        <f>S263*H263</f>
        <v>0</v>
      </c>
      <c r="U263" s="41"/>
      <c r="V263" s="41"/>
      <c r="W263" s="41"/>
      <c r="X263" s="41"/>
      <c r="Y263" s="41"/>
      <c r="Z263" s="41"/>
      <c r="AA263" s="41"/>
      <c r="AB263" s="41"/>
      <c r="AC263" s="41"/>
      <c r="AD263" s="41"/>
      <c r="AE263" s="41"/>
      <c r="AR263" s="227" t="s">
        <v>318</v>
      </c>
      <c r="AT263" s="227" t="s">
        <v>159</v>
      </c>
      <c r="AU263" s="227" t="s">
        <v>81</v>
      </c>
      <c r="AY263" s="20" t="s">
        <v>156</v>
      </c>
      <c r="BE263" s="228">
        <f>IF(N263="základní",J263,0)</f>
        <v>0</v>
      </c>
      <c r="BF263" s="228">
        <f>IF(N263="snížená",J263,0)</f>
        <v>0</v>
      </c>
      <c r="BG263" s="228">
        <f>IF(N263="zákl. přenesená",J263,0)</f>
        <v>0</v>
      </c>
      <c r="BH263" s="228">
        <f>IF(N263="sníž. přenesená",J263,0)</f>
        <v>0</v>
      </c>
      <c r="BI263" s="228">
        <f>IF(N263="nulová",J263,0)</f>
        <v>0</v>
      </c>
      <c r="BJ263" s="20" t="s">
        <v>79</v>
      </c>
      <c r="BK263" s="228">
        <f>ROUND(I263*H263,2)</f>
        <v>0</v>
      </c>
      <c r="BL263" s="20" t="s">
        <v>318</v>
      </c>
      <c r="BM263" s="227" t="s">
        <v>2189</v>
      </c>
    </row>
    <row r="264" s="2" customFormat="1" ht="16.5" customHeight="1">
      <c r="A264" s="41"/>
      <c r="B264" s="42"/>
      <c r="C264" s="216" t="s">
        <v>2190</v>
      </c>
      <c r="D264" s="216" t="s">
        <v>159</v>
      </c>
      <c r="E264" s="217" t="s">
        <v>2191</v>
      </c>
      <c r="F264" s="218" t="s">
        <v>2192</v>
      </c>
      <c r="G264" s="219" t="s">
        <v>266</v>
      </c>
      <c r="H264" s="220">
        <v>200</v>
      </c>
      <c r="I264" s="221"/>
      <c r="J264" s="222">
        <f>ROUND(I264*H264,2)</f>
        <v>0</v>
      </c>
      <c r="K264" s="218" t="s">
        <v>19</v>
      </c>
      <c r="L264" s="47"/>
      <c r="M264" s="223" t="s">
        <v>19</v>
      </c>
      <c r="N264" s="224" t="s">
        <v>43</v>
      </c>
      <c r="O264" s="87"/>
      <c r="P264" s="225">
        <f>O264*H264</f>
        <v>0</v>
      </c>
      <c r="Q264" s="225">
        <v>0</v>
      </c>
      <c r="R264" s="225">
        <f>Q264*H264</f>
        <v>0</v>
      </c>
      <c r="S264" s="225">
        <v>0</v>
      </c>
      <c r="T264" s="226">
        <f>S264*H264</f>
        <v>0</v>
      </c>
      <c r="U264" s="41"/>
      <c r="V264" s="41"/>
      <c r="W264" s="41"/>
      <c r="X264" s="41"/>
      <c r="Y264" s="41"/>
      <c r="Z264" s="41"/>
      <c r="AA264" s="41"/>
      <c r="AB264" s="41"/>
      <c r="AC264" s="41"/>
      <c r="AD264" s="41"/>
      <c r="AE264" s="41"/>
      <c r="AR264" s="227" t="s">
        <v>318</v>
      </c>
      <c r="AT264" s="227" t="s">
        <v>159</v>
      </c>
      <c r="AU264" s="227" t="s">
        <v>81</v>
      </c>
      <c r="AY264" s="20" t="s">
        <v>156</v>
      </c>
      <c r="BE264" s="228">
        <f>IF(N264="základní",J264,0)</f>
        <v>0</v>
      </c>
      <c r="BF264" s="228">
        <f>IF(N264="snížená",J264,0)</f>
        <v>0</v>
      </c>
      <c r="BG264" s="228">
        <f>IF(N264="zákl. přenesená",J264,0)</f>
        <v>0</v>
      </c>
      <c r="BH264" s="228">
        <f>IF(N264="sníž. přenesená",J264,0)</f>
        <v>0</v>
      </c>
      <c r="BI264" s="228">
        <f>IF(N264="nulová",J264,0)</f>
        <v>0</v>
      </c>
      <c r="BJ264" s="20" t="s">
        <v>79</v>
      </c>
      <c r="BK264" s="228">
        <f>ROUND(I264*H264,2)</f>
        <v>0</v>
      </c>
      <c r="BL264" s="20" t="s">
        <v>318</v>
      </c>
      <c r="BM264" s="227" t="s">
        <v>2193</v>
      </c>
    </row>
    <row r="265" s="2" customFormat="1" ht="16.5" customHeight="1">
      <c r="A265" s="41"/>
      <c r="B265" s="42"/>
      <c r="C265" s="216" t="s">
        <v>2194</v>
      </c>
      <c r="D265" s="216" t="s">
        <v>159</v>
      </c>
      <c r="E265" s="217" t="s">
        <v>2195</v>
      </c>
      <c r="F265" s="218" t="s">
        <v>2196</v>
      </c>
      <c r="G265" s="219" t="s">
        <v>266</v>
      </c>
      <c r="H265" s="220">
        <v>150</v>
      </c>
      <c r="I265" s="221"/>
      <c r="J265" s="222">
        <f>ROUND(I265*H265,2)</f>
        <v>0</v>
      </c>
      <c r="K265" s="218" t="s">
        <v>19</v>
      </c>
      <c r="L265" s="47"/>
      <c r="M265" s="234" t="s">
        <v>19</v>
      </c>
      <c r="N265" s="235" t="s">
        <v>43</v>
      </c>
      <c r="O265" s="236"/>
      <c r="P265" s="237">
        <f>O265*H265</f>
        <v>0</v>
      </c>
      <c r="Q265" s="237">
        <v>0</v>
      </c>
      <c r="R265" s="237">
        <f>Q265*H265</f>
        <v>0</v>
      </c>
      <c r="S265" s="237">
        <v>0</v>
      </c>
      <c r="T265" s="238">
        <f>S265*H265</f>
        <v>0</v>
      </c>
      <c r="U265" s="41"/>
      <c r="V265" s="41"/>
      <c r="W265" s="41"/>
      <c r="X265" s="41"/>
      <c r="Y265" s="41"/>
      <c r="Z265" s="41"/>
      <c r="AA265" s="41"/>
      <c r="AB265" s="41"/>
      <c r="AC265" s="41"/>
      <c r="AD265" s="41"/>
      <c r="AE265" s="41"/>
      <c r="AR265" s="227" t="s">
        <v>318</v>
      </c>
      <c r="AT265" s="227" t="s">
        <v>159</v>
      </c>
      <c r="AU265" s="227" t="s">
        <v>81</v>
      </c>
      <c r="AY265" s="20" t="s">
        <v>156</v>
      </c>
      <c r="BE265" s="228">
        <f>IF(N265="základní",J265,0)</f>
        <v>0</v>
      </c>
      <c r="BF265" s="228">
        <f>IF(N265="snížená",J265,0)</f>
        <v>0</v>
      </c>
      <c r="BG265" s="228">
        <f>IF(N265="zákl. přenesená",J265,0)</f>
        <v>0</v>
      </c>
      <c r="BH265" s="228">
        <f>IF(N265="sníž. přenesená",J265,0)</f>
        <v>0</v>
      </c>
      <c r="BI265" s="228">
        <f>IF(N265="nulová",J265,0)</f>
        <v>0</v>
      </c>
      <c r="BJ265" s="20" t="s">
        <v>79</v>
      </c>
      <c r="BK265" s="228">
        <f>ROUND(I265*H265,2)</f>
        <v>0</v>
      </c>
      <c r="BL265" s="20" t="s">
        <v>318</v>
      </c>
      <c r="BM265" s="227" t="s">
        <v>2197</v>
      </c>
    </row>
    <row r="266" s="2" customFormat="1" ht="6.96" customHeight="1">
      <c r="A266" s="41"/>
      <c r="B266" s="62"/>
      <c r="C266" s="63"/>
      <c r="D266" s="63"/>
      <c r="E266" s="63"/>
      <c r="F266" s="63"/>
      <c r="G266" s="63"/>
      <c r="H266" s="63"/>
      <c r="I266" s="63"/>
      <c r="J266" s="63"/>
      <c r="K266" s="63"/>
      <c r="L266" s="47"/>
      <c r="M266" s="41"/>
      <c r="O266" s="41"/>
      <c r="P266" s="41"/>
      <c r="Q266" s="41"/>
      <c r="R266" s="41"/>
      <c r="S266" s="41"/>
      <c r="T266" s="41"/>
      <c r="U266" s="41"/>
      <c r="V266" s="41"/>
      <c r="W266" s="41"/>
      <c r="X266" s="41"/>
      <c r="Y266" s="41"/>
      <c r="Z266" s="41"/>
      <c r="AA266" s="41"/>
      <c r="AB266" s="41"/>
      <c r="AC266" s="41"/>
      <c r="AD266" s="41"/>
      <c r="AE266" s="41"/>
    </row>
  </sheetData>
  <sheetProtection sheet="1" autoFilter="0" formatColumns="0" formatRows="0" objects="1" scenarios="1" spinCount="100000" saltValue="WMDeX2iScW0mijMLwLVGEnP9fNNJXH2jkbMRrEowyEr0FIDLtKxLp14xoc/OyagKtCvkdnB3oDaQrG0UbM6qcw==" hashValue="7RKMJZM4cayG3PEooOPNtsm9/M+omdIsZs4dzu3Ijl1h/vxo9Njq0AXBB8kjP9GwRHLsh0knqLEHLIgftUGTMQ==" algorithmName="SHA-512" password="80EB"/>
  <autoFilter ref="C90:K265"/>
  <mergeCells count="12">
    <mergeCell ref="E7:H7"/>
    <mergeCell ref="E9:H9"/>
    <mergeCell ref="E11:H11"/>
    <mergeCell ref="E20:H20"/>
    <mergeCell ref="E29:H29"/>
    <mergeCell ref="E50:H50"/>
    <mergeCell ref="E52:H52"/>
    <mergeCell ref="E54:H54"/>
    <mergeCell ref="E79:H79"/>
    <mergeCell ref="E81:H81"/>
    <mergeCell ref="E83:H8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122</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2198</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2199</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ROUND(J103,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ROUND((SUM(BE103:BE674)),  2)</f>
        <v>0</v>
      </c>
      <c r="G35" s="41"/>
      <c r="H35" s="41"/>
      <c r="I35" s="161">
        <v>0.20999999999999999</v>
      </c>
      <c r="J35" s="160">
        <f>ROUND(((SUM(BE103:BE674))*I35),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ROUND((SUM(BF103:BF674)),  2)</f>
        <v>0</v>
      </c>
      <c r="G36" s="41"/>
      <c r="H36" s="41"/>
      <c r="I36" s="161">
        <v>0.12</v>
      </c>
      <c r="J36" s="160">
        <f>ROUND(((SUM(BF103:BF674))*I36),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ROUND((SUM(BG103:BG674)),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ROUND((SUM(BH103:BH674)),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ROUND((SUM(BI103:BI674)),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2198</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02.1 - Stavební část</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J103</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196</v>
      </c>
      <c r="E64" s="181"/>
      <c r="F64" s="181"/>
      <c r="G64" s="181"/>
      <c r="H64" s="181"/>
      <c r="I64" s="181"/>
      <c r="J64" s="182">
        <f>J104</f>
        <v>0</v>
      </c>
      <c r="K64" s="179"/>
      <c r="L64" s="183"/>
      <c r="S64" s="9"/>
      <c r="T64" s="9"/>
      <c r="U64" s="9"/>
      <c r="V64" s="9"/>
      <c r="W64" s="9"/>
      <c r="X64" s="9"/>
      <c r="Y64" s="9"/>
      <c r="Z64" s="9"/>
      <c r="AA64" s="9"/>
      <c r="AB64" s="9"/>
      <c r="AC64" s="9"/>
      <c r="AD64" s="9"/>
      <c r="AE64" s="9"/>
    </row>
    <row r="65" s="10" customFormat="1" ht="19.92" customHeight="1">
      <c r="A65" s="10"/>
      <c r="B65" s="184"/>
      <c r="C65" s="128"/>
      <c r="D65" s="185" t="s">
        <v>197</v>
      </c>
      <c r="E65" s="186"/>
      <c r="F65" s="186"/>
      <c r="G65" s="186"/>
      <c r="H65" s="186"/>
      <c r="I65" s="186"/>
      <c r="J65" s="187">
        <f>J105</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198</v>
      </c>
      <c r="E66" s="186"/>
      <c r="F66" s="186"/>
      <c r="G66" s="186"/>
      <c r="H66" s="186"/>
      <c r="I66" s="186"/>
      <c r="J66" s="187">
        <f>J120</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199</v>
      </c>
      <c r="E67" s="186"/>
      <c r="F67" s="186"/>
      <c r="G67" s="186"/>
      <c r="H67" s="186"/>
      <c r="I67" s="186"/>
      <c r="J67" s="187">
        <f>J125</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201</v>
      </c>
      <c r="E68" s="186"/>
      <c r="F68" s="186"/>
      <c r="G68" s="186"/>
      <c r="H68" s="186"/>
      <c r="I68" s="186"/>
      <c r="J68" s="187">
        <f>J148</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202</v>
      </c>
      <c r="E69" s="186"/>
      <c r="F69" s="186"/>
      <c r="G69" s="186"/>
      <c r="H69" s="186"/>
      <c r="I69" s="186"/>
      <c r="J69" s="187">
        <f>J302</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203</v>
      </c>
      <c r="E70" s="186"/>
      <c r="F70" s="186"/>
      <c r="G70" s="186"/>
      <c r="H70" s="186"/>
      <c r="I70" s="186"/>
      <c r="J70" s="187">
        <f>J387</f>
        <v>0</v>
      </c>
      <c r="K70" s="128"/>
      <c r="L70" s="188"/>
      <c r="S70" s="10"/>
      <c r="T70" s="10"/>
      <c r="U70" s="10"/>
      <c r="V70" s="10"/>
      <c r="W70" s="10"/>
      <c r="X70" s="10"/>
      <c r="Y70" s="10"/>
      <c r="Z70" s="10"/>
      <c r="AA70" s="10"/>
      <c r="AB70" s="10"/>
      <c r="AC70" s="10"/>
      <c r="AD70" s="10"/>
      <c r="AE70" s="10"/>
    </row>
    <row r="71" s="10" customFormat="1" ht="19.92" customHeight="1">
      <c r="A71" s="10"/>
      <c r="B71" s="184"/>
      <c r="C71" s="128"/>
      <c r="D71" s="185" t="s">
        <v>204</v>
      </c>
      <c r="E71" s="186"/>
      <c r="F71" s="186"/>
      <c r="G71" s="186"/>
      <c r="H71" s="186"/>
      <c r="I71" s="186"/>
      <c r="J71" s="187">
        <f>J408</f>
        <v>0</v>
      </c>
      <c r="K71" s="128"/>
      <c r="L71" s="188"/>
      <c r="S71" s="10"/>
      <c r="T71" s="10"/>
      <c r="U71" s="10"/>
      <c r="V71" s="10"/>
      <c r="W71" s="10"/>
      <c r="X71" s="10"/>
      <c r="Y71" s="10"/>
      <c r="Z71" s="10"/>
      <c r="AA71" s="10"/>
      <c r="AB71" s="10"/>
      <c r="AC71" s="10"/>
      <c r="AD71" s="10"/>
      <c r="AE71" s="10"/>
    </row>
    <row r="72" s="9" customFormat="1" ht="24.96" customHeight="1">
      <c r="A72" s="9"/>
      <c r="B72" s="178"/>
      <c r="C72" s="179"/>
      <c r="D72" s="180" t="s">
        <v>205</v>
      </c>
      <c r="E72" s="181"/>
      <c r="F72" s="181"/>
      <c r="G72" s="181"/>
      <c r="H72" s="181"/>
      <c r="I72" s="181"/>
      <c r="J72" s="182">
        <f>J411</f>
        <v>0</v>
      </c>
      <c r="K72" s="179"/>
      <c r="L72" s="183"/>
      <c r="S72" s="9"/>
      <c r="T72" s="9"/>
      <c r="U72" s="9"/>
      <c r="V72" s="9"/>
      <c r="W72" s="9"/>
      <c r="X72" s="9"/>
      <c r="Y72" s="9"/>
      <c r="Z72" s="9"/>
      <c r="AA72" s="9"/>
      <c r="AB72" s="9"/>
      <c r="AC72" s="9"/>
      <c r="AD72" s="9"/>
      <c r="AE72" s="9"/>
    </row>
    <row r="73" s="10" customFormat="1" ht="19.92" customHeight="1">
      <c r="A73" s="10"/>
      <c r="B73" s="184"/>
      <c r="C73" s="128"/>
      <c r="D73" s="185" t="s">
        <v>1162</v>
      </c>
      <c r="E73" s="186"/>
      <c r="F73" s="186"/>
      <c r="G73" s="186"/>
      <c r="H73" s="186"/>
      <c r="I73" s="186"/>
      <c r="J73" s="187">
        <f>J412</f>
        <v>0</v>
      </c>
      <c r="K73" s="128"/>
      <c r="L73" s="188"/>
      <c r="S73" s="10"/>
      <c r="T73" s="10"/>
      <c r="U73" s="10"/>
      <c r="V73" s="10"/>
      <c r="W73" s="10"/>
      <c r="X73" s="10"/>
      <c r="Y73" s="10"/>
      <c r="Z73" s="10"/>
      <c r="AA73" s="10"/>
      <c r="AB73" s="10"/>
      <c r="AC73" s="10"/>
      <c r="AD73" s="10"/>
      <c r="AE73" s="10"/>
    </row>
    <row r="74" s="10" customFormat="1" ht="19.92" customHeight="1">
      <c r="A74" s="10"/>
      <c r="B74" s="184"/>
      <c r="C74" s="128"/>
      <c r="D74" s="185" t="s">
        <v>208</v>
      </c>
      <c r="E74" s="186"/>
      <c r="F74" s="186"/>
      <c r="G74" s="186"/>
      <c r="H74" s="186"/>
      <c r="I74" s="186"/>
      <c r="J74" s="187">
        <f>J423</f>
        <v>0</v>
      </c>
      <c r="K74" s="128"/>
      <c r="L74" s="188"/>
      <c r="S74" s="10"/>
      <c r="T74" s="10"/>
      <c r="U74" s="10"/>
      <c r="V74" s="10"/>
      <c r="W74" s="10"/>
      <c r="X74" s="10"/>
      <c r="Y74" s="10"/>
      <c r="Z74" s="10"/>
      <c r="AA74" s="10"/>
      <c r="AB74" s="10"/>
      <c r="AC74" s="10"/>
      <c r="AD74" s="10"/>
      <c r="AE74" s="10"/>
    </row>
    <row r="75" s="10" customFormat="1" ht="19.92" customHeight="1">
      <c r="A75" s="10"/>
      <c r="B75" s="184"/>
      <c r="C75" s="128"/>
      <c r="D75" s="185" t="s">
        <v>209</v>
      </c>
      <c r="E75" s="186"/>
      <c r="F75" s="186"/>
      <c r="G75" s="186"/>
      <c r="H75" s="186"/>
      <c r="I75" s="186"/>
      <c r="J75" s="187">
        <f>J428</f>
        <v>0</v>
      </c>
      <c r="K75" s="128"/>
      <c r="L75" s="188"/>
      <c r="S75" s="10"/>
      <c r="T75" s="10"/>
      <c r="U75" s="10"/>
      <c r="V75" s="10"/>
      <c r="W75" s="10"/>
      <c r="X75" s="10"/>
      <c r="Y75" s="10"/>
      <c r="Z75" s="10"/>
      <c r="AA75" s="10"/>
      <c r="AB75" s="10"/>
      <c r="AC75" s="10"/>
      <c r="AD75" s="10"/>
      <c r="AE75" s="10"/>
    </row>
    <row r="76" s="10" customFormat="1" ht="19.92" customHeight="1">
      <c r="A76" s="10"/>
      <c r="B76" s="184"/>
      <c r="C76" s="128"/>
      <c r="D76" s="185" t="s">
        <v>660</v>
      </c>
      <c r="E76" s="186"/>
      <c r="F76" s="186"/>
      <c r="G76" s="186"/>
      <c r="H76" s="186"/>
      <c r="I76" s="186"/>
      <c r="J76" s="187">
        <f>J477</f>
        <v>0</v>
      </c>
      <c r="K76" s="128"/>
      <c r="L76" s="188"/>
      <c r="S76" s="10"/>
      <c r="T76" s="10"/>
      <c r="U76" s="10"/>
      <c r="V76" s="10"/>
      <c r="W76" s="10"/>
      <c r="X76" s="10"/>
      <c r="Y76" s="10"/>
      <c r="Z76" s="10"/>
      <c r="AA76" s="10"/>
      <c r="AB76" s="10"/>
      <c r="AC76" s="10"/>
      <c r="AD76" s="10"/>
      <c r="AE76" s="10"/>
    </row>
    <row r="77" s="10" customFormat="1" ht="19.92" customHeight="1">
      <c r="A77" s="10"/>
      <c r="B77" s="184"/>
      <c r="C77" s="128"/>
      <c r="D77" s="185" t="s">
        <v>661</v>
      </c>
      <c r="E77" s="186"/>
      <c r="F77" s="186"/>
      <c r="G77" s="186"/>
      <c r="H77" s="186"/>
      <c r="I77" s="186"/>
      <c r="J77" s="187">
        <f>J519</f>
        <v>0</v>
      </c>
      <c r="K77" s="128"/>
      <c r="L77" s="188"/>
      <c r="S77" s="10"/>
      <c r="T77" s="10"/>
      <c r="U77" s="10"/>
      <c r="V77" s="10"/>
      <c r="W77" s="10"/>
      <c r="X77" s="10"/>
      <c r="Y77" s="10"/>
      <c r="Z77" s="10"/>
      <c r="AA77" s="10"/>
      <c r="AB77" s="10"/>
      <c r="AC77" s="10"/>
      <c r="AD77" s="10"/>
      <c r="AE77" s="10"/>
    </row>
    <row r="78" s="10" customFormat="1" ht="19.92" customHeight="1">
      <c r="A78" s="10"/>
      <c r="B78" s="184"/>
      <c r="C78" s="128"/>
      <c r="D78" s="185" t="s">
        <v>2200</v>
      </c>
      <c r="E78" s="186"/>
      <c r="F78" s="186"/>
      <c r="G78" s="186"/>
      <c r="H78" s="186"/>
      <c r="I78" s="186"/>
      <c r="J78" s="187">
        <f>J556</f>
        <v>0</v>
      </c>
      <c r="K78" s="128"/>
      <c r="L78" s="188"/>
      <c r="S78" s="10"/>
      <c r="T78" s="10"/>
      <c r="U78" s="10"/>
      <c r="V78" s="10"/>
      <c r="W78" s="10"/>
      <c r="X78" s="10"/>
      <c r="Y78" s="10"/>
      <c r="Z78" s="10"/>
      <c r="AA78" s="10"/>
      <c r="AB78" s="10"/>
      <c r="AC78" s="10"/>
      <c r="AD78" s="10"/>
      <c r="AE78" s="10"/>
    </row>
    <row r="79" s="10" customFormat="1" ht="19.92" customHeight="1">
      <c r="A79" s="10"/>
      <c r="B79" s="184"/>
      <c r="C79" s="128"/>
      <c r="D79" s="185" t="s">
        <v>662</v>
      </c>
      <c r="E79" s="186"/>
      <c r="F79" s="186"/>
      <c r="G79" s="186"/>
      <c r="H79" s="186"/>
      <c r="I79" s="186"/>
      <c r="J79" s="187">
        <f>J562</f>
        <v>0</v>
      </c>
      <c r="K79" s="128"/>
      <c r="L79" s="188"/>
      <c r="S79" s="10"/>
      <c r="T79" s="10"/>
      <c r="U79" s="10"/>
      <c r="V79" s="10"/>
      <c r="W79" s="10"/>
      <c r="X79" s="10"/>
      <c r="Y79" s="10"/>
      <c r="Z79" s="10"/>
      <c r="AA79" s="10"/>
      <c r="AB79" s="10"/>
      <c r="AC79" s="10"/>
      <c r="AD79" s="10"/>
      <c r="AE79" s="10"/>
    </row>
    <row r="80" s="10" customFormat="1" ht="19.92" customHeight="1">
      <c r="A80" s="10"/>
      <c r="B80" s="184"/>
      <c r="C80" s="128"/>
      <c r="D80" s="185" t="s">
        <v>210</v>
      </c>
      <c r="E80" s="186"/>
      <c r="F80" s="186"/>
      <c r="G80" s="186"/>
      <c r="H80" s="186"/>
      <c r="I80" s="186"/>
      <c r="J80" s="187">
        <f>J599</f>
        <v>0</v>
      </c>
      <c r="K80" s="128"/>
      <c r="L80" s="188"/>
      <c r="S80" s="10"/>
      <c r="T80" s="10"/>
      <c r="U80" s="10"/>
      <c r="V80" s="10"/>
      <c r="W80" s="10"/>
      <c r="X80" s="10"/>
      <c r="Y80" s="10"/>
      <c r="Z80" s="10"/>
      <c r="AA80" s="10"/>
      <c r="AB80" s="10"/>
      <c r="AC80" s="10"/>
      <c r="AD80" s="10"/>
      <c r="AE80" s="10"/>
    </row>
    <row r="81" s="10" customFormat="1" ht="19.92" customHeight="1">
      <c r="A81" s="10"/>
      <c r="B81" s="184"/>
      <c r="C81" s="128"/>
      <c r="D81" s="185" t="s">
        <v>211</v>
      </c>
      <c r="E81" s="186"/>
      <c r="F81" s="186"/>
      <c r="G81" s="186"/>
      <c r="H81" s="186"/>
      <c r="I81" s="186"/>
      <c r="J81" s="187">
        <f>J624</f>
        <v>0</v>
      </c>
      <c r="K81" s="128"/>
      <c r="L81" s="188"/>
      <c r="S81" s="10"/>
      <c r="T81" s="10"/>
      <c r="U81" s="10"/>
      <c r="V81" s="10"/>
      <c r="W81" s="10"/>
      <c r="X81" s="10"/>
      <c r="Y81" s="10"/>
      <c r="Z81" s="10"/>
      <c r="AA81" s="10"/>
      <c r="AB81" s="10"/>
      <c r="AC81" s="10"/>
      <c r="AD81" s="10"/>
      <c r="AE81" s="10"/>
    </row>
    <row r="82" s="2" customFormat="1" ht="21.84" customHeight="1">
      <c r="A82" s="41"/>
      <c r="B82" s="42"/>
      <c r="C82" s="43"/>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6.96" customHeight="1">
      <c r="A83" s="41"/>
      <c r="B83" s="62"/>
      <c r="C83" s="63"/>
      <c r="D83" s="63"/>
      <c r="E83" s="63"/>
      <c r="F83" s="63"/>
      <c r="G83" s="63"/>
      <c r="H83" s="63"/>
      <c r="I83" s="63"/>
      <c r="J83" s="63"/>
      <c r="K83" s="63"/>
      <c r="L83" s="148"/>
      <c r="S83" s="41"/>
      <c r="T83" s="41"/>
      <c r="U83" s="41"/>
      <c r="V83" s="41"/>
      <c r="W83" s="41"/>
      <c r="X83" s="41"/>
      <c r="Y83" s="41"/>
      <c r="Z83" s="41"/>
      <c r="AA83" s="41"/>
      <c r="AB83" s="41"/>
      <c r="AC83" s="41"/>
      <c r="AD83" s="41"/>
      <c r="AE83" s="41"/>
    </row>
    <row r="87" s="2" customFormat="1" ht="6.96" customHeight="1">
      <c r="A87" s="41"/>
      <c r="B87" s="64"/>
      <c r="C87" s="65"/>
      <c r="D87" s="65"/>
      <c r="E87" s="65"/>
      <c r="F87" s="65"/>
      <c r="G87" s="65"/>
      <c r="H87" s="65"/>
      <c r="I87" s="65"/>
      <c r="J87" s="65"/>
      <c r="K87" s="65"/>
      <c r="L87" s="148"/>
      <c r="S87" s="41"/>
      <c r="T87" s="41"/>
      <c r="U87" s="41"/>
      <c r="V87" s="41"/>
      <c r="W87" s="41"/>
      <c r="X87" s="41"/>
      <c r="Y87" s="41"/>
      <c r="Z87" s="41"/>
      <c r="AA87" s="41"/>
      <c r="AB87" s="41"/>
      <c r="AC87" s="41"/>
      <c r="AD87" s="41"/>
      <c r="AE87" s="41"/>
    </row>
    <row r="88" s="2" customFormat="1" ht="24.96" customHeight="1">
      <c r="A88" s="41"/>
      <c r="B88" s="42"/>
      <c r="C88" s="26" t="s">
        <v>141</v>
      </c>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6.96"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2" customFormat="1" ht="12" customHeight="1">
      <c r="A90" s="41"/>
      <c r="B90" s="42"/>
      <c r="C90" s="35" t="s">
        <v>16</v>
      </c>
      <c r="D90" s="43"/>
      <c r="E90" s="43"/>
      <c r="F90" s="43"/>
      <c r="G90" s="43"/>
      <c r="H90" s="43"/>
      <c r="I90" s="43"/>
      <c r="J90" s="43"/>
      <c r="K90" s="43"/>
      <c r="L90" s="148"/>
      <c r="S90" s="41"/>
      <c r="T90" s="41"/>
      <c r="U90" s="41"/>
      <c r="V90" s="41"/>
      <c r="W90" s="41"/>
      <c r="X90" s="41"/>
      <c r="Y90" s="41"/>
      <c r="Z90" s="41"/>
      <c r="AA90" s="41"/>
      <c r="AB90" s="41"/>
      <c r="AC90" s="41"/>
      <c r="AD90" s="41"/>
      <c r="AE90" s="41"/>
    </row>
    <row r="91" s="2" customFormat="1" ht="26.25" customHeight="1">
      <c r="A91" s="41"/>
      <c r="B91" s="42"/>
      <c r="C91" s="43"/>
      <c r="D91" s="43"/>
      <c r="E91" s="173" t="str">
        <f>E7</f>
        <v>Změna stavby před dokončením - snížení energetické náročnosti technologických zařízení v kuchyni ZŠ Nádražní HS</v>
      </c>
      <c r="F91" s="35"/>
      <c r="G91" s="35"/>
      <c r="H91" s="35"/>
      <c r="I91" s="43"/>
      <c r="J91" s="43"/>
      <c r="K91" s="43"/>
      <c r="L91" s="148"/>
      <c r="S91" s="41"/>
      <c r="T91" s="41"/>
      <c r="U91" s="41"/>
      <c r="V91" s="41"/>
      <c r="W91" s="41"/>
      <c r="X91" s="41"/>
      <c r="Y91" s="41"/>
      <c r="Z91" s="41"/>
      <c r="AA91" s="41"/>
      <c r="AB91" s="41"/>
      <c r="AC91" s="41"/>
      <c r="AD91" s="41"/>
      <c r="AE91" s="41"/>
    </row>
    <row r="92" s="1" customFormat="1" ht="12" customHeight="1">
      <c r="B92" s="24"/>
      <c r="C92" s="35" t="s">
        <v>130</v>
      </c>
      <c r="D92" s="25"/>
      <c r="E92" s="25"/>
      <c r="F92" s="25"/>
      <c r="G92" s="25"/>
      <c r="H92" s="25"/>
      <c r="I92" s="25"/>
      <c r="J92" s="25"/>
      <c r="K92" s="25"/>
      <c r="L92" s="23"/>
    </row>
    <row r="93" s="2" customFormat="1" ht="16.5" customHeight="1">
      <c r="A93" s="41"/>
      <c r="B93" s="42"/>
      <c r="C93" s="43"/>
      <c r="D93" s="43"/>
      <c r="E93" s="173" t="s">
        <v>2198</v>
      </c>
      <c r="F93" s="43"/>
      <c r="G93" s="43"/>
      <c r="H93" s="43"/>
      <c r="I93" s="43"/>
      <c r="J93" s="43"/>
      <c r="K93" s="43"/>
      <c r="L93" s="148"/>
      <c r="S93" s="41"/>
      <c r="T93" s="41"/>
      <c r="U93" s="41"/>
      <c r="V93" s="41"/>
      <c r="W93" s="41"/>
      <c r="X93" s="41"/>
      <c r="Y93" s="41"/>
      <c r="Z93" s="41"/>
      <c r="AA93" s="41"/>
      <c r="AB93" s="41"/>
      <c r="AC93" s="41"/>
      <c r="AD93" s="41"/>
      <c r="AE93" s="41"/>
    </row>
    <row r="94" s="2" customFormat="1" ht="12" customHeight="1">
      <c r="A94" s="41"/>
      <c r="B94" s="42"/>
      <c r="C94" s="35" t="s">
        <v>194</v>
      </c>
      <c r="D94" s="43"/>
      <c r="E94" s="43"/>
      <c r="F94" s="43"/>
      <c r="G94" s="43"/>
      <c r="H94" s="43"/>
      <c r="I94" s="43"/>
      <c r="J94" s="43"/>
      <c r="K94" s="43"/>
      <c r="L94" s="148"/>
      <c r="S94" s="41"/>
      <c r="T94" s="41"/>
      <c r="U94" s="41"/>
      <c r="V94" s="41"/>
      <c r="W94" s="41"/>
      <c r="X94" s="41"/>
      <c r="Y94" s="41"/>
      <c r="Z94" s="41"/>
      <c r="AA94" s="41"/>
      <c r="AB94" s="41"/>
      <c r="AC94" s="41"/>
      <c r="AD94" s="41"/>
      <c r="AE94" s="41"/>
    </row>
    <row r="95" s="2" customFormat="1" ht="16.5" customHeight="1">
      <c r="A95" s="41"/>
      <c r="B95" s="42"/>
      <c r="C95" s="43"/>
      <c r="D95" s="43"/>
      <c r="E95" s="72" t="str">
        <f>E11</f>
        <v>SO 02.1 - Stavební část</v>
      </c>
      <c r="F95" s="43"/>
      <c r="G95" s="43"/>
      <c r="H95" s="43"/>
      <c r="I95" s="43"/>
      <c r="J95" s="43"/>
      <c r="K95" s="43"/>
      <c r="L95" s="148"/>
      <c r="S95" s="41"/>
      <c r="T95" s="41"/>
      <c r="U95" s="41"/>
      <c r="V95" s="41"/>
      <c r="W95" s="41"/>
      <c r="X95" s="41"/>
      <c r="Y95" s="41"/>
      <c r="Z95" s="41"/>
      <c r="AA95" s="41"/>
      <c r="AB95" s="41"/>
      <c r="AC95" s="41"/>
      <c r="AD95" s="41"/>
      <c r="AE95" s="41"/>
    </row>
    <row r="96" s="2" customFormat="1" ht="6.96" customHeight="1">
      <c r="A96" s="41"/>
      <c r="B96" s="42"/>
      <c r="C96" s="43"/>
      <c r="D96" s="43"/>
      <c r="E96" s="43"/>
      <c r="F96" s="43"/>
      <c r="G96" s="43"/>
      <c r="H96" s="43"/>
      <c r="I96" s="43"/>
      <c r="J96" s="43"/>
      <c r="K96" s="43"/>
      <c r="L96" s="148"/>
      <c r="S96" s="41"/>
      <c r="T96" s="41"/>
      <c r="U96" s="41"/>
      <c r="V96" s="41"/>
      <c r="W96" s="41"/>
      <c r="X96" s="41"/>
      <c r="Y96" s="41"/>
      <c r="Z96" s="41"/>
      <c r="AA96" s="41"/>
      <c r="AB96" s="41"/>
      <c r="AC96" s="41"/>
      <c r="AD96" s="41"/>
      <c r="AE96" s="41"/>
    </row>
    <row r="97" s="2" customFormat="1" ht="12" customHeight="1">
      <c r="A97" s="41"/>
      <c r="B97" s="42"/>
      <c r="C97" s="35" t="s">
        <v>21</v>
      </c>
      <c r="D97" s="43"/>
      <c r="E97" s="43"/>
      <c r="F97" s="30" t="str">
        <f>F14</f>
        <v>Horní Slavkov, Nádražní 683</v>
      </c>
      <c r="G97" s="43"/>
      <c r="H97" s="43"/>
      <c r="I97" s="35" t="s">
        <v>23</v>
      </c>
      <c r="J97" s="75" t="str">
        <f>IF(J14="","",J14)</f>
        <v>15. 7. 2024</v>
      </c>
      <c r="K97" s="43"/>
      <c r="L97" s="148"/>
      <c r="S97" s="41"/>
      <c r="T97" s="41"/>
      <c r="U97" s="41"/>
      <c r="V97" s="41"/>
      <c r="W97" s="41"/>
      <c r="X97" s="41"/>
      <c r="Y97" s="41"/>
      <c r="Z97" s="41"/>
      <c r="AA97" s="41"/>
      <c r="AB97" s="41"/>
      <c r="AC97" s="41"/>
      <c r="AD97" s="41"/>
      <c r="AE97" s="41"/>
    </row>
    <row r="98" s="2" customFormat="1" ht="6.96" customHeight="1">
      <c r="A98" s="41"/>
      <c r="B98" s="42"/>
      <c r="C98" s="43"/>
      <c r="D98" s="43"/>
      <c r="E98" s="43"/>
      <c r="F98" s="43"/>
      <c r="G98" s="43"/>
      <c r="H98" s="43"/>
      <c r="I98" s="43"/>
      <c r="J98" s="43"/>
      <c r="K98" s="43"/>
      <c r="L98" s="148"/>
      <c r="S98" s="41"/>
      <c r="T98" s="41"/>
      <c r="U98" s="41"/>
      <c r="V98" s="41"/>
      <c r="W98" s="41"/>
      <c r="X98" s="41"/>
      <c r="Y98" s="41"/>
      <c r="Z98" s="41"/>
      <c r="AA98" s="41"/>
      <c r="AB98" s="41"/>
      <c r="AC98" s="41"/>
      <c r="AD98" s="41"/>
      <c r="AE98" s="41"/>
    </row>
    <row r="99" s="2" customFormat="1" ht="15.15" customHeight="1">
      <c r="A99" s="41"/>
      <c r="B99" s="42"/>
      <c r="C99" s="35" t="s">
        <v>25</v>
      </c>
      <c r="D99" s="43"/>
      <c r="E99" s="43"/>
      <c r="F99" s="30" t="str">
        <f>E17</f>
        <v>Město Horní Slavkov</v>
      </c>
      <c r="G99" s="43"/>
      <c r="H99" s="43"/>
      <c r="I99" s="35" t="s">
        <v>31</v>
      </c>
      <c r="J99" s="39" t="str">
        <f>E23</f>
        <v>CENTRA STAV s.r.o.</v>
      </c>
      <c r="K99" s="43"/>
      <c r="L99" s="148"/>
      <c r="S99" s="41"/>
      <c r="T99" s="41"/>
      <c r="U99" s="41"/>
      <c r="V99" s="41"/>
      <c r="W99" s="41"/>
      <c r="X99" s="41"/>
      <c r="Y99" s="41"/>
      <c r="Z99" s="41"/>
      <c r="AA99" s="41"/>
      <c r="AB99" s="41"/>
      <c r="AC99" s="41"/>
      <c r="AD99" s="41"/>
      <c r="AE99" s="41"/>
    </row>
    <row r="100" s="2" customFormat="1" ht="15.15" customHeight="1">
      <c r="A100" s="41"/>
      <c r="B100" s="42"/>
      <c r="C100" s="35" t="s">
        <v>29</v>
      </c>
      <c r="D100" s="43"/>
      <c r="E100" s="43"/>
      <c r="F100" s="30" t="str">
        <f>IF(E20="","",E20)</f>
        <v>Vyplň údaj</v>
      </c>
      <c r="G100" s="43"/>
      <c r="H100" s="43"/>
      <c r="I100" s="35" t="s">
        <v>34</v>
      </c>
      <c r="J100" s="39" t="str">
        <f>E26</f>
        <v>Michal Kubelka</v>
      </c>
      <c r="K100" s="43"/>
      <c r="L100" s="148"/>
      <c r="S100" s="41"/>
      <c r="T100" s="41"/>
      <c r="U100" s="41"/>
      <c r="V100" s="41"/>
      <c r="W100" s="41"/>
      <c r="X100" s="41"/>
      <c r="Y100" s="41"/>
      <c r="Z100" s="41"/>
      <c r="AA100" s="41"/>
      <c r="AB100" s="41"/>
      <c r="AC100" s="41"/>
      <c r="AD100" s="41"/>
      <c r="AE100" s="41"/>
    </row>
    <row r="101" s="2" customFormat="1" ht="10.32" customHeight="1">
      <c r="A101" s="41"/>
      <c r="B101" s="42"/>
      <c r="C101" s="43"/>
      <c r="D101" s="43"/>
      <c r="E101" s="43"/>
      <c r="F101" s="43"/>
      <c r="G101" s="43"/>
      <c r="H101" s="43"/>
      <c r="I101" s="43"/>
      <c r="J101" s="43"/>
      <c r="K101" s="43"/>
      <c r="L101" s="148"/>
      <c r="S101" s="41"/>
      <c r="T101" s="41"/>
      <c r="U101" s="41"/>
      <c r="V101" s="41"/>
      <c r="W101" s="41"/>
      <c r="X101" s="41"/>
      <c r="Y101" s="41"/>
      <c r="Z101" s="41"/>
      <c r="AA101" s="41"/>
      <c r="AB101" s="41"/>
      <c r="AC101" s="41"/>
      <c r="AD101" s="41"/>
      <c r="AE101" s="41"/>
    </row>
    <row r="102" s="11" customFormat="1" ht="29.28" customHeight="1">
      <c r="A102" s="189"/>
      <c r="B102" s="190"/>
      <c r="C102" s="191" t="s">
        <v>142</v>
      </c>
      <c r="D102" s="192" t="s">
        <v>57</v>
      </c>
      <c r="E102" s="192" t="s">
        <v>53</v>
      </c>
      <c r="F102" s="192" t="s">
        <v>54</v>
      </c>
      <c r="G102" s="192" t="s">
        <v>143</v>
      </c>
      <c r="H102" s="192" t="s">
        <v>144</v>
      </c>
      <c r="I102" s="192" t="s">
        <v>145</v>
      </c>
      <c r="J102" s="192" t="s">
        <v>134</v>
      </c>
      <c r="K102" s="193" t="s">
        <v>146</v>
      </c>
      <c r="L102" s="194"/>
      <c r="M102" s="95" t="s">
        <v>19</v>
      </c>
      <c r="N102" s="96" t="s">
        <v>42</v>
      </c>
      <c r="O102" s="96" t="s">
        <v>147</v>
      </c>
      <c r="P102" s="96" t="s">
        <v>148</v>
      </c>
      <c r="Q102" s="96" t="s">
        <v>149</v>
      </c>
      <c r="R102" s="96" t="s">
        <v>150</v>
      </c>
      <c r="S102" s="96" t="s">
        <v>151</v>
      </c>
      <c r="T102" s="97" t="s">
        <v>152</v>
      </c>
      <c r="U102" s="189"/>
      <c r="V102" s="189"/>
      <c r="W102" s="189"/>
      <c r="X102" s="189"/>
      <c r="Y102" s="189"/>
      <c r="Z102" s="189"/>
      <c r="AA102" s="189"/>
      <c r="AB102" s="189"/>
      <c r="AC102" s="189"/>
      <c r="AD102" s="189"/>
      <c r="AE102" s="189"/>
    </row>
    <row r="103" s="2" customFormat="1" ht="22.8" customHeight="1">
      <c r="A103" s="41"/>
      <c r="B103" s="42"/>
      <c r="C103" s="102" t="s">
        <v>153</v>
      </c>
      <c r="D103" s="43"/>
      <c r="E103" s="43"/>
      <c r="F103" s="43"/>
      <c r="G103" s="43"/>
      <c r="H103" s="43"/>
      <c r="I103" s="43"/>
      <c r="J103" s="195">
        <f>BK103</f>
        <v>0</v>
      </c>
      <c r="K103" s="43"/>
      <c r="L103" s="47"/>
      <c r="M103" s="98"/>
      <c r="N103" s="196"/>
      <c r="O103" s="99"/>
      <c r="P103" s="197">
        <f>P104+P411</f>
        <v>0</v>
      </c>
      <c r="Q103" s="99"/>
      <c r="R103" s="197">
        <f>R104+R411</f>
        <v>24.03750784</v>
      </c>
      <c r="S103" s="99"/>
      <c r="T103" s="198">
        <f>T104+T411</f>
        <v>10.196755159999999</v>
      </c>
      <c r="U103" s="41"/>
      <c r="V103" s="41"/>
      <c r="W103" s="41"/>
      <c r="X103" s="41"/>
      <c r="Y103" s="41"/>
      <c r="Z103" s="41"/>
      <c r="AA103" s="41"/>
      <c r="AB103" s="41"/>
      <c r="AC103" s="41"/>
      <c r="AD103" s="41"/>
      <c r="AE103" s="41"/>
      <c r="AT103" s="20" t="s">
        <v>71</v>
      </c>
      <c r="AU103" s="20" t="s">
        <v>135</v>
      </c>
      <c r="BK103" s="199">
        <f>BK104+BK411</f>
        <v>0</v>
      </c>
    </row>
    <row r="104" s="12" customFormat="1" ht="25.92" customHeight="1">
      <c r="A104" s="12"/>
      <c r="B104" s="200"/>
      <c r="C104" s="201"/>
      <c r="D104" s="202" t="s">
        <v>71</v>
      </c>
      <c r="E104" s="203" t="s">
        <v>213</v>
      </c>
      <c r="F104" s="203" t="s">
        <v>214</v>
      </c>
      <c r="G104" s="201"/>
      <c r="H104" s="201"/>
      <c r="I104" s="204"/>
      <c r="J104" s="205">
        <f>BK104</f>
        <v>0</v>
      </c>
      <c r="K104" s="201"/>
      <c r="L104" s="206"/>
      <c r="M104" s="207"/>
      <c r="N104" s="208"/>
      <c r="O104" s="208"/>
      <c r="P104" s="209">
        <f>P105+P120+P125+P148+P302+P387+P408</f>
        <v>0</v>
      </c>
      <c r="Q104" s="208"/>
      <c r="R104" s="209">
        <f>R105+R120+R125+R148+R302+R387+R408</f>
        <v>22.39532981</v>
      </c>
      <c r="S104" s="208"/>
      <c r="T104" s="210">
        <f>T105+T120+T125+T148+T302+T387+T408</f>
        <v>9.6211242299999995</v>
      </c>
      <c r="U104" s="12"/>
      <c r="V104" s="12"/>
      <c r="W104" s="12"/>
      <c r="X104" s="12"/>
      <c r="Y104" s="12"/>
      <c r="Z104" s="12"/>
      <c r="AA104" s="12"/>
      <c r="AB104" s="12"/>
      <c r="AC104" s="12"/>
      <c r="AD104" s="12"/>
      <c r="AE104" s="12"/>
      <c r="AR104" s="211" t="s">
        <v>79</v>
      </c>
      <c r="AT104" s="212" t="s">
        <v>71</v>
      </c>
      <c r="AU104" s="212" t="s">
        <v>72</v>
      </c>
      <c r="AY104" s="211" t="s">
        <v>156</v>
      </c>
      <c r="BK104" s="213">
        <f>BK105+BK120+BK125+BK148+BK302+BK387+BK408</f>
        <v>0</v>
      </c>
    </row>
    <row r="105" s="12" customFormat="1" ht="22.8" customHeight="1">
      <c r="A105" s="12"/>
      <c r="B105" s="200"/>
      <c r="C105" s="201"/>
      <c r="D105" s="202" t="s">
        <v>71</v>
      </c>
      <c r="E105" s="214" t="s">
        <v>79</v>
      </c>
      <c r="F105" s="214" t="s">
        <v>215</v>
      </c>
      <c r="G105" s="201"/>
      <c r="H105" s="201"/>
      <c r="I105" s="204"/>
      <c r="J105" s="215">
        <f>BK105</f>
        <v>0</v>
      </c>
      <c r="K105" s="201"/>
      <c r="L105" s="206"/>
      <c r="M105" s="207"/>
      <c r="N105" s="208"/>
      <c r="O105" s="208"/>
      <c r="P105" s="209">
        <f>SUM(P106:P119)</f>
        <v>0</v>
      </c>
      <c r="Q105" s="208"/>
      <c r="R105" s="209">
        <f>SUM(R106:R119)</f>
        <v>0</v>
      </c>
      <c r="S105" s="208"/>
      <c r="T105" s="210">
        <f>SUM(T106:T119)</f>
        <v>0</v>
      </c>
      <c r="U105" s="12"/>
      <c r="V105" s="12"/>
      <c r="W105" s="12"/>
      <c r="X105" s="12"/>
      <c r="Y105" s="12"/>
      <c r="Z105" s="12"/>
      <c r="AA105" s="12"/>
      <c r="AB105" s="12"/>
      <c r="AC105" s="12"/>
      <c r="AD105" s="12"/>
      <c r="AE105" s="12"/>
      <c r="AR105" s="211" t="s">
        <v>79</v>
      </c>
      <c r="AT105" s="212" t="s">
        <v>71</v>
      </c>
      <c r="AU105" s="212" t="s">
        <v>79</v>
      </c>
      <c r="AY105" s="211" t="s">
        <v>156</v>
      </c>
      <c r="BK105" s="213">
        <f>SUM(BK106:BK119)</f>
        <v>0</v>
      </c>
    </row>
    <row r="106" s="2" customFormat="1" ht="16.5" customHeight="1">
      <c r="A106" s="41"/>
      <c r="B106" s="42"/>
      <c r="C106" s="216" t="s">
        <v>79</v>
      </c>
      <c r="D106" s="216" t="s">
        <v>159</v>
      </c>
      <c r="E106" s="217" t="s">
        <v>2201</v>
      </c>
      <c r="F106" s="218" t="s">
        <v>2202</v>
      </c>
      <c r="G106" s="219" t="s">
        <v>226</v>
      </c>
      <c r="H106" s="220">
        <v>5.1840000000000002</v>
      </c>
      <c r="I106" s="221"/>
      <c r="J106" s="222">
        <f>ROUND(I106*H106,2)</f>
        <v>0</v>
      </c>
      <c r="K106" s="218" t="s">
        <v>163</v>
      </c>
      <c r="L106" s="47"/>
      <c r="M106" s="223" t="s">
        <v>19</v>
      </c>
      <c r="N106" s="224" t="s">
        <v>43</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178</v>
      </c>
      <c r="AT106" s="227" t="s">
        <v>159</v>
      </c>
      <c r="AU106" s="227" t="s">
        <v>81</v>
      </c>
      <c r="AY106" s="20" t="s">
        <v>156</v>
      </c>
      <c r="BE106" s="228">
        <f>IF(N106="základní",J106,0)</f>
        <v>0</v>
      </c>
      <c r="BF106" s="228">
        <f>IF(N106="snížená",J106,0)</f>
        <v>0</v>
      </c>
      <c r="BG106" s="228">
        <f>IF(N106="zákl. přenesená",J106,0)</f>
        <v>0</v>
      </c>
      <c r="BH106" s="228">
        <f>IF(N106="sníž. přenesená",J106,0)</f>
        <v>0</v>
      </c>
      <c r="BI106" s="228">
        <f>IF(N106="nulová",J106,0)</f>
        <v>0</v>
      </c>
      <c r="BJ106" s="20" t="s">
        <v>79</v>
      </c>
      <c r="BK106" s="228">
        <f>ROUND(I106*H106,2)</f>
        <v>0</v>
      </c>
      <c r="BL106" s="20" t="s">
        <v>178</v>
      </c>
      <c r="BM106" s="227" t="s">
        <v>2203</v>
      </c>
    </row>
    <row r="107" s="2" customFormat="1">
      <c r="A107" s="41"/>
      <c r="B107" s="42"/>
      <c r="C107" s="43"/>
      <c r="D107" s="229" t="s">
        <v>166</v>
      </c>
      <c r="E107" s="43"/>
      <c r="F107" s="230" t="s">
        <v>2204</v>
      </c>
      <c r="G107" s="43"/>
      <c r="H107" s="43"/>
      <c r="I107" s="231"/>
      <c r="J107" s="43"/>
      <c r="K107" s="43"/>
      <c r="L107" s="47"/>
      <c r="M107" s="232"/>
      <c r="N107" s="233"/>
      <c r="O107" s="87"/>
      <c r="P107" s="87"/>
      <c r="Q107" s="87"/>
      <c r="R107" s="87"/>
      <c r="S107" s="87"/>
      <c r="T107" s="88"/>
      <c r="U107" s="41"/>
      <c r="V107" s="41"/>
      <c r="W107" s="41"/>
      <c r="X107" s="41"/>
      <c r="Y107" s="41"/>
      <c r="Z107" s="41"/>
      <c r="AA107" s="41"/>
      <c r="AB107" s="41"/>
      <c r="AC107" s="41"/>
      <c r="AD107" s="41"/>
      <c r="AE107" s="41"/>
      <c r="AT107" s="20" t="s">
        <v>166</v>
      </c>
      <c r="AU107" s="20" t="s">
        <v>81</v>
      </c>
    </row>
    <row r="108" s="14" customFormat="1">
      <c r="A108" s="14"/>
      <c r="B108" s="251"/>
      <c r="C108" s="252"/>
      <c r="D108" s="241" t="s">
        <v>222</v>
      </c>
      <c r="E108" s="253" t="s">
        <v>19</v>
      </c>
      <c r="F108" s="254" t="s">
        <v>2205</v>
      </c>
      <c r="G108" s="252"/>
      <c r="H108" s="253" t="s">
        <v>19</v>
      </c>
      <c r="I108" s="255"/>
      <c r="J108" s="252"/>
      <c r="K108" s="252"/>
      <c r="L108" s="256"/>
      <c r="M108" s="257"/>
      <c r="N108" s="258"/>
      <c r="O108" s="258"/>
      <c r="P108" s="258"/>
      <c r="Q108" s="258"/>
      <c r="R108" s="258"/>
      <c r="S108" s="258"/>
      <c r="T108" s="259"/>
      <c r="U108" s="14"/>
      <c r="V108" s="14"/>
      <c r="W108" s="14"/>
      <c r="X108" s="14"/>
      <c r="Y108" s="14"/>
      <c r="Z108" s="14"/>
      <c r="AA108" s="14"/>
      <c r="AB108" s="14"/>
      <c r="AC108" s="14"/>
      <c r="AD108" s="14"/>
      <c r="AE108" s="14"/>
      <c r="AT108" s="260" t="s">
        <v>222</v>
      </c>
      <c r="AU108" s="260" t="s">
        <v>81</v>
      </c>
      <c r="AV108" s="14" t="s">
        <v>79</v>
      </c>
      <c r="AW108" s="14" t="s">
        <v>33</v>
      </c>
      <c r="AX108" s="14" t="s">
        <v>72</v>
      </c>
      <c r="AY108" s="260" t="s">
        <v>156</v>
      </c>
    </row>
    <row r="109" s="13" customFormat="1">
      <c r="A109" s="13"/>
      <c r="B109" s="239"/>
      <c r="C109" s="240"/>
      <c r="D109" s="241" t="s">
        <v>222</v>
      </c>
      <c r="E109" s="242" t="s">
        <v>19</v>
      </c>
      <c r="F109" s="243" t="s">
        <v>2206</v>
      </c>
      <c r="G109" s="240"/>
      <c r="H109" s="244">
        <v>5.1840000000000002</v>
      </c>
      <c r="I109" s="245"/>
      <c r="J109" s="240"/>
      <c r="K109" s="240"/>
      <c r="L109" s="246"/>
      <c r="M109" s="247"/>
      <c r="N109" s="248"/>
      <c r="O109" s="248"/>
      <c r="P109" s="248"/>
      <c r="Q109" s="248"/>
      <c r="R109" s="248"/>
      <c r="S109" s="248"/>
      <c r="T109" s="249"/>
      <c r="U109" s="13"/>
      <c r="V109" s="13"/>
      <c r="W109" s="13"/>
      <c r="X109" s="13"/>
      <c r="Y109" s="13"/>
      <c r="Z109" s="13"/>
      <c r="AA109" s="13"/>
      <c r="AB109" s="13"/>
      <c r="AC109" s="13"/>
      <c r="AD109" s="13"/>
      <c r="AE109" s="13"/>
      <c r="AT109" s="250" t="s">
        <v>222</v>
      </c>
      <c r="AU109" s="250" t="s">
        <v>81</v>
      </c>
      <c r="AV109" s="13" t="s">
        <v>81</v>
      </c>
      <c r="AW109" s="13" t="s">
        <v>33</v>
      </c>
      <c r="AX109" s="13" t="s">
        <v>79</v>
      </c>
      <c r="AY109" s="250" t="s">
        <v>156</v>
      </c>
    </row>
    <row r="110" s="2" customFormat="1" ht="37.8" customHeight="1">
      <c r="A110" s="41"/>
      <c r="B110" s="42"/>
      <c r="C110" s="216" t="s">
        <v>81</v>
      </c>
      <c r="D110" s="216" t="s">
        <v>159</v>
      </c>
      <c r="E110" s="217" t="s">
        <v>2207</v>
      </c>
      <c r="F110" s="218" t="s">
        <v>2208</v>
      </c>
      <c r="G110" s="219" t="s">
        <v>226</v>
      </c>
      <c r="H110" s="220">
        <v>5.1840000000000002</v>
      </c>
      <c r="I110" s="221"/>
      <c r="J110" s="222">
        <f>ROUND(I110*H110,2)</f>
        <v>0</v>
      </c>
      <c r="K110" s="218" t="s">
        <v>163</v>
      </c>
      <c r="L110" s="47"/>
      <c r="M110" s="223" t="s">
        <v>19</v>
      </c>
      <c r="N110" s="224" t="s">
        <v>43</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178</v>
      </c>
      <c r="AT110" s="227" t="s">
        <v>159</v>
      </c>
      <c r="AU110" s="227" t="s">
        <v>81</v>
      </c>
      <c r="AY110" s="20" t="s">
        <v>156</v>
      </c>
      <c r="BE110" s="228">
        <f>IF(N110="základní",J110,0)</f>
        <v>0</v>
      </c>
      <c r="BF110" s="228">
        <f>IF(N110="snížená",J110,0)</f>
        <v>0</v>
      </c>
      <c r="BG110" s="228">
        <f>IF(N110="zákl. přenesená",J110,0)</f>
        <v>0</v>
      </c>
      <c r="BH110" s="228">
        <f>IF(N110="sníž. přenesená",J110,0)</f>
        <v>0</v>
      </c>
      <c r="BI110" s="228">
        <f>IF(N110="nulová",J110,0)</f>
        <v>0</v>
      </c>
      <c r="BJ110" s="20" t="s">
        <v>79</v>
      </c>
      <c r="BK110" s="228">
        <f>ROUND(I110*H110,2)</f>
        <v>0</v>
      </c>
      <c r="BL110" s="20" t="s">
        <v>178</v>
      </c>
      <c r="BM110" s="227" t="s">
        <v>2209</v>
      </c>
    </row>
    <row r="111" s="2" customFormat="1">
      <c r="A111" s="41"/>
      <c r="B111" s="42"/>
      <c r="C111" s="43"/>
      <c r="D111" s="229" t="s">
        <v>166</v>
      </c>
      <c r="E111" s="43"/>
      <c r="F111" s="230" t="s">
        <v>2210</v>
      </c>
      <c r="G111" s="43"/>
      <c r="H111" s="43"/>
      <c r="I111" s="231"/>
      <c r="J111" s="43"/>
      <c r="K111" s="43"/>
      <c r="L111" s="47"/>
      <c r="M111" s="232"/>
      <c r="N111" s="233"/>
      <c r="O111" s="87"/>
      <c r="P111" s="87"/>
      <c r="Q111" s="87"/>
      <c r="R111" s="87"/>
      <c r="S111" s="87"/>
      <c r="T111" s="88"/>
      <c r="U111" s="41"/>
      <c r="V111" s="41"/>
      <c r="W111" s="41"/>
      <c r="X111" s="41"/>
      <c r="Y111" s="41"/>
      <c r="Z111" s="41"/>
      <c r="AA111" s="41"/>
      <c r="AB111" s="41"/>
      <c r="AC111" s="41"/>
      <c r="AD111" s="41"/>
      <c r="AE111" s="41"/>
      <c r="AT111" s="20" t="s">
        <v>166</v>
      </c>
      <c r="AU111" s="20" t="s">
        <v>81</v>
      </c>
    </row>
    <row r="112" s="2" customFormat="1" ht="37.8" customHeight="1">
      <c r="A112" s="41"/>
      <c r="B112" s="42"/>
      <c r="C112" s="216" t="s">
        <v>106</v>
      </c>
      <c r="D112" s="216" t="s">
        <v>159</v>
      </c>
      <c r="E112" s="217" t="s">
        <v>2211</v>
      </c>
      <c r="F112" s="218" t="s">
        <v>2212</v>
      </c>
      <c r="G112" s="219" t="s">
        <v>226</v>
      </c>
      <c r="H112" s="220">
        <v>77.760000000000005</v>
      </c>
      <c r="I112" s="221"/>
      <c r="J112" s="222">
        <f>ROUND(I112*H112,2)</f>
        <v>0</v>
      </c>
      <c r="K112" s="218" t="s">
        <v>163</v>
      </c>
      <c r="L112" s="47"/>
      <c r="M112" s="223" t="s">
        <v>19</v>
      </c>
      <c r="N112" s="224" t="s">
        <v>43</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178</v>
      </c>
      <c r="AT112" s="227" t="s">
        <v>159</v>
      </c>
      <c r="AU112" s="227" t="s">
        <v>81</v>
      </c>
      <c r="AY112" s="20" t="s">
        <v>156</v>
      </c>
      <c r="BE112" s="228">
        <f>IF(N112="základní",J112,0)</f>
        <v>0</v>
      </c>
      <c r="BF112" s="228">
        <f>IF(N112="snížená",J112,0)</f>
        <v>0</v>
      </c>
      <c r="BG112" s="228">
        <f>IF(N112="zákl. přenesená",J112,0)</f>
        <v>0</v>
      </c>
      <c r="BH112" s="228">
        <f>IF(N112="sníž. přenesená",J112,0)</f>
        <v>0</v>
      </c>
      <c r="BI112" s="228">
        <f>IF(N112="nulová",J112,0)</f>
        <v>0</v>
      </c>
      <c r="BJ112" s="20" t="s">
        <v>79</v>
      </c>
      <c r="BK112" s="228">
        <f>ROUND(I112*H112,2)</f>
        <v>0</v>
      </c>
      <c r="BL112" s="20" t="s">
        <v>178</v>
      </c>
      <c r="BM112" s="227" t="s">
        <v>2213</v>
      </c>
    </row>
    <row r="113" s="2" customFormat="1">
      <c r="A113" s="41"/>
      <c r="B113" s="42"/>
      <c r="C113" s="43"/>
      <c r="D113" s="229" t="s">
        <v>166</v>
      </c>
      <c r="E113" s="43"/>
      <c r="F113" s="230" t="s">
        <v>2214</v>
      </c>
      <c r="G113" s="43"/>
      <c r="H113" s="43"/>
      <c r="I113" s="231"/>
      <c r="J113" s="43"/>
      <c r="K113" s="43"/>
      <c r="L113" s="47"/>
      <c r="M113" s="232"/>
      <c r="N113" s="233"/>
      <c r="O113" s="87"/>
      <c r="P113" s="87"/>
      <c r="Q113" s="87"/>
      <c r="R113" s="87"/>
      <c r="S113" s="87"/>
      <c r="T113" s="88"/>
      <c r="U113" s="41"/>
      <c r="V113" s="41"/>
      <c r="W113" s="41"/>
      <c r="X113" s="41"/>
      <c r="Y113" s="41"/>
      <c r="Z113" s="41"/>
      <c r="AA113" s="41"/>
      <c r="AB113" s="41"/>
      <c r="AC113" s="41"/>
      <c r="AD113" s="41"/>
      <c r="AE113" s="41"/>
      <c r="AT113" s="20" t="s">
        <v>166</v>
      </c>
      <c r="AU113" s="20" t="s">
        <v>81</v>
      </c>
    </row>
    <row r="114" s="13" customFormat="1">
      <c r="A114" s="13"/>
      <c r="B114" s="239"/>
      <c r="C114" s="240"/>
      <c r="D114" s="241" t="s">
        <v>222</v>
      </c>
      <c r="E114" s="242" t="s">
        <v>19</v>
      </c>
      <c r="F114" s="243" t="s">
        <v>2215</v>
      </c>
      <c r="G114" s="240"/>
      <c r="H114" s="244">
        <v>77.760000000000005</v>
      </c>
      <c r="I114" s="245"/>
      <c r="J114" s="240"/>
      <c r="K114" s="240"/>
      <c r="L114" s="246"/>
      <c r="M114" s="247"/>
      <c r="N114" s="248"/>
      <c r="O114" s="248"/>
      <c r="P114" s="248"/>
      <c r="Q114" s="248"/>
      <c r="R114" s="248"/>
      <c r="S114" s="248"/>
      <c r="T114" s="249"/>
      <c r="U114" s="13"/>
      <c r="V114" s="13"/>
      <c r="W114" s="13"/>
      <c r="X114" s="13"/>
      <c r="Y114" s="13"/>
      <c r="Z114" s="13"/>
      <c r="AA114" s="13"/>
      <c r="AB114" s="13"/>
      <c r="AC114" s="13"/>
      <c r="AD114" s="13"/>
      <c r="AE114" s="13"/>
      <c r="AT114" s="250" t="s">
        <v>222</v>
      </c>
      <c r="AU114" s="250" t="s">
        <v>81</v>
      </c>
      <c r="AV114" s="13" t="s">
        <v>81</v>
      </c>
      <c r="AW114" s="13" t="s">
        <v>33</v>
      </c>
      <c r="AX114" s="13" t="s">
        <v>79</v>
      </c>
      <c r="AY114" s="250" t="s">
        <v>156</v>
      </c>
    </row>
    <row r="115" s="2" customFormat="1" ht="24.15" customHeight="1">
      <c r="A115" s="41"/>
      <c r="B115" s="42"/>
      <c r="C115" s="216" t="s">
        <v>178</v>
      </c>
      <c r="D115" s="216" t="s">
        <v>159</v>
      </c>
      <c r="E115" s="217" t="s">
        <v>2216</v>
      </c>
      <c r="F115" s="218" t="s">
        <v>2217</v>
      </c>
      <c r="G115" s="219" t="s">
        <v>226</v>
      </c>
      <c r="H115" s="220">
        <v>5.1840000000000002</v>
      </c>
      <c r="I115" s="221"/>
      <c r="J115" s="222">
        <f>ROUND(I115*H115,2)</f>
        <v>0</v>
      </c>
      <c r="K115" s="218" t="s">
        <v>163</v>
      </c>
      <c r="L115" s="47"/>
      <c r="M115" s="223" t="s">
        <v>19</v>
      </c>
      <c r="N115" s="224" t="s">
        <v>43</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178</v>
      </c>
      <c r="AT115" s="227" t="s">
        <v>159</v>
      </c>
      <c r="AU115" s="227" t="s">
        <v>81</v>
      </c>
      <c r="AY115" s="20" t="s">
        <v>156</v>
      </c>
      <c r="BE115" s="228">
        <f>IF(N115="základní",J115,0)</f>
        <v>0</v>
      </c>
      <c r="BF115" s="228">
        <f>IF(N115="snížená",J115,0)</f>
        <v>0</v>
      </c>
      <c r="BG115" s="228">
        <f>IF(N115="zákl. přenesená",J115,0)</f>
        <v>0</v>
      </c>
      <c r="BH115" s="228">
        <f>IF(N115="sníž. přenesená",J115,0)</f>
        <v>0</v>
      </c>
      <c r="BI115" s="228">
        <f>IF(N115="nulová",J115,0)</f>
        <v>0</v>
      </c>
      <c r="BJ115" s="20" t="s">
        <v>79</v>
      </c>
      <c r="BK115" s="228">
        <f>ROUND(I115*H115,2)</f>
        <v>0</v>
      </c>
      <c r="BL115" s="20" t="s">
        <v>178</v>
      </c>
      <c r="BM115" s="227" t="s">
        <v>2218</v>
      </c>
    </row>
    <row r="116" s="2" customFormat="1">
      <c r="A116" s="41"/>
      <c r="B116" s="42"/>
      <c r="C116" s="43"/>
      <c r="D116" s="229" t="s">
        <v>166</v>
      </c>
      <c r="E116" s="43"/>
      <c r="F116" s="230" t="s">
        <v>2219</v>
      </c>
      <c r="G116" s="43"/>
      <c r="H116" s="43"/>
      <c r="I116" s="231"/>
      <c r="J116" s="43"/>
      <c r="K116" s="43"/>
      <c r="L116" s="47"/>
      <c r="M116" s="232"/>
      <c r="N116" s="233"/>
      <c r="O116" s="87"/>
      <c r="P116" s="87"/>
      <c r="Q116" s="87"/>
      <c r="R116" s="87"/>
      <c r="S116" s="87"/>
      <c r="T116" s="88"/>
      <c r="U116" s="41"/>
      <c r="V116" s="41"/>
      <c r="W116" s="41"/>
      <c r="X116" s="41"/>
      <c r="Y116" s="41"/>
      <c r="Z116" s="41"/>
      <c r="AA116" s="41"/>
      <c r="AB116" s="41"/>
      <c r="AC116" s="41"/>
      <c r="AD116" s="41"/>
      <c r="AE116" s="41"/>
      <c r="AT116" s="20" t="s">
        <v>166</v>
      </c>
      <c r="AU116" s="20" t="s">
        <v>81</v>
      </c>
    </row>
    <row r="117" s="2" customFormat="1" ht="24.15" customHeight="1">
      <c r="A117" s="41"/>
      <c r="B117" s="42"/>
      <c r="C117" s="216" t="s">
        <v>155</v>
      </c>
      <c r="D117" s="216" t="s">
        <v>159</v>
      </c>
      <c r="E117" s="217" t="s">
        <v>2220</v>
      </c>
      <c r="F117" s="218" t="s">
        <v>2221</v>
      </c>
      <c r="G117" s="219" t="s">
        <v>240</v>
      </c>
      <c r="H117" s="220">
        <v>9.3309999999999995</v>
      </c>
      <c r="I117" s="221"/>
      <c r="J117" s="222">
        <f>ROUND(I117*H117,2)</f>
        <v>0</v>
      </c>
      <c r="K117" s="218" t="s">
        <v>163</v>
      </c>
      <c r="L117" s="47"/>
      <c r="M117" s="223" t="s">
        <v>19</v>
      </c>
      <c r="N117" s="224" t="s">
        <v>43</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178</v>
      </c>
      <c r="AT117" s="227" t="s">
        <v>159</v>
      </c>
      <c r="AU117" s="227" t="s">
        <v>81</v>
      </c>
      <c r="AY117" s="20" t="s">
        <v>156</v>
      </c>
      <c r="BE117" s="228">
        <f>IF(N117="základní",J117,0)</f>
        <v>0</v>
      </c>
      <c r="BF117" s="228">
        <f>IF(N117="snížená",J117,0)</f>
        <v>0</v>
      </c>
      <c r="BG117" s="228">
        <f>IF(N117="zákl. přenesená",J117,0)</f>
        <v>0</v>
      </c>
      <c r="BH117" s="228">
        <f>IF(N117="sníž. přenesená",J117,0)</f>
        <v>0</v>
      </c>
      <c r="BI117" s="228">
        <f>IF(N117="nulová",J117,0)</f>
        <v>0</v>
      </c>
      <c r="BJ117" s="20" t="s">
        <v>79</v>
      </c>
      <c r="BK117" s="228">
        <f>ROUND(I117*H117,2)</f>
        <v>0</v>
      </c>
      <c r="BL117" s="20" t="s">
        <v>178</v>
      </c>
      <c r="BM117" s="227" t="s">
        <v>2222</v>
      </c>
    </row>
    <row r="118" s="2" customFormat="1">
      <c r="A118" s="41"/>
      <c r="B118" s="42"/>
      <c r="C118" s="43"/>
      <c r="D118" s="229" t="s">
        <v>166</v>
      </c>
      <c r="E118" s="43"/>
      <c r="F118" s="230" t="s">
        <v>2223</v>
      </c>
      <c r="G118" s="43"/>
      <c r="H118" s="43"/>
      <c r="I118" s="231"/>
      <c r="J118" s="43"/>
      <c r="K118" s="43"/>
      <c r="L118" s="47"/>
      <c r="M118" s="232"/>
      <c r="N118" s="233"/>
      <c r="O118" s="87"/>
      <c r="P118" s="87"/>
      <c r="Q118" s="87"/>
      <c r="R118" s="87"/>
      <c r="S118" s="87"/>
      <c r="T118" s="88"/>
      <c r="U118" s="41"/>
      <c r="V118" s="41"/>
      <c r="W118" s="41"/>
      <c r="X118" s="41"/>
      <c r="Y118" s="41"/>
      <c r="Z118" s="41"/>
      <c r="AA118" s="41"/>
      <c r="AB118" s="41"/>
      <c r="AC118" s="41"/>
      <c r="AD118" s="41"/>
      <c r="AE118" s="41"/>
      <c r="AT118" s="20" t="s">
        <v>166</v>
      </c>
      <c r="AU118" s="20" t="s">
        <v>81</v>
      </c>
    </row>
    <row r="119" s="13" customFormat="1">
      <c r="A119" s="13"/>
      <c r="B119" s="239"/>
      <c r="C119" s="240"/>
      <c r="D119" s="241" t="s">
        <v>222</v>
      </c>
      <c r="E119" s="242" t="s">
        <v>19</v>
      </c>
      <c r="F119" s="243" t="s">
        <v>2224</v>
      </c>
      <c r="G119" s="240"/>
      <c r="H119" s="244">
        <v>9.3309999999999995</v>
      </c>
      <c r="I119" s="245"/>
      <c r="J119" s="240"/>
      <c r="K119" s="240"/>
      <c r="L119" s="246"/>
      <c r="M119" s="247"/>
      <c r="N119" s="248"/>
      <c r="O119" s="248"/>
      <c r="P119" s="248"/>
      <c r="Q119" s="248"/>
      <c r="R119" s="248"/>
      <c r="S119" s="248"/>
      <c r="T119" s="249"/>
      <c r="U119" s="13"/>
      <c r="V119" s="13"/>
      <c r="W119" s="13"/>
      <c r="X119" s="13"/>
      <c r="Y119" s="13"/>
      <c r="Z119" s="13"/>
      <c r="AA119" s="13"/>
      <c r="AB119" s="13"/>
      <c r="AC119" s="13"/>
      <c r="AD119" s="13"/>
      <c r="AE119" s="13"/>
      <c r="AT119" s="250" t="s">
        <v>222</v>
      </c>
      <c r="AU119" s="250" t="s">
        <v>81</v>
      </c>
      <c r="AV119" s="13" t="s">
        <v>81</v>
      </c>
      <c r="AW119" s="13" t="s">
        <v>33</v>
      </c>
      <c r="AX119" s="13" t="s">
        <v>79</v>
      </c>
      <c r="AY119" s="250" t="s">
        <v>156</v>
      </c>
    </row>
    <row r="120" s="12" customFormat="1" ht="22.8" customHeight="1">
      <c r="A120" s="12"/>
      <c r="B120" s="200"/>
      <c r="C120" s="201"/>
      <c r="D120" s="202" t="s">
        <v>71</v>
      </c>
      <c r="E120" s="214" t="s">
        <v>81</v>
      </c>
      <c r="F120" s="214" t="s">
        <v>230</v>
      </c>
      <c r="G120" s="201"/>
      <c r="H120" s="201"/>
      <c r="I120" s="204"/>
      <c r="J120" s="215">
        <f>BK120</f>
        <v>0</v>
      </c>
      <c r="K120" s="201"/>
      <c r="L120" s="206"/>
      <c r="M120" s="207"/>
      <c r="N120" s="208"/>
      <c r="O120" s="208"/>
      <c r="P120" s="209">
        <f>SUM(P121:P124)</f>
        <v>0</v>
      </c>
      <c r="Q120" s="208"/>
      <c r="R120" s="209">
        <f>SUM(R121:R124)</f>
        <v>11.92848768</v>
      </c>
      <c r="S120" s="208"/>
      <c r="T120" s="210">
        <f>SUM(T121:T124)</f>
        <v>0</v>
      </c>
      <c r="U120" s="12"/>
      <c r="V120" s="12"/>
      <c r="W120" s="12"/>
      <c r="X120" s="12"/>
      <c r="Y120" s="12"/>
      <c r="Z120" s="12"/>
      <c r="AA120" s="12"/>
      <c r="AB120" s="12"/>
      <c r="AC120" s="12"/>
      <c r="AD120" s="12"/>
      <c r="AE120" s="12"/>
      <c r="AR120" s="211" t="s">
        <v>79</v>
      </c>
      <c r="AT120" s="212" t="s">
        <v>71</v>
      </c>
      <c r="AU120" s="212" t="s">
        <v>79</v>
      </c>
      <c r="AY120" s="211" t="s">
        <v>156</v>
      </c>
      <c r="BK120" s="213">
        <f>SUM(BK121:BK124)</f>
        <v>0</v>
      </c>
    </row>
    <row r="121" s="2" customFormat="1" ht="16.5" customHeight="1">
      <c r="A121" s="41"/>
      <c r="B121" s="42"/>
      <c r="C121" s="216" t="s">
        <v>189</v>
      </c>
      <c r="D121" s="216" t="s">
        <v>159</v>
      </c>
      <c r="E121" s="217" t="s">
        <v>2225</v>
      </c>
      <c r="F121" s="218" t="s">
        <v>2226</v>
      </c>
      <c r="G121" s="219" t="s">
        <v>226</v>
      </c>
      <c r="H121" s="220">
        <v>5.1840000000000002</v>
      </c>
      <c r="I121" s="221"/>
      <c r="J121" s="222">
        <f>ROUND(I121*H121,2)</f>
        <v>0</v>
      </c>
      <c r="K121" s="218" t="s">
        <v>163</v>
      </c>
      <c r="L121" s="47"/>
      <c r="M121" s="223" t="s">
        <v>19</v>
      </c>
      <c r="N121" s="224" t="s">
        <v>43</v>
      </c>
      <c r="O121" s="87"/>
      <c r="P121" s="225">
        <f>O121*H121</f>
        <v>0</v>
      </c>
      <c r="Q121" s="225">
        <v>2.3010199999999998</v>
      </c>
      <c r="R121" s="225">
        <f>Q121*H121</f>
        <v>11.92848768</v>
      </c>
      <c r="S121" s="225">
        <v>0</v>
      </c>
      <c r="T121" s="226">
        <f>S121*H121</f>
        <v>0</v>
      </c>
      <c r="U121" s="41"/>
      <c r="V121" s="41"/>
      <c r="W121" s="41"/>
      <c r="X121" s="41"/>
      <c r="Y121" s="41"/>
      <c r="Z121" s="41"/>
      <c r="AA121" s="41"/>
      <c r="AB121" s="41"/>
      <c r="AC121" s="41"/>
      <c r="AD121" s="41"/>
      <c r="AE121" s="41"/>
      <c r="AR121" s="227" t="s">
        <v>178</v>
      </c>
      <c r="AT121" s="227" t="s">
        <v>159</v>
      </c>
      <c r="AU121" s="227" t="s">
        <v>81</v>
      </c>
      <c r="AY121" s="20" t="s">
        <v>156</v>
      </c>
      <c r="BE121" s="228">
        <f>IF(N121="základní",J121,0)</f>
        <v>0</v>
      </c>
      <c r="BF121" s="228">
        <f>IF(N121="snížená",J121,0)</f>
        <v>0</v>
      </c>
      <c r="BG121" s="228">
        <f>IF(N121="zákl. přenesená",J121,0)</f>
        <v>0</v>
      </c>
      <c r="BH121" s="228">
        <f>IF(N121="sníž. přenesená",J121,0)</f>
        <v>0</v>
      </c>
      <c r="BI121" s="228">
        <f>IF(N121="nulová",J121,0)</f>
        <v>0</v>
      </c>
      <c r="BJ121" s="20" t="s">
        <v>79</v>
      </c>
      <c r="BK121" s="228">
        <f>ROUND(I121*H121,2)</f>
        <v>0</v>
      </c>
      <c r="BL121" s="20" t="s">
        <v>178</v>
      </c>
      <c r="BM121" s="227" t="s">
        <v>2227</v>
      </c>
    </row>
    <row r="122" s="2" customFormat="1">
      <c r="A122" s="41"/>
      <c r="B122" s="42"/>
      <c r="C122" s="43"/>
      <c r="D122" s="229" t="s">
        <v>166</v>
      </c>
      <c r="E122" s="43"/>
      <c r="F122" s="230" t="s">
        <v>2228</v>
      </c>
      <c r="G122" s="43"/>
      <c r="H122" s="43"/>
      <c r="I122" s="231"/>
      <c r="J122" s="43"/>
      <c r="K122" s="43"/>
      <c r="L122" s="47"/>
      <c r="M122" s="232"/>
      <c r="N122" s="233"/>
      <c r="O122" s="87"/>
      <c r="P122" s="87"/>
      <c r="Q122" s="87"/>
      <c r="R122" s="87"/>
      <c r="S122" s="87"/>
      <c r="T122" s="88"/>
      <c r="U122" s="41"/>
      <c r="V122" s="41"/>
      <c r="W122" s="41"/>
      <c r="X122" s="41"/>
      <c r="Y122" s="41"/>
      <c r="Z122" s="41"/>
      <c r="AA122" s="41"/>
      <c r="AB122" s="41"/>
      <c r="AC122" s="41"/>
      <c r="AD122" s="41"/>
      <c r="AE122" s="41"/>
      <c r="AT122" s="20" t="s">
        <v>166</v>
      </c>
      <c r="AU122" s="20" t="s">
        <v>81</v>
      </c>
    </row>
    <row r="123" s="14" customFormat="1">
      <c r="A123" s="14"/>
      <c r="B123" s="251"/>
      <c r="C123" s="252"/>
      <c r="D123" s="241" t="s">
        <v>222</v>
      </c>
      <c r="E123" s="253" t="s">
        <v>19</v>
      </c>
      <c r="F123" s="254" t="s">
        <v>2205</v>
      </c>
      <c r="G123" s="252"/>
      <c r="H123" s="253" t="s">
        <v>19</v>
      </c>
      <c r="I123" s="255"/>
      <c r="J123" s="252"/>
      <c r="K123" s="252"/>
      <c r="L123" s="256"/>
      <c r="M123" s="257"/>
      <c r="N123" s="258"/>
      <c r="O123" s="258"/>
      <c r="P123" s="258"/>
      <c r="Q123" s="258"/>
      <c r="R123" s="258"/>
      <c r="S123" s="258"/>
      <c r="T123" s="259"/>
      <c r="U123" s="14"/>
      <c r="V123" s="14"/>
      <c r="W123" s="14"/>
      <c r="X123" s="14"/>
      <c r="Y123" s="14"/>
      <c r="Z123" s="14"/>
      <c r="AA123" s="14"/>
      <c r="AB123" s="14"/>
      <c r="AC123" s="14"/>
      <c r="AD123" s="14"/>
      <c r="AE123" s="14"/>
      <c r="AT123" s="260" t="s">
        <v>222</v>
      </c>
      <c r="AU123" s="260" t="s">
        <v>81</v>
      </c>
      <c r="AV123" s="14" t="s">
        <v>79</v>
      </c>
      <c r="AW123" s="14" t="s">
        <v>33</v>
      </c>
      <c r="AX123" s="14" t="s">
        <v>72</v>
      </c>
      <c r="AY123" s="260" t="s">
        <v>156</v>
      </c>
    </row>
    <row r="124" s="13" customFormat="1">
      <c r="A124" s="13"/>
      <c r="B124" s="239"/>
      <c r="C124" s="240"/>
      <c r="D124" s="241" t="s">
        <v>222</v>
      </c>
      <c r="E124" s="242" t="s">
        <v>19</v>
      </c>
      <c r="F124" s="243" t="s">
        <v>2206</v>
      </c>
      <c r="G124" s="240"/>
      <c r="H124" s="244">
        <v>5.1840000000000002</v>
      </c>
      <c r="I124" s="245"/>
      <c r="J124" s="240"/>
      <c r="K124" s="240"/>
      <c r="L124" s="246"/>
      <c r="M124" s="247"/>
      <c r="N124" s="248"/>
      <c r="O124" s="248"/>
      <c r="P124" s="248"/>
      <c r="Q124" s="248"/>
      <c r="R124" s="248"/>
      <c r="S124" s="248"/>
      <c r="T124" s="249"/>
      <c r="U124" s="13"/>
      <c r="V124" s="13"/>
      <c r="W124" s="13"/>
      <c r="X124" s="13"/>
      <c r="Y124" s="13"/>
      <c r="Z124" s="13"/>
      <c r="AA124" s="13"/>
      <c r="AB124" s="13"/>
      <c r="AC124" s="13"/>
      <c r="AD124" s="13"/>
      <c r="AE124" s="13"/>
      <c r="AT124" s="250" t="s">
        <v>222</v>
      </c>
      <c r="AU124" s="250" t="s">
        <v>81</v>
      </c>
      <c r="AV124" s="13" t="s">
        <v>81</v>
      </c>
      <c r="AW124" s="13" t="s">
        <v>33</v>
      </c>
      <c r="AX124" s="13" t="s">
        <v>79</v>
      </c>
      <c r="AY124" s="250" t="s">
        <v>156</v>
      </c>
    </row>
    <row r="125" s="12" customFormat="1" ht="22.8" customHeight="1">
      <c r="A125" s="12"/>
      <c r="B125" s="200"/>
      <c r="C125" s="201"/>
      <c r="D125" s="202" t="s">
        <v>71</v>
      </c>
      <c r="E125" s="214" t="s">
        <v>106</v>
      </c>
      <c r="F125" s="214" t="s">
        <v>237</v>
      </c>
      <c r="G125" s="201"/>
      <c r="H125" s="201"/>
      <c r="I125" s="204"/>
      <c r="J125" s="215">
        <f>BK125</f>
        <v>0</v>
      </c>
      <c r="K125" s="201"/>
      <c r="L125" s="206"/>
      <c r="M125" s="207"/>
      <c r="N125" s="208"/>
      <c r="O125" s="208"/>
      <c r="P125" s="209">
        <f>SUM(P126:P147)</f>
        <v>0</v>
      </c>
      <c r="Q125" s="208"/>
      <c r="R125" s="209">
        <f>SUM(R126:R147)</f>
        <v>2.75539705</v>
      </c>
      <c r="S125" s="208"/>
      <c r="T125" s="210">
        <f>SUM(T126:T147)</f>
        <v>0</v>
      </c>
      <c r="U125" s="12"/>
      <c r="V125" s="12"/>
      <c r="W125" s="12"/>
      <c r="X125" s="12"/>
      <c r="Y125" s="12"/>
      <c r="Z125" s="12"/>
      <c r="AA125" s="12"/>
      <c r="AB125" s="12"/>
      <c r="AC125" s="12"/>
      <c r="AD125" s="12"/>
      <c r="AE125" s="12"/>
      <c r="AR125" s="211" t="s">
        <v>79</v>
      </c>
      <c r="AT125" s="212" t="s">
        <v>71</v>
      </c>
      <c r="AU125" s="212" t="s">
        <v>79</v>
      </c>
      <c r="AY125" s="211" t="s">
        <v>156</v>
      </c>
      <c r="BK125" s="213">
        <f>SUM(BK126:BK147)</f>
        <v>0</v>
      </c>
    </row>
    <row r="126" s="2" customFormat="1" ht="24.15" customHeight="1">
      <c r="A126" s="41"/>
      <c r="B126" s="42"/>
      <c r="C126" s="216" t="s">
        <v>256</v>
      </c>
      <c r="D126" s="216" t="s">
        <v>159</v>
      </c>
      <c r="E126" s="217" t="s">
        <v>670</v>
      </c>
      <c r="F126" s="218" t="s">
        <v>671</v>
      </c>
      <c r="G126" s="219" t="s">
        <v>218</v>
      </c>
      <c r="H126" s="220">
        <v>28.933</v>
      </c>
      <c r="I126" s="221"/>
      <c r="J126" s="222">
        <f>ROUND(I126*H126,2)</f>
        <v>0</v>
      </c>
      <c r="K126" s="218" t="s">
        <v>219</v>
      </c>
      <c r="L126" s="47"/>
      <c r="M126" s="223" t="s">
        <v>19</v>
      </c>
      <c r="N126" s="224" t="s">
        <v>43</v>
      </c>
      <c r="O126" s="87"/>
      <c r="P126" s="225">
        <f>O126*H126</f>
        <v>0</v>
      </c>
      <c r="Q126" s="225">
        <v>0.079210000000000003</v>
      </c>
      <c r="R126" s="225">
        <f>Q126*H126</f>
        <v>2.2917829300000001</v>
      </c>
      <c r="S126" s="225">
        <v>0</v>
      </c>
      <c r="T126" s="226">
        <f>S126*H126</f>
        <v>0</v>
      </c>
      <c r="U126" s="41"/>
      <c r="V126" s="41"/>
      <c r="W126" s="41"/>
      <c r="X126" s="41"/>
      <c r="Y126" s="41"/>
      <c r="Z126" s="41"/>
      <c r="AA126" s="41"/>
      <c r="AB126" s="41"/>
      <c r="AC126" s="41"/>
      <c r="AD126" s="41"/>
      <c r="AE126" s="41"/>
      <c r="AR126" s="227" t="s">
        <v>178</v>
      </c>
      <c r="AT126" s="227" t="s">
        <v>159</v>
      </c>
      <c r="AU126" s="227" t="s">
        <v>81</v>
      </c>
      <c r="AY126" s="20" t="s">
        <v>156</v>
      </c>
      <c r="BE126" s="228">
        <f>IF(N126="základní",J126,0)</f>
        <v>0</v>
      </c>
      <c r="BF126" s="228">
        <f>IF(N126="snížená",J126,0)</f>
        <v>0</v>
      </c>
      <c r="BG126" s="228">
        <f>IF(N126="zákl. přenesená",J126,0)</f>
        <v>0</v>
      </c>
      <c r="BH126" s="228">
        <f>IF(N126="sníž. přenesená",J126,0)</f>
        <v>0</v>
      </c>
      <c r="BI126" s="228">
        <f>IF(N126="nulová",J126,0)</f>
        <v>0</v>
      </c>
      <c r="BJ126" s="20" t="s">
        <v>79</v>
      </c>
      <c r="BK126" s="228">
        <f>ROUND(I126*H126,2)</f>
        <v>0</v>
      </c>
      <c r="BL126" s="20" t="s">
        <v>178</v>
      </c>
      <c r="BM126" s="227" t="s">
        <v>2229</v>
      </c>
    </row>
    <row r="127" s="2" customFormat="1">
      <c r="A127" s="41"/>
      <c r="B127" s="42"/>
      <c r="C127" s="43"/>
      <c r="D127" s="229" t="s">
        <v>166</v>
      </c>
      <c r="E127" s="43"/>
      <c r="F127" s="230" t="s">
        <v>673</v>
      </c>
      <c r="G127" s="43"/>
      <c r="H127" s="43"/>
      <c r="I127" s="231"/>
      <c r="J127" s="43"/>
      <c r="K127" s="43"/>
      <c r="L127" s="47"/>
      <c r="M127" s="232"/>
      <c r="N127" s="233"/>
      <c r="O127" s="87"/>
      <c r="P127" s="87"/>
      <c r="Q127" s="87"/>
      <c r="R127" s="87"/>
      <c r="S127" s="87"/>
      <c r="T127" s="88"/>
      <c r="U127" s="41"/>
      <c r="V127" s="41"/>
      <c r="W127" s="41"/>
      <c r="X127" s="41"/>
      <c r="Y127" s="41"/>
      <c r="Z127" s="41"/>
      <c r="AA127" s="41"/>
      <c r="AB127" s="41"/>
      <c r="AC127" s="41"/>
      <c r="AD127" s="41"/>
      <c r="AE127" s="41"/>
      <c r="AT127" s="20" t="s">
        <v>166</v>
      </c>
      <c r="AU127" s="20" t="s">
        <v>81</v>
      </c>
    </row>
    <row r="128" s="14" customFormat="1">
      <c r="A128" s="14"/>
      <c r="B128" s="251"/>
      <c r="C128" s="252"/>
      <c r="D128" s="241" t="s">
        <v>222</v>
      </c>
      <c r="E128" s="253" t="s">
        <v>19</v>
      </c>
      <c r="F128" s="254" t="s">
        <v>2230</v>
      </c>
      <c r="G128" s="252"/>
      <c r="H128" s="253" t="s">
        <v>19</v>
      </c>
      <c r="I128" s="255"/>
      <c r="J128" s="252"/>
      <c r="K128" s="252"/>
      <c r="L128" s="256"/>
      <c r="M128" s="257"/>
      <c r="N128" s="258"/>
      <c r="O128" s="258"/>
      <c r="P128" s="258"/>
      <c r="Q128" s="258"/>
      <c r="R128" s="258"/>
      <c r="S128" s="258"/>
      <c r="T128" s="259"/>
      <c r="U128" s="14"/>
      <c r="V128" s="14"/>
      <c r="W128" s="14"/>
      <c r="X128" s="14"/>
      <c r="Y128" s="14"/>
      <c r="Z128" s="14"/>
      <c r="AA128" s="14"/>
      <c r="AB128" s="14"/>
      <c r="AC128" s="14"/>
      <c r="AD128" s="14"/>
      <c r="AE128" s="14"/>
      <c r="AT128" s="260" t="s">
        <v>222</v>
      </c>
      <c r="AU128" s="260" t="s">
        <v>81</v>
      </c>
      <c r="AV128" s="14" t="s">
        <v>79</v>
      </c>
      <c r="AW128" s="14" t="s">
        <v>33</v>
      </c>
      <c r="AX128" s="14" t="s">
        <v>72</v>
      </c>
      <c r="AY128" s="260" t="s">
        <v>156</v>
      </c>
    </row>
    <row r="129" s="13" customFormat="1">
      <c r="A129" s="13"/>
      <c r="B129" s="239"/>
      <c r="C129" s="240"/>
      <c r="D129" s="241" t="s">
        <v>222</v>
      </c>
      <c r="E129" s="242" t="s">
        <v>19</v>
      </c>
      <c r="F129" s="243" t="s">
        <v>2231</v>
      </c>
      <c r="G129" s="240"/>
      <c r="H129" s="244">
        <v>30.733000000000001</v>
      </c>
      <c r="I129" s="245"/>
      <c r="J129" s="240"/>
      <c r="K129" s="240"/>
      <c r="L129" s="246"/>
      <c r="M129" s="247"/>
      <c r="N129" s="248"/>
      <c r="O129" s="248"/>
      <c r="P129" s="248"/>
      <c r="Q129" s="248"/>
      <c r="R129" s="248"/>
      <c r="S129" s="248"/>
      <c r="T129" s="249"/>
      <c r="U129" s="13"/>
      <c r="V129" s="13"/>
      <c r="W129" s="13"/>
      <c r="X129" s="13"/>
      <c r="Y129" s="13"/>
      <c r="Z129" s="13"/>
      <c r="AA129" s="13"/>
      <c r="AB129" s="13"/>
      <c r="AC129" s="13"/>
      <c r="AD129" s="13"/>
      <c r="AE129" s="13"/>
      <c r="AT129" s="250" t="s">
        <v>222</v>
      </c>
      <c r="AU129" s="250" t="s">
        <v>81</v>
      </c>
      <c r="AV129" s="13" t="s">
        <v>81</v>
      </c>
      <c r="AW129" s="13" t="s">
        <v>33</v>
      </c>
      <c r="AX129" s="13" t="s">
        <v>72</v>
      </c>
      <c r="AY129" s="250" t="s">
        <v>156</v>
      </c>
    </row>
    <row r="130" s="13" customFormat="1">
      <c r="A130" s="13"/>
      <c r="B130" s="239"/>
      <c r="C130" s="240"/>
      <c r="D130" s="241" t="s">
        <v>222</v>
      </c>
      <c r="E130" s="242" t="s">
        <v>19</v>
      </c>
      <c r="F130" s="243" t="s">
        <v>779</v>
      </c>
      <c r="G130" s="240"/>
      <c r="H130" s="244">
        <v>-1.8</v>
      </c>
      <c r="I130" s="245"/>
      <c r="J130" s="240"/>
      <c r="K130" s="240"/>
      <c r="L130" s="246"/>
      <c r="M130" s="247"/>
      <c r="N130" s="248"/>
      <c r="O130" s="248"/>
      <c r="P130" s="248"/>
      <c r="Q130" s="248"/>
      <c r="R130" s="248"/>
      <c r="S130" s="248"/>
      <c r="T130" s="249"/>
      <c r="U130" s="13"/>
      <c r="V130" s="13"/>
      <c r="W130" s="13"/>
      <c r="X130" s="13"/>
      <c r="Y130" s="13"/>
      <c r="Z130" s="13"/>
      <c r="AA130" s="13"/>
      <c r="AB130" s="13"/>
      <c r="AC130" s="13"/>
      <c r="AD130" s="13"/>
      <c r="AE130" s="13"/>
      <c r="AT130" s="250" t="s">
        <v>222</v>
      </c>
      <c r="AU130" s="250" t="s">
        <v>81</v>
      </c>
      <c r="AV130" s="13" t="s">
        <v>81</v>
      </c>
      <c r="AW130" s="13" t="s">
        <v>33</v>
      </c>
      <c r="AX130" s="13" t="s">
        <v>72</v>
      </c>
      <c r="AY130" s="250" t="s">
        <v>156</v>
      </c>
    </row>
    <row r="131" s="16" customFormat="1">
      <c r="A131" s="16"/>
      <c r="B131" s="272"/>
      <c r="C131" s="273"/>
      <c r="D131" s="241" t="s">
        <v>222</v>
      </c>
      <c r="E131" s="274" t="s">
        <v>19</v>
      </c>
      <c r="F131" s="275" t="s">
        <v>292</v>
      </c>
      <c r="G131" s="273"/>
      <c r="H131" s="276">
        <v>28.933</v>
      </c>
      <c r="I131" s="277"/>
      <c r="J131" s="273"/>
      <c r="K131" s="273"/>
      <c r="L131" s="278"/>
      <c r="M131" s="279"/>
      <c r="N131" s="280"/>
      <c r="O131" s="280"/>
      <c r="P131" s="280"/>
      <c r="Q131" s="280"/>
      <c r="R131" s="280"/>
      <c r="S131" s="280"/>
      <c r="T131" s="281"/>
      <c r="U131" s="16"/>
      <c r="V131" s="16"/>
      <c r="W131" s="16"/>
      <c r="X131" s="16"/>
      <c r="Y131" s="16"/>
      <c r="Z131" s="16"/>
      <c r="AA131" s="16"/>
      <c r="AB131" s="16"/>
      <c r="AC131" s="16"/>
      <c r="AD131" s="16"/>
      <c r="AE131" s="16"/>
      <c r="AT131" s="282" t="s">
        <v>222</v>
      </c>
      <c r="AU131" s="282" t="s">
        <v>81</v>
      </c>
      <c r="AV131" s="16" t="s">
        <v>178</v>
      </c>
      <c r="AW131" s="16" t="s">
        <v>33</v>
      </c>
      <c r="AX131" s="16" t="s">
        <v>79</v>
      </c>
      <c r="AY131" s="282" t="s">
        <v>156</v>
      </c>
    </row>
    <row r="132" s="2" customFormat="1" ht="24.15" customHeight="1">
      <c r="A132" s="41"/>
      <c r="B132" s="42"/>
      <c r="C132" s="216" t="s">
        <v>263</v>
      </c>
      <c r="D132" s="216" t="s">
        <v>159</v>
      </c>
      <c r="E132" s="217" t="s">
        <v>2232</v>
      </c>
      <c r="F132" s="218" t="s">
        <v>2233</v>
      </c>
      <c r="G132" s="219" t="s">
        <v>187</v>
      </c>
      <c r="H132" s="220">
        <v>1</v>
      </c>
      <c r="I132" s="221"/>
      <c r="J132" s="222">
        <f>ROUND(I132*H132,2)</f>
        <v>0</v>
      </c>
      <c r="K132" s="218" t="s">
        <v>219</v>
      </c>
      <c r="L132" s="47"/>
      <c r="M132" s="223" t="s">
        <v>19</v>
      </c>
      <c r="N132" s="224" t="s">
        <v>43</v>
      </c>
      <c r="O132" s="87"/>
      <c r="P132" s="225">
        <f>O132*H132</f>
        <v>0</v>
      </c>
      <c r="Q132" s="225">
        <v>0.03193</v>
      </c>
      <c r="R132" s="225">
        <f>Q132*H132</f>
        <v>0.03193</v>
      </c>
      <c r="S132" s="225">
        <v>0</v>
      </c>
      <c r="T132" s="226">
        <f>S132*H132</f>
        <v>0</v>
      </c>
      <c r="U132" s="41"/>
      <c r="V132" s="41"/>
      <c r="W132" s="41"/>
      <c r="X132" s="41"/>
      <c r="Y132" s="41"/>
      <c r="Z132" s="41"/>
      <c r="AA132" s="41"/>
      <c r="AB132" s="41"/>
      <c r="AC132" s="41"/>
      <c r="AD132" s="41"/>
      <c r="AE132" s="41"/>
      <c r="AR132" s="227" t="s">
        <v>178</v>
      </c>
      <c r="AT132" s="227" t="s">
        <v>159</v>
      </c>
      <c r="AU132" s="227" t="s">
        <v>81</v>
      </c>
      <c r="AY132" s="20" t="s">
        <v>156</v>
      </c>
      <c r="BE132" s="228">
        <f>IF(N132="základní",J132,0)</f>
        <v>0</v>
      </c>
      <c r="BF132" s="228">
        <f>IF(N132="snížená",J132,0)</f>
        <v>0</v>
      </c>
      <c r="BG132" s="228">
        <f>IF(N132="zákl. přenesená",J132,0)</f>
        <v>0</v>
      </c>
      <c r="BH132" s="228">
        <f>IF(N132="sníž. přenesená",J132,0)</f>
        <v>0</v>
      </c>
      <c r="BI132" s="228">
        <f>IF(N132="nulová",J132,0)</f>
        <v>0</v>
      </c>
      <c r="BJ132" s="20" t="s">
        <v>79</v>
      </c>
      <c r="BK132" s="228">
        <f>ROUND(I132*H132,2)</f>
        <v>0</v>
      </c>
      <c r="BL132" s="20" t="s">
        <v>178</v>
      </c>
      <c r="BM132" s="227" t="s">
        <v>2234</v>
      </c>
    </row>
    <row r="133" s="2" customFormat="1">
      <c r="A133" s="41"/>
      <c r="B133" s="42"/>
      <c r="C133" s="43"/>
      <c r="D133" s="229" t="s">
        <v>166</v>
      </c>
      <c r="E133" s="43"/>
      <c r="F133" s="230" t="s">
        <v>2235</v>
      </c>
      <c r="G133" s="43"/>
      <c r="H133" s="43"/>
      <c r="I133" s="231"/>
      <c r="J133" s="43"/>
      <c r="K133" s="43"/>
      <c r="L133" s="47"/>
      <c r="M133" s="232"/>
      <c r="N133" s="233"/>
      <c r="O133" s="87"/>
      <c r="P133" s="87"/>
      <c r="Q133" s="87"/>
      <c r="R133" s="87"/>
      <c r="S133" s="87"/>
      <c r="T133" s="88"/>
      <c r="U133" s="41"/>
      <c r="V133" s="41"/>
      <c r="W133" s="41"/>
      <c r="X133" s="41"/>
      <c r="Y133" s="41"/>
      <c r="Z133" s="41"/>
      <c r="AA133" s="41"/>
      <c r="AB133" s="41"/>
      <c r="AC133" s="41"/>
      <c r="AD133" s="41"/>
      <c r="AE133" s="41"/>
      <c r="AT133" s="20" t="s">
        <v>166</v>
      </c>
      <c r="AU133" s="20" t="s">
        <v>81</v>
      </c>
    </row>
    <row r="134" s="14" customFormat="1">
      <c r="A134" s="14"/>
      <c r="B134" s="251"/>
      <c r="C134" s="252"/>
      <c r="D134" s="241" t="s">
        <v>222</v>
      </c>
      <c r="E134" s="253" t="s">
        <v>19</v>
      </c>
      <c r="F134" s="254" t="s">
        <v>2230</v>
      </c>
      <c r="G134" s="252"/>
      <c r="H134" s="253" t="s">
        <v>19</v>
      </c>
      <c r="I134" s="255"/>
      <c r="J134" s="252"/>
      <c r="K134" s="252"/>
      <c r="L134" s="256"/>
      <c r="M134" s="257"/>
      <c r="N134" s="258"/>
      <c r="O134" s="258"/>
      <c r="P134" s="258"/>
      <c r="Q134" s="258"/>
      <c r="R134" s="258"/>
      <c r="S134" s="258"/>
      <c r="T134" s="259"/>
      <c r="U134" s="14"/>
      <c r="V134" s="14"/>
      <c r="W134" s="14"/>
      <c r="X134" s="14"/>
      <c r="Y134" s="14"/>
      <c r="Z134" s="14"/>
      <c r="AA134" s="14"/>
      <c r="AB134" s="14"/>
      <c r="AC134" s="14"/>
      <c r="AD134" s="14"/>
      <c r="AE134" s="14"/>
      <c r="AT134" s="260" t="s">
        <v>222</v>
      </c>
      <c r="AU134" s="260" t="s">
        <v>81</v>
      </c>
      <c r="AV134" s="14" t="s">
        <v>79</v>
      </c>
      <c r="AW134" s="14" t="s">
        <v>33</v>
      </c>
      <c r="AX134" s="14" t="s">
        <v>72</v>
      </c>
      <c r="AY134" s="260" t="s">
        <v>156</v>
      </c>
    </row>
    <row r="135" s="13" customFormat="1">
      <c r="A135" s="13"/>
      <c r="B135" s="239"/>
      <c r="C135" s="240"/>
      <c r="D135" s="241" t="s">
        <v>222</v>
      </c>
      <c r="E135" s="242" t="s">
        <v>19</v>
      </c>
      <c r="F135" s="243" t="s">
        <v>79</v>
      </c>
      <c r="G135" s="240"/>
      <c r="H135" s="244">
        <v>1</v>
      </c>
      <c r="I135" s="245"/>
      <c r="J135" s="240"/>
      <c r="K135" s="240"/>
      <c r="L135" s="246"/>
      <c r="M135" s="247"/>
      <c r="N135" s="248"/>
      <c r="O135" s="248"/>
      <c r="P135" s="248"/>
      <c r="Q135" s="248"/>
      <c r="R135" s="248"/>
      <c r="S135" s="248"/>
      <c r="T135" s="249"/>
      <c r="U135" s="13"/>
      <c r="V135" s="13"/>
      <c r="W135" s="13"/>
      <c r="X135" s="13"/>
      <c r="Y135" s="13"/>
      <c r="Z135" s="13"/>
      <c r="AA135" s="13"/>
      <c r="AB135" s="13"/>
      <c r="AC135" s="13"/>
      <c r="AD135" s="13"/>
      <c r="AE135" s="13"/>
      <c r="AT135" s="250" t="s">
        <v>222</v>
      </c>
      <c r="AU135" s="250" t="s">
        <v>81</v>
      </c>
      <c r="AV135" s="13" t="s">
        <v>81</v>
      </c>
      <c r="AW135" s="13" t="s">
        <v>33</v>
      </c>
      <c r="AX135" s="13" t="s">
        <v>79</v>
      </c>
      <c r="AY135" s="250" t="s">
        <v>156</v>
      </c>
    </row>
    <row r="136" s="2" customFormat="1" ht="16.5" customHeight="1">
      <c r="A136" s="41"/>
      <c r="B136" s="42"/>
      <c r="C136" s="216" t="s">
        <v>270</v>
      </c>
      <c r="D136" s="216" t="s">
        <v>159</v>
      </c>
      <c r="E136" s="217" t="s">
        <v>264</v>
      </c>
      <c r="F136" s="218" t="s">
        <v>265</v>
      </c>
      <c r="G136" s="219" t="s">
        <v>266</v>
      </c>
      <c r="H136" s="220">
        <v>19.600000000000001</v>
      </c>
      <c r="I136" s="221"/>
      <c r="J136" s="222">
        <f>ROUND(I136*H136,2)</f>
        <v>0</v>
      </c>
      <c r="K136" s="218" t="s">
        <v>219</v>
      </c>
      <c r="L136" s="47"/>
      <c r="M136" s="223" t="s">
        <v>19</v>
      </c>
      <c r="N136" s="224" t="s">
        <v>43</v>
      </c>
      <c r="O136" s="87"/>
      <c r="P136" s="225">
        <f>O136*H136</f>
        <v>0</v>
      </c>
      <c r="Q136" s="225">
        <v>0.00013999999999999999</v>
      </c>
      <c r="R136" s="225">
        <f>Q136*H136</f>
        <v>0.0027439999999999999</v>
      </c>
      <c r="S136" s="225">
        <v>0</v>
      </c>
      <c r="T136" s="226">
        <f>S136*H136</f>
        <v>0</v>
      </c>
      <c r="U136" s="41"/>
      <c r="V136" s="41"/>
      <c r="W136" s="41"/>
      <c r="X136" s="41"/>
      <c r="Y136" s="41"/>
      <c r="Z136" s="41"/>
      <c r="AA136" s="41"/>
      <c r="AB136" s="41"/>
      <c r="AC136" s="41"/>
      <c r="AD136" s="41"/>
      <c r="AE136" s="41"/>
      <c r="AR136" s="227" t="s">
        <v>178</v>
      </c>
      <c r="AT136" s="227" t="s">
        <v>159</v>
      </c>
      <c r="AU136" s="227" t="s">
        <v>81</v>
      </c>
      <c r="AY136" s="20" t="s">
        <v>156</v>
      </c>
      <c r="BE136" s="228">
        <f>IF(N136="základní",J136,0)</f>
        <v>0</v>
      </c>
      <c r="BF136" s="228">
        <f>IF(N136="snížená",J136,0)</f>
        <v>0</v>
      </c>
      <c r="BG136" s="228">
        <f>IF(N136="zákl. přenesená",J136,0)</f>
        <v>0</v>
      </c>
      <c r="BH136" s="228">
        <f>IF(N136="sníž. přenesená",J136,0)</f>
        <v>0</v>
      </c>
      <c r="BI136" s="228">
        <f>IF(N136="nulová",J136,0)</f>
        <v>0</v>
      </c>
      <c r="BJ136" s="20" t="s">
        <v>79</v>
      </c>
      <c r="BK136" s="228">
        <f>ROUND(I136*H136,2)</f>
        <v>0</v>
      </c>
      <c r="BL136" s="20" t="s">
        <v>178</v>
      </c>
      <c r="BM136" s="227" t="s">
        <v>2236</v>
      </c>
    </row>
    <row r="137" s="2" customFormat="1">
      <c r="A137" s="41"/>
      <c r="B137" s="42"/>
      <c r="C137" s="43"/>
      <c r="D137" s="229" t="s">
        <v>166</v>
      </c>
      <c r="E137" s="43"/>
      <c r="F137" s="230" t="s">
        <v>268</v>
      </c>
      <c r="G137" s="43"/>
      <c r="H137" s="43"/>
      <c r="I137" s="231"/>
      <c r="J137" s="43"/>
      <c r="K137" s="43"/>
      <c r="L137" s="47"/>
      <c r="M137" s="232"/>
      <c r="N137" s="233"/>
      <c r="O137" s="87"/>
      <c r="P137" s="87"/>
      <c r="Q137" s="87"/>
      <c r="R137" s="87"/>
      <c r="S137" s="87"/>
      <c r="T137" s="88"/>
      <c r="U137" s="41"/>
      <c r="V137" s="41"/>
      <c r="W137" s="41"/>
      <c r="X137" s="41"/>
      <c r="Y137" s="41"/>
      <c r="Z137" s="41"/>
      <c r="AA137" s="41"/>
      <c r="AB137" s="41"/>
      <c r="AC137" s="41"/>
      <c r="AD137" s="41"/>
      <c r="AE137" s="41"/>
      <c r="AT137" s="20" t="s">
        <v>166</v>
      </c>
      <c r="AU137" s="20" t="s">
        <v>81</v>
      </c>
    </row>
    <row r="138" s="14" customFormat="1">
      <c r="A138" s="14"/>
      <c r="B138" s="251"/>
      <c r="C138" s="252"/>
      <c r="D138" s="241" t="s">
        <v>222</v>
      </c>
      <c r="E138" s="253" t="s">
        <v>19</v>
      </c>
      <c r="F138" s="254" t="s">
        <v>2230</v>
      </c>
      <c r="G138" s="252"/>
      <c r="H138" s="253" t="s">
        <v>19</v>
      </c>
      <c r="I138" s="255"/>
      <c r="J138" s="252"/>
      <c r="K138" s="252"/>
      <c r="L138" s="256"/>
      <c r="M138" s="257"/>
      <c r="N138" s="258"/>
      <c r="O138" s="258"/>
      <c r="P138" s="258"/>
      <c r="Q138" s="258"/>
      <c r="R138" s="258"/>
      <c r="S138" s="258"/>
      <c r="T138" s="259"/>
      <c r="U138" s="14"/>
      <c r="V138" s="14"/>
      <c r="W138" s="14"/>
      <c r="X138" s="14"/>
      <c r="Y138" s="14"/>
      <c r="Z138" s="14"/>
      <c r="AA138" s="14"/>
      <c r="AB138" s="14"/>
      <c r="AC138" s="14"/>
      <c r="AD138" s="14"/>
      <c r="AE138" s="14"/>
      <c r="AT138" s="260" t="s">
        <v>222</v>
      </c>
      <c r="AU138" s="260" t="s">
        <v>81</v>
      </c>
      <c r="AV138" s="14" t="s">
        <v>79</v>
      </c>
      <c r="AW138" s="14" t="s">
        <v>33</v>
      </c>
      <c r="AX138" s="14" t="s">
        <v>72</v>
      </c>
      <c r="AY138" s="260" t="s">
        <v>156</v>
      </c>
    </row>
    <row r="139" s="13" customFormat="1">
      <c r="A139" s="13"/>
      <c r="B139" s="239"/>
      <c r="C139" s="240"/>
      <c r="D139" s="241" t="s">
        <v>222</v>
      </c>
      <c r="E139" s="242" t="s">
        <v>19</v>
      </c>
      <c r="F139" s="243" t="s">
        <v>2237</v>
      </c>
      <c r="G139" s="240"/>
      <c r="H139" s="244">
        <v>19.600000000000001</v>
      </c>
      <c r="I139" s="245"/>
      <c r="J139" s="240"/>
      <c r="K139" s="240"/>
      <c r="L139" s="246"/>
      <c r="M139" s="247"/>
      <c r="N139" s="248"/>
      <c r="O139" s="248"/>
      <c r="P139" s="248"/>
      <c r="Q139" s="248"/>
      <c r="R139" s="248"/>
      <c r="S139" s="248"/>
      <c r="T139" s="249"/>
      <c r="U139" s="13"/>
      <c r="V139" s="13"/>
      <c r="W139" s="13"/>
      <c r="X139" s="13"/>
      <c r="Y139" s="13"/>
      <c r="Z139" s="13"/>
      <c r="AA139" s="13"/>
      <c r="AB139" s="13"/>
      <c r="AC139" s="13"/>
      <c r="AD139" s="13"/>
      <c r="AE139" s="13"/>
      <c r="AT139" s="250" t="s">
        <v>222</v>
      </c>
      <c r="AU139" s="250" t="s">
        <v>81</v>
      </c>
      <c r="AV139" s="13" t="s">
        <v>81</v>
      </c>
      <c r="AW139" s="13" t="s">
        <v>33</v>
      </c>
      <c r="AX139" s="13" t="s">
        <v>79</v>
      </c>
      <c r="AY139" s="250" t="s">
        <v>156</v>
      </c>
    </row>
    <row r="140" s="2" customFormat="1" ht="16.5" customHeight="1">
      <c r="A140" s="41"/>
      <c r="B140" s="42"/>
      <c r="C140" s="216" t="s">
        <v>276</v>
      </c>
      <c r="D140" s="216" t="s">
        <v>159</v>
      </c>
      <c r="E140" s="217" t="s">
        <v>688</v>
      </c>
      <c r="F140" s="218" t="s">
        <v>689</v>
      </c>
      <c r="G140" s="219" t="s">
        <v>226</v>
      </c>
      <c r="H140" s="220">
        <v>0.154</v>
      </c>
      <c r="I140" s="221"/>
      <c r="J140" s="222">
        <f>ROUND(I140*H140,2)</f>
        <v>0</v>
      </c>
      <c r="K140" s="218" t="s">
        <v>219</v>
      </c>
      <c r="L140" s="47"/>
      <c r="M140" s="223" t="s">
        <v>19</v>
      </c>
      <c r="N140" s="224" t="s">
        <v>43</v>
      </c>
      <c r="O140" s="87"/>
      <c r="P140" s="225">
        <f>O140*H140</f>
        <v>0</v>
      </c>
      <c r="Q140" s="225">
        <v>1.94302</v>
      </c>
      <c r="R140" s="225">
        <f>Q140*H140</f>
        <v>0.29922507999999998</v>
      </c>
      <c r="S140" s="225">
        <v>0</v>
      </c>
      <c r="T140" s="226">
        <f>S140*H140</f>
        <v>0</v>
      </c>
      <c r="U140" s="41"/>
      <c r="V140" s="41"/>
      <c r="W140" s="41"/>
      <c r="X140" s="41"/>
      <c r="Y140" s="41"/>
      <c r="Z140" s="41"/>
      <c r="AA140" s="41"/>
      <c r="AB140" s="41"/>
      <c r="AC140" s="41"/>
      <c r="AD140" s="41"/>
      <c r="AE140" s="41"/>
      <c r="AR140" s="227" t="s">
        <v>178</v>
      </c>
      <c r="AT140" s="227" t="s">
        <v>159</v>
      </c>
      <c r="AU140" s="227" t="s">
        <v>81</v>
      </c>
      <c r="AY140" s="20" t="s">
        <v>156</v>
      </c>
      <c r="BE140" s="228">
        <f>IF(N140="základní",J140,0)</f>
        <v>0</v>
      </c>
      <c r="BF140" s="228">
        <f>IF(N140="snížená",J140,0)</f>
        <v>0</v>
      </c>
      <c r="BG140" s="228">
        <f>IF(N140="zákl. přenesená",J140,0)</f>
        <v>0</v>
      </c>
      <c r="BH140" s="228">
        <f>IF(N140="sníž. přenesená",J140,0)</f>
        <v>0</v>
      </c>
      <c r="BI140" s="228">
        <f>IF(N140="nulová",J140,0)</f>
        <v>0</v>
      </c>
      <c r="BJ140" s="20" t="s">
        <v>79</v>
      </c>
      <c r="BK140" s="228">
        <f>ROUND(I140*H140,2)</f>
        <v>0</v>
      </c>
      <c r="BL140" s="20" t="s">
        <v>178</v>
      </c>
      <c r="BM140" s="227" t="s">
        <v>2238</v>
      </c>
    </row>
    <row r="141" s="2" customFormat="1">
      <c r="A141" s="41"/>
      <c r="B141" s="42"/>
      <c r="C141" s="43"/>
      <c r="D141" s="229" t="s">
        <v>166</v>
      </c>
      <c r="E141" s="43"/>
      <c r="F141" s="230" t="s">
        <v>691</v>
      </c>
      <c r="G141" s="43"/>
      <c r="H141" s="43"/>
      <c r="I141" s="231"/>
      <c r="J141" s="43"/>
      <c r="K141" s="43"/>
      <c r="L141" s="47"/>
      <c r="M141" s="232"/>
      <c r="N141" s="233"/>
      <c r="O141" s="87"/>
      <c r="P141" s="87"/>
      <c r="Q141" s="87"/>
      <c r="R141" s="87"/>
      <c r="S141" s="87"/>
      <c r="T141" s="88"/>
      <c r="U141" s="41"/>
      <c r="V141" s="41"/>
      <c r="W141" s="41"/>
      <c r="X141" s="41"/>
      <c r="Y141" s="41"/>
      <c r="Z141" s="41"/>
      <c r="AA141" s="41"/>
      <c r="AB141" s="41"/>
      <c r="AC141" s="41"/>
      <c r="AD141" s="41"/>
      <c r="AE141" s="41"/>
      <c r="AT141" s="20" t="s">
        <v>166</v>
      </c>
      <c r="AU141" s="20" t="s">
        <v>81</v>
      </c>
    </row>
    <row r="142" s="14" customFormat="1">
      <c r="A142" s="14"/>
      <c r="B142" s="251"/>
      <c r="C142" s="252"/>
      <c r="D142" s="241" t="s">
        <v>222</v>
      </c>
      <c r="E142" s="253" t="s">
        <v>19</v>
      </c>
      <c r="F142" s="254" t="s">
        <v>2230</v>
      </c>
      <c r="G142" s="252"/>
      <c r="H142" s="253" t="s">
        <v>19</v>
      </c>
      <c r="I142" s="255"/>
      <c r="J142" s="252"/>
      <c r="K142" s="252"/>
      <c r="L142" s="256"/>
      <c r="M142" s="257"/>
      <c r="N142" s="258"/>
      <c r="O142" s="258"/>
      <c r="P142" s="258"/>
      <c r="Q142" s="258"/>
      <c r="R142" s="258"/>
      <c r="S142" s="258"/>
      <c r="T142" s="259"/>
      <c r="U142" s="14"/>
      <c r="V142" s="14"/>
      <c r="W142" s="14"/>
      <c r="X142" s="14"/>
      <c r="Y142" s="14"/>
      <c r="Z142" s="14"/>
      <c r="AA142" s="14"/>
      <c r="AB142" s="14"/>
      <c r="AC142" s="14"/>
      <c r="AD142" s="14"/>
      <c r="AE142" s="14"/>
      <c r="AT142" s="260" t="s">
        <v>222</v>
      </c>
      <c r="AU142" s="260" t="s">
        <v>81</v>
      </c>
      <c r="AV142" s="14" t="s">
        <v>79</v>
      </c>
      <c r="AW142" s="14" t="s">
        <v>33</v>
      </c>
      <c r="AX142" s="14" t="s">
        <v>72</v>
      </c>
      <c r="AY142" s="260" t="s">
        <v>156</v>
      </c>
    </row>
    <row r="143" s="13" customFormat="1">
      <c r="A143" s="13"/>
      <c r="B143" s="239"/>
      <c r="C143" s="240"/>
      <c r="D143" s="241" t="s">
        <v>222</v>
      </c>
      <c r="E143" s="242" t="s">
        <v>19</v>
      </c>
      <c r="F143" s="243" t="s">
        <v>2239</v>
      </c>
      <c r="G143" s="240"/>
      <c r="H143" s="244">
        <v>0.154</v>
      </c>
      <c r="I143" s="245"/>
      <c r="J143" s="240"/>
      <c r="K143" s="240"/>
      <c r="L143" s="246"/>
      <c r="M143" s="247"/>
      <c r="N143" s="248"/>
      <c r="O143" s="248"/>
      <c r="P143" s="248"/>
      <c r="Q143" s="248"/>
      <c r="R143" s="248"/>
      <c r="S143" s="248"/>
      <c r="T143" s="249"/>
      <c r="U143" s="13"/>
      <c r="V143" s="13"/>
      <c r="W143" s="13"/>
      <c r="X143" s="13"/>
      <c r="Y143" s="13"/>
      <c r="Z143" s="13"/>
      <c r="AA143" s="13"/>
      <c r="AB143" s="13"/>
      <c r="AC143" s="13"/>
      <c r="AD143" s="13"/>
      <c r="AE143" s="13"/>
      <c r="AT143" s="250" t="s">
        <v>222</v>
      </c>
      <c r="AU143" s="250" t="s">
        <v>81</v>
      </c>
      <c r="AV143" s="13" t="s">
        <v>81</v>
      </c>
      <c r="AW143" s="13" t="s">
        <v>33</v>
      </c>
      <c r="AX143" s="13" t="s">
        <v>79</v>
      </c>
      <c r="AY143" s="250" t="s">
        <v>156</v>
      </c>
    </row>
    <row r="144" s="2" customFormat="1" ht="21.75" customHeight="1">
      <c r="A144" s="41"/>
      <c r="B144" s="42"/>
      <c r="C144" s="216" t="s">
        <v>281</v>
      </c>
      <c r="D144" s="216" t="s">
        <v>159</v>
      </c>
      <c r="E144" s="217" t="s">
        <v>246</v>
      </c>
      <c r="F144" s="218" t="s">
        <v>247</v>
      </c>
      <c r="G144" s="219" t="s">
        <v>218</v>
      </c>
      <c r="H144" s="220">
        <v>0.72799999999999998</v>
      </c>
      <c r="I144" s="221"/>
      <c r="J144" s="222">
        <f>ROUND(I144*H144,2)</f>
        <v>0</v>
      </c>
      <c r="K144" s="218" t="s">
        <v>219</v>
      </c>
      <c r="L144" s="47"/>
      <c r="M144" s="223" t="s">
        <v>19</v>
      </c>
      <c r="N144" s="224" t="s">
        <v>43</v>
      </c>
      <c r="O144" s="87"/>
      <c r="P144" s="225">
        <f>O144*H144</f>
        <v>0</v>
      </c>
      <c r="Q144" s="225">
        <v>0.17818000000000001</v>
      </c>
      <c r="R144" s="225">
        <f>Q144*H144</f>
        <v>0.12971504</v>
      </c>
      <c r="S144" s="225">
        <v>0</v>
      </c>
      <c r="T144" s="226">
        <f>S144*H144</f>
        <v>0</v>
      </c>
      <c r="U144" s="41"/>
      <c r="V144" s="41"/>
      <c r="W144" s="41"/>
      <c r="X144" s="41"/>
      <c r="Y144" s="41"/>
      <c r="Z144" s="41"/>
      <c r="AA144" s="41"/>
      <c r="AB144" s="41"/>
      <c r="AC144" s="41"/>
      <c r="AD144" s="41"/>
      <c r="AE144" s="41"/>
      <c r="AR144" s="227" t="s">
        <v>178</v>
      </c>
      <c r="AT144" s="227" t="s">
        <v>159</v>
      </c>
      <c r="AU144" s="227" t="s">
        <v>81</v>
      </c>
      <c r="AY144" s="20" t="s">
        <v>156</v>
      </c>
      <c r="BE144" s="228">
        <f>IF(N144="základní",J144,0)</f>
        <v>0</v>
      </c>
      <c r="BF144" s="228">
        <f>IF(N144="snížená",J144,0)</f>
        <v>0</v>
      </c>
      <c r="BG144" s="228">
        <f>IF(N144="zákl. přenesená",J144,0)</f>
        <v>0</v>
      </c>
      <c r="BH144" s="228">
        <f>IF(N144="sníž. přenesená",J144,0)</f>
        <v>0</v>
      </c>
      <c r="BI144" s="228">
        <f>IF(N144="nulová",J144,0)</f>
        <v>0</v>
      </c>
      <c r="BJ144" s="20" t="s">
        <v>79</v>
      </c>
      <c r="BK144" s="228">
        <f>ROUND(I144*H144,2)</f>
        <v>0</v>
      </c>
      <c r="BL144" s="20" t="s">
        <v>178</v>
      </c>
      <c r="BM144" s="227" t="s">
        <v>2240</v>
      </c>
    </row>
    <row r="145" s="2" customFormat="1">
      <c r="A145" s="41"/>
      <c r="B145" s="42"/>
      <c r="C145" s="43"/>
      <c r="D145" s="229" t="s">
        <v>166</v>
      </c>
      <c r="E145" s="43"/>
      <c r="F145" s="230" t="s">
        <v>249</v>
      </c>
      <c r="G145" s="43"/>
      <c r="H145" s="43"/>
      <c r="I145" s="231"/>
      <c r="J145" s="43"/>
      <c r="K145" s="43"/>
      <c r="L145" s="47"/>
      <c r="M145" s="232"/>
      <c r="N145" s="233"/>
      <c r="O145" s="87"/>
      <c r="P145" s="87"/>
      <c r="Q145" s="87"/>
      <c r="R145" s="87"/>
      <c r="S145" s="87"/>
      <c r="T145" s="88"/>
      <c r="U145" s="41"/>
      <c r="V145" s="41"/>
      <c r="W145" s="41"/>
      <c r="X145" s="41"/>
      <c r="Y145" s="41"/>
      <c r="Z145" s="41"/>
      <c r="AA145" s="41"/>
      <c r="AB145" s="41"/>
      <c r="AC145" s="41"/>
      <c r="AD145" s="41"/>
      <c r="AE145" s="41"/>
      <c r="AT145" s="20" t="s">
        <v>166</v>
      </c>
      <c r="AU145" s="20" t="s">
        <v>81</v>
      </c>
    </row>
    <row r="146" s="14" customFormat="1">
      <c r="A146" s="14"/>
      <c r="B146" s="251"/>
      <c r="C146" s="252"/>
      <c r="D146" s="241" t="s">
        <v>222</v>
      </c>
      <c r="E146" s="253" t="s">
        <v>19</v>
      </c>
      <c r="F146" s="254" t="s">
        <v>2230</v>
      </c>
      <c r="G146" s="252"/>
      <c r="H146" s="253" t="s">
        <v>19</v>
      </c>
      <c r="I146" s="255"/>
      <c r="J146" s="252"/>
      <c r="K146" s="252"/>
      <c r="L146" s="256"/>
      <c r="M146" s="257"/>
      <c r="N146" s="258"/>
      <c r="O146" s="258"/>
      <c r="P146" s="258"/>
      <c r="Q146" s="258"/>
      <c r="R146" s="258"/>
      <c r="S146" s="258"/>
      <c r="T146" s="259"/>
      <c r="U146" s="14"/>
      <c r="V146" s="14"/>
      <c r="W146" s="14"/>
      <c r="X146" s="14"/>
      <c r="Y146" s="14"/>
      <c r="Z146" s="14"/>
      <c r="AA146" s="14"/>
      <c r="AB146" s="14"/>
      <c r="AC146" s="14"/>
      <c r="AD146" s="14"/>
      <c r="AE146" s="14"/>
      <c r="AT146" s="260" t="s">
        <v>222</v>
      </c>
      <c r="AU146" s="260" t="s">
        <v>81</v>
      </c>
      <c r="AV146" s="14" t="s">
        <v>79</v>
      </c>
      <c r="AW146" s="14" t="s">
        <v>33</v>
      </c>
      <c r="AX146" s="14" t="s">
        <v>72</v>
      </c>
      <c r="AY146" s="260" t="s">
        <v>156</v>
      </c>
    </row>
    <row r="147" s="13" customFormat="1">
      <c r="A147" s="13"/>
      <c r="B147" s="239"/>
      <c r="C147" s="240"/>
      <c r="D147" s="241" t="s">
        <v>222</v>
      </c>
      <c r="E147" s="242" t="s">
        <v>19</v>
      </c>
      <c r="F147" s="243" t="s">
        <v>2241</v>
      </c>
      <c r="G147" s="240"/>
      <c r="H147" s="244">
        <v>0.72799999999999998</v>
      </c>
      <c r="I147" s="245"/>
      <c r="J147" s="240"/>
      <c r="K147" s="240"/>
      <c r="L147" s="246"/>
      <c r="M147" s="247"/>
      <c r="N147" s="248"/>
      <c r="O147" s="248"/>
      <c r="P147" s="248"/>
      <c r="Q147" s="248"/>
      <c r="R147" s="248"/>
      <c r="S147" s="248"/>
      <c r="T147" s="249"/>
      <c r="U147" s="13"/>
      <c r="V147" s="13"/>
      <c r="W147" s="13"/>
      <c r="X147" s="13"/>
      <c r="Y147" s="13"/>
      <c r="Z147" s="13"/>
      <c r="AA147" s="13"/>
      <c r="AB147" s="13"/>
      <c r="AC147" s="13"/>
      <c r="AD147" s="13"/>
      <c r="AE147" s="13"/>
      <c r="AT147" s="250" t="s">
        <v>222</v>
      </c>
      <c r="AU147" s="250" t="s">
        <v>81</v>
      </c>
      <c r="AV147" s="13" t="s">
        <v>81</v>
      </c>
      <c r="AW147" s="13" t="s">
        <v>33</v>
      </c>
      <c r="AX147" s="13" t="s">
        <v>79</v>
      </c>
      <c r="AY147" s="250" t="s">
        <v>156</v>
      </c>
    </row>
    <row r="148" s="12" customFormat="1" ht="22.8" customHeight="1">
      <c r="A148" s="12"/>
      <c r="B148" s="200"/>
      <c r="C148" s="201"/>
      <c r="D148" s="202" t="s">
        <v>71</v>
      </c>
      <c r="E148" s="214" t="s">
        <v>189</v>
      </c>
      <c r="F148" s="214" t="s">
        <v>280</v>
      </c>
      <c r="G148" s="201"/>
      <c r="H148" s="201"/>
      <c r="I148" s="204"/>
      <c r="J148" s="215">
        <f>BK148</f>
        <v>0</v>
      </c>
      <c r="K148" s="201"/>
      <c r="L148" s="206"/>
      <c r="M148" s="207"/>
      <c r="N148" s="208"/>
      <c r="O148" s="208"/>
      <c r="P148" s="209">
        <f>SUM(P149:P301)</f>
        <v>0</v>
      </c>
      <c r="Q148" s="208"/>
      <c r="R148" s="209">
        <f>SUM(R149:R301)</f>
        <v>7.7014450800000001</v>
      </c>
      <c r="S148" s="208"/>
      <c r="T148" s="210">
        <f>SUM(T149:T301)</f>
        <v>0.0028052300000000001</v>
      </c>
      <c r="U148" s="12"/>
      <c r="V148" s="12"/>
      <c r="W148" s="12"/>
      <c r="X148" s="12"/>
      <c r="Y148" s="12"/>
      <c r="Z148" s="12"/>
      <c r="AA148" s="12"/>
      <c r="AB148" s="12"/>
      <c r="AC148" s="12"/>
      <c r="AD148" s="12"/>
      <c r="AE148" s="12"/>
      <c r="AR148" s="211" t="s">
        <v>79</v>
      </c>
      <c r="AT148" s="212" t="s">
        <v>71</v>
      </c>
      <c r="AU148" s="212" t="s">
        <v>79</v>
      </c>
      <c r="AY148" s="211" t="s">
        <v>156</v>
      </c>
      <c r="BK148" s="213">
        <f>SUM(BK149:BK301)</f>
        <v>0</v>
      </c>
    </row>
    <row r="149" s="2" customFormat="1" ht="16.5" customHeight="1">
      <c r="A149" s="41"/>
      <c r="B149" s="42"/>
      <c r="C149" s="216" t="s">
        <v>8</v>
      </c>
      <c r="D149" s="216" t="s">
        <v>159</v>
      </c>
      <c r="E149" s="217" t="s">
        <v>695</v>
      </c>
      <c r="F149" s="218" t="s">
        <v>696</v>
      </c>
      <c r="G149" s="219" t="s">
        <v>218</v>
      </c>
      <c r="H149" s="220">
        <v>45</v>
      </c>
      <c r="I149" s="221"/>
      <c r="J149" s="222">
        <f>ROUND(I149*H149,2)</f>
        <v>0</v>
      </c>
      <c r="K149" s="218" t="s">
        <v>219</v>
      </c>
      <c r="L149" s="47"/>
      <c r="M149" s="223" t="s">
        <v>19</v>
      </c>
      <c r="N149" s="224" t="s">
        <v>43</v>
      </c>
      <c r="O149" s="87"/>
      <c r="P149" s="225">
        <f>O149*H149</f>
        <v>0</v>
      </c>
      <c r="Q149" s="225">
        <v>0.00098999999999999999</v>
      </c>
      <c r="R149" s="225">
        <f>Q149*H149</f>
        <v>0.044549999999999999</v>
      </c>
      <c r="S149" s="225">
        <v>6.0000000000000002E-05</v>
      </c>
      <c r="T149" s="226">
        <f>S149*H149</f>
        <v>0.0027000000000000001</v>
      </c>
      <c r="U149" s="41"/>
      <c r="V149" s="41"/>
      <c r="W149" s="41"/>
      <c r="X149" s="41"/>
      <c r="Y149" s="41"/>
      <c r="Z149" s="41"/>
      <c r="AA149" s="41"/>
      <c r="AB149" s="41"/>
      <c r="AC149" s="41"/>
      <c r="AD149" s="41"/>
      <c r="AE149" s="41"/>
      <c r="AR149" s="227" t="s">
        <v>178</v>
      </c>
      <c r="AT149" s="227" t="s">
        <v>159</v>
      </c>
      <c r="AU149" s="227" t="s">
        <v>81</v>
      </c>
      <c r="AY149" s="20" t="s">
        <v>156</v>
      </c>
      <c r="BE149" s="228">
        <f>IF(N149="základní",J149,0)</f>
        <v>0</v>
      </c>
      <c r="BF149" s="228">
        <f>IF(N149="snížená",J149,0)</f>
        <v>0</v>
      </c>
      <c r="BG149" s="228">
        <f>IF(N149="zákl. přenesená",J149,0)</f>
        <v>0</v>
      </c>
      <c r="BH149" s="228">
        <f>IF(N149="sníž. přenesená",J149,0)</f>
        <v>0</v>
      </c>
      <c r="BI149" s="228">
        <f>IF(N149="nulová",J149,0)</f>
        <v>0</v>
      </c>
      <c r="BJ149" s="20" t="s">
        <v>79</v>
      </c>
      <c r="BK149" s="228">
        <f>ROUND(I149*H149,2)</f>
        <v>0</v>
      </c>
      <c r="BL149" s="20" t="s">
        <v>178</v>
      </c>
      <c r="BM149" s="227" t="s">
        <v>2242</v>
      </c>
    </row>
    <row r="150" s="2" customFormat="1">
      <c r="A150" s="41"/>
      <c r="B150" s="42"/>
      <c r="C150" s="43"/>
      <c r="D150" s="229" t="s">
        <v>166</v>
      </c>
      <c r="E150" s="43"/>
      <c r="F150" s="230" t="s">
        <v>698</v>
      </c>
      <c r="G150" s="43"/>
      <c r="H150" s="43"/>
      <c r="I150" s="231"/>
      <c r="J150" s="43"/>
      <c r="K150" s="43"/>
      <c r="L150" s="47"/>
      <c r="M150" s="232"/>
      <c r="N150" s="233"/>
      <c r="O150" s="87"/>
      <c r="P150" s="87"/>
      <c r="Q150" s="87"/>
      <c r="R150" s="87"/>
      <c r="S150" s="87"/>
      <c r="T150" s="88"/>
      <c r="U150" s="41"/>
      <c r="V150" s="41"/>
      <c r="W150" s="41"/>
      <c r="X150" s="41"/>
      <c r="Y150" s="41"/>
      <c r="Z150" s="41"/>
      <c r="AA150" s="41"/>
      <c r="AB150" s="41"/>
      <c r="AC150" s="41"/>
      <c r="AD150" s="41"/>
      <c r="AE150" s="41"/>
      <c r="AT150" s="20" t="s">
        <v>166</v>
      </c>
      <c r="AU150" s="20" t="s">
        <v>81</v>
      </c>
    </row>
    <row r="151" s="14" customFormat="1">
      <c r="A151" s="14"/>
      <c r="B151" s="251"/>
      <c r="C151" s="252"/>
      <c r="D151" s="241" t="s">
        <v>222</v>
      </c>
      <c r="E151" s="253" t="s">
        <v>19</v>
      </c>
      <c r="F151" s="254" t="s">
        <v>2243</v>
      </c>
      <c r="G151" s="252"/>
      <c r="H151" s="253" t="s">
        <v>19</v>
      </c>
      <c r="I151" s="255"/>
      <c r="J151" s="252"/>
      <c r="K151" s="252"/>
      <c r="L151" s="256"/>
      <c r="M151" s="257"/>
      <c r="N151" s="258"/>
      <c r="O151" s="258"/>
      <c r="P151" s="258"/>
      <c r="Q151" s="258"/>
      <c r="R151" s="258"/>
      <c r="S151" s="258"/>
      <c r="T151" s="259"/>
      <c r="U151" s="14"/>
      <c r="V151" s="14"/>
      <c r="W151" s="14"/>
      <c r="X151" s="14"/>
      <c r="Y151" s="14"/>
      <c r="Z151" s="14"/>
      <c r="AA151" s="14"/>
      <c r="AB151" s="14"/>
      <c r="AC151" s="14"/>
      <c r="AD151" s="14"/>
      <c r="AE151" s="14"/>
      <c r="AT151" s="260" t="s">
        <v>222</v>
      </c>
      <c r="AU151" s="260" t="s">
        <v>81</v>
      </c>
      <c r="AV151" s="14" t="s">
        <v>79</v>
      </c>
      <c r="AW151" s="14" t="s">
        <v>33</v>
      </c>
      <c r="AX151" s="14" t="s">
        <v>72</v>
      </c>
      <c r="AY151" s="260" t="s">
        <v>156</v>
      </c>
    </row>
    <row r="152" s="13" customFormat="1">
      <c r="A152" s="13"/>
      <c r="B152" s="239"/>
      <c r="C152" s="240"/>
      <c r="D152" s="241" t="s">
        <v>222</v>
      </c>
      <c r="E152" s="242" t="s">
        <v>19</v>
      </c>
      <c r="F152" s="243" t="s">
        <v>308</v>
      </c>
      <c r="G152" s="240"/>
      <c r="H152" s="244">
        <v>15</v>
      </c>
      <c r="I152" s="245"/>
      <c r="J152" s="240"/>
      <c r="K152" s="240"/>
      <c r="L152" s="246"/>
      <c r="M152" s="247"/>
      <c r="N152" s="248"/>
      <c r="O152" s="248"/>
      <c r="P152" s="248"/>
      <c r="Q152" s="248"/>
      <c r="R152" s="248"/>
      <c r="S152" s="248"/>
      <c r="T152" s="249"/>
      <c r="U152" s="13"/>
      <c r="V152" s="13"/>
      <c r="W152" s="13"/>
      <c r="X152" s="13"/>
      <c r="Y152" s="13"/>
      <c r="Z152" s="13"/>
      <c r="AA152" s="13"/>
      <c r="AB152" s="13"/>
      <c r="AC152" s="13"/>
      <c r="AD152" s="13"/>
      <c r="AE152" s="13"/>
      <c r="AT152" s="250" t="s">
        <v>222</v>
      </c>
      <c r="AU152" s="250" t="s">
        <v>81</v>
      </c>
      <c r="AV152" s="13" t="s">
        <v>81</v>
      </c>
      <c r="AW152" s="13" t="s">
        <v>33</v>
      </c>
      <c r="AX152" s="13" t="s">
        <v>72</v>
      </c>
      <c r="AY152" s="250" t="s">
        <v>156</v>
      </c>
    </row>
    <row r="153" s="14" customFormat="1">
      <c r="A153" s="14"/>
      <c r="B153" s="251"/>
      <c r="C153" s="252"/>
      <c r="D153" s="241" t="s">
        <v>222</v>
      </c>
      <c r="E153" s="253" t="s">
        <v>19</v>
      </c>
      <c r="F153" s="254" t="s">
        <v>2230</v>
      </c>
      <c r="G153" s="252"/>
      <c r="H153" s="253" t="s">
        <v>19</v>
      </c>
      <c r="I153" s="255"/>
      <c r="J153" s="252"/>
      <c r="K153" s="252"/>
      <c r="L153" s="256"/>
      <c r="M153" s="257"/>
      <c r="N153" s="258"/>
      <c r="O153" s="258"/>
      <c r="P153" s="258"/>
      <c r="Q153" s="258"/>
      <c r="R153" s="258"/>
      <c r="S153" s="258"/>
      <c r="T153" s="259"/>
      <c r="U153" s="14"/>
      <c r="V153" s="14"/>
      <c r="W153" s="14"/>
      <c r="X153" s="14"/>
      <c r="Y153" s="14"/>
      <c r="Z153" s="14"/>
      <c r="AA153" s="14"/>
      <c r="AB153" s="14"/>
      <c r="AC153" s="14"/>
      <c r="AD153" s="14"/>
      <c r="AE153" s="14"/>
      <c r="AT153" s="260" t="s">
        <v>222</v>
      </c>
      <c r="AU153" s="260" t="s">
        <v>81</v>
      </c>
      <c r="AV153" s="14" t="s">
        <v>79</v>
      </c>
      <c r="AW153" s="14" t="s">
        <v>33</v>
      </c>
      <c r="AX153" s="14" t="s">
        <v>72</v>
      </c>
      <c r="AY153" s="260" t="s">
        <v>156</v>
      </c>
    </row>
    <row r="154" s="13" customFormat="1">
      <c r="A154" s="13"/>
      <c r="B154" s="239"/>
      <c r="C154" s="240"/>
      <c r="D154" s="241" t="s">
        <v>222</v>
      </c>
      <c r="E154" s="242" t="s">
        <v>19</v>
      </c>
      <c r="F154" s="243" t="s">
        <v>408</v>
      </c>
      <c r="G154" s="240"/>
      <c r="H154" s="244">
        <v>30</v>
      </c>
      <c r="I154" s="245"/>
      <c r="J154" s="240"/>
      <c r="K154" s="240"/>
      <c r="L154" s="246"/>
      <c r="M154" s="247"/>
      <c r="N154" s="248"/>
      <c r="O154" s="248"/>
      <c r="P154" s="248"/>
      <c r="Q154" s="248"/>
      <c r="R154" s="248"/>
      <c r="S154" s="248"/>
      <c r="T154" s="249"/>
      <c r="U154" s="13"/>
      <c r="V154" s="13"/>
      <c r="W154" s="13"/>
      <c r="X154" s="13"/>
      <c r="Y154" s="13"/>
      <c r="Z154" s="13"/>
      <c r="AA154" s="13"/>
      <c r="AB154" s="13"/>
      <c r="AC154" s="13"/>
      <c r="AD154" s="13"/>
      <c r="AE154" s="13"/>
      <c r="AT154" s="250" t="s">
        <v>222</v>
      </c>
      <c r="AU154" s="250" t="s">
        <v>81</v>
      </c>
      <c r="AV154" s="13" t="s">
        <v>81</v>
      </c>
      <c r="AW154" s="13" t="s">
        <v>33</v>
      </c>
      <c r="AX154" s="13" t="s">
        <v>72</v>
      </c>
      <c r="AY154" s="250" t="s">
        <v>156</v>
      </c>
    </row>
    <row r="155" s="16" customFormat="1">
      <c r="A155" s="16"/>
      <c r="B155" s="272"/>
      <c r="C155" s="273"/>
      <c r="D155" s="241" t="s">
        <v>222</v>
      </c>
      <c r="E155" s="274" t="s">
        <v>19</v>
      </c>
      <c r="F155" s="275" t="s">
        <v>292</v>
      </c>
      <c r="G155" s="273"/>
      <c r="H155" s="276">
        <v>45</v>
      </c>
      <c r="I155" s="277"/>
      <c r="J155" s="273"/>
      <c r="K155" s="273"/>
      <c r="L155" s="278"/>
      <c r="M155" s="279"/>
      <c r="N155" s="280"/>
      <c r="O155" s="280"/>
      <c r="P155" s="280"/>
      <c r="Q155" s="280"/>
      <c r="R155" s="280"/>
      <c r="S155" s="280"/>
      <c r="T155" s="281"/>
      <c r="U155" s="16"/>
      <c r="V155" s="16"/>
      <c r="W155" s="16"/>
      <c r="X155" s="16"/>
      <c r="Y155" s="16"/>
      <c r="Z155" s="16"/>
      <c r="AA155" s="16"/>
      <c r="AB155" s="16"/>
      <c r="AC155" s="16"/>
      <c r="AD155" s="16"/>
      <c r="AE155" s="16"/>
      <c r="AT155" s="282" t="s">
        <v>222</v>
      </c>
      <c r="AU155" s="282" t="s">
        <v>81</v>
      </c>
      <c r="AV155" s="16" t="s">
        <v>178</v>
      </c>
      <c r="AW155" s="16" t="s">
        <v>33</v>
      </c>
      <c r="AX155" s="16" t="s">
        <v>79</v>
      </c>
      <c r="AY155" s="282" t="s">
        <v>156</v>
      </c>
    </row>
    <row r="156" s="2" customFormat="1" ht="16.5" customHeight="1">
      <c r="A156" s="41"/>
      <c r="B156" s="42"/>
      <c r="C156" s="216" t="s">
        <v>297</v>
      </c>
      <c r="D156" s="216" t="s">
        <v>159</v>
      </c>
      <c r="E156" s="217" t="s">
        <v>2244</v>
      </c>
      <c r="F156" s="218" t="s">
        <v>2245</v>
      </c>
      <c r="G156" s="219" t="s">
        <v>218</v>
      </c>
      <c r="H156" s="220">
        <v>0.098000000000000004</v>
      </c>
      <c r="I156" s="221"/>
      <c r="J156" s="222">
        <f>ROUND(I156*H156,2)</f>
        <v>0</v>
      </c>
      <c r="K156" s="218" t="s">
        <v>219</v>
      </c>
      <c r="L156" s="47"/>
      <c r="M156" s="223" t="s">
        <v>19</v>
      </c>
      <c r="N156" s="224" t="s">
        <v>43</v>
      </c>
      <c r="O156" s="87"/>
      <c r="P156" s="225">
        <f>O156*H156</f>
        <v>0</v>
      </c>
      <c r="Q156" s="225">
        <v>0.041200000000000001</v>
      </c>
      <c r="R156" s="225">
        <f>Q156*H156</f>
        <v>0.0040376000000000006</v>
      </c>
      <c r="S156" s="225">
        <v>0</v>
      </c>
      <c r="T156" s="226">
        <f>S156*H156</f>
        <v>0</v>
      </c>
      <c r="U156" s="41"/>
      <c r="V156" s="41"/>
      <c r="W156" s="41"/>
      <c r="X156" s="41"/>
      <c r="Y156" s="41"/>
      <c r="Z156" s="41"/>
      <c r="AA156" s="41"/>
      <c r="AB156" s="41"/>
      <c r="AC156" s="41"/>
      <c r="AD156" s="41"/>
      <c r="AE156" s="41"/>
      <c r="AR156" s="227" t="s">
        <v>178</v>
      </c>
      <c r="AT156" s="227" t="s">
        <v>159</v>
      </c>
      <c r="AU156" s="227" t="s">
        <v>81</v>
      </c>
      <c r="AY156" s="20" t="s">
        <v>156</v>
      </c>
      <c r="BE156" s="228">
        <f>IF(N156="základní",J156,0)</f>
        <v>0</v>
      </c>
      <c r="BF156" s="228">
        <f>IF(N156="snížená",J156,0)</f>
        <v>0</v>
      </c>
      <c r="BG156" s="228">
        <f>IF(N156="zákl. přenesená",J156,0)</f>
        <v>0</v>
      </c>
      <c r="BH156" s="228">
        <f>IF(N156="sníž. přenesená",J156,0)</f>
        <v>0</v>
      </c>
      <c r="BI156" s="228">
        <f>IF(N156="nulová",J156,0)</f>
        <v>0</v>
      </c>
      <c r="BJ156" s="20" t="s">
        <v>79</v>
      </c>
      <c r="BK156" s="228">
        <f>ROUND(I156*H156,2)</f>
        <v>0</v>
      </c>
      <c r="BL156" s="20" t="s">
        <v>178</v>
      </c>
      <c r="BM156" s="227" t="s">
        <v>2246</v>
      </c>
    </row>
    <row r="157" s="2" customFormat="1">
      <c r="A157" s="41"/>
      <c r="B157" s="42"/>
      <c r="C157" s="43"/>
      <c r="D157" s="229" t="s">
        <v>166</v>
      </c>
      <c r="E157" s="43"/>
      <c r="F157" s="230" t="s">
        <v>2247</v>
      </c>
      <c r="G157" s="43"/>
      <c r="H157" s="43"/>
      <c r="I157" s="231"/>
      <c r="J157" s="43"/>
      <c r="K157" s="43"/>
      <c r="L157" s="47"/>
      <c r="M157" s="232"/>
      <c r="N157" s="233"/>
      <c r="O157" s="87"/>
      <c r="P157" s="87"/>
      <c r="Q157" s="87"/>
      <c r="R157" s="87"/>
      <c r="S157" s="87"/>
      <c r="T157" s="88"/>
      <c r="U157" s="41"/>
      <c r="V157" s="41"/>
      <c r="W157" s="41"/>
      <c r="X157" s="41"/>
      <c r="Y157" s="41"/>
      <c r="Z157" s="41"/>
      <c r="AA157" s="41"/>
      <c r="AB157" s="41"/>
      <c r="AC157" s="41"/>
      <c r="AD157" s="41"/>
      <c r="AE157" s="41"/>
      <c r="AT157" s="20" t="s">
        <v>166</v>
      </c>
      <c r="AU157" s="20" t="s">
        <v>81</v>
      </c>
    </row>
    <row r="158" s="14" customFormat="1">
      <c r="A158" s="14"/>
      <c r="B158" s="251"/>
      <c r="C158" s="252"/>
      <c r="D158" s="241" t="s">
        <v>222</v>
      </c>
      <c r="E158" s="253" t="s">
        <v>19</v>
      </c>
      <c r="F158" s="254" t="s">
        <v>2230</v>
      </c>
      <c r="G158" s="252"/>
      <c r="H158" s="253" t="s">
        <v>19</v>
      </c>
      <c r="I158" s="255"/>
      <c r="J158" s="252"/>
      <c r="K158" s="252"/>
      <c r="L158" s="256"/>
      <c r="M158" s="257"/>
      <c r="N158" s="258"/>
      <c r="O158" s="258"/>
      <c r="P158" s="258"/>
      <c r="Q158" s="258"/>
      <c r="R158" s="258"/>
      <c r="S158" s="258"/>
      <c r="T158" s="259"/>
      <c r="U158" s="14"/>
      <c r="V158" s="14"/>
      <c r="W158" s="14"/>
      <c r="X158" s="14"/>
      <c r="Y158" s="14"/>
      <c r="Z158" s="14"/>
      <c r="AA158" s="14"/>
      <c r="AB158" s="14"/>
      <c r="AC158" s="14"/>
      <c r="AD158" s="14"/>
      <c r="AE158" s="14"/>
      <c r="AT158" s="260" t="s">
        <v>222</v>
      </c>
      <c r="AU158" s="260" t="s">
        <v>81</v>
      </c>
      <c r="AV158" s="14" t="s">
        <v>79</v>
      </c>
      <c r="AW158" s="14" t="s">
        <v>33</v>
      </c>
      <c r="AX158" s="14" t="s">
        <v>72</v>
      </c>
      <c r="AY158" s="260" t="s">
        <v>156</v>
      </c>
    </row>
    <row r="159" s="13" customFormat="1">
      <c r="A159" s="13"/>
      <c r="B159" s="239"/>
      <c r="C159" s="240"/>
      <c r="D159" s="241" t="s">
        <v>222</v>
      </c>
      <c r="E159" s="242" t="s">
        <v>19</v>
      </c>
      <c r="F159" s="243" t="s">
        <v>2248</v>
      </c>
      <c r="G159" s="240"/>
      <c r="H159" s="244">
        <v>0.098000000000000004</v>
      </c>
      <c r="I159" s="245"/>
      <c r="J159" s="240"/>
      <c r="K159" s="240"/>
      <c r="L159" s="246"/>
      <c r="M159" s="247"/>
      <c r="N159" s="248"/>
      <c r="O159" s="248"/>
      <c r="P159" s="248"/>
      <c r="Q159" s="248"/>
      <c r="R159" s="248"/>
      <c r="S159" s="248"/>
      <c r="T159" s="249"/>
      <c r="U159" s="13"/>
      <c r="V159" s="13"/>
      <c r="W159" s="13"/>
      <c r="X159" s="13"/>
      <c r="Y159" s="13"/>
      <c r="Z159" s="13"/>
      <c r="AA159" s="13"/>
      <c r="AB159" s="13"/>
      <c r="AC159" s="13"/>
      <c r="AD159" s="13"/>
      <c r="AE159" s="13"/>
      <c r="AT159" s="250" t="s">
        <v>222</v>
      </c>
      <c r="AU159" s="250" t="s">
        <v>81</v>
      </c>
      <c r="AV159" s="13" t="s">
        <v>81</v>
      </c>
      <c r="AW159" s="13" t="s">
        <v>33</v>
      </c>
      <c r="AX159" s="13" t="s">
        <v>79</v>
      </c>
      <c r="AY159" s="250" t="s">
        <v>156</v>
      </c>
    </row>
    <row r="160" s="2" customFormat="1" ht="16.5" customHeight="1">
      <c r="A160" s="41"/>
      <c r="B160" s="42"/>
      <c r="C160" s="216" t="s">
        <v>302</v>
      </c>
      <c r="D160" s="216" t="s">
        <v>159</v>
      </c>
      <c r="E160" s="217" t="s">
        <v>2249</v>
      </c>
      <c r="F160" s="218" t="s">
        <v>2250</v>
      </c>
      <c r="G160" s="219" t="s">
        <v>218</v>
      </c>
      <c r="H160" s="220">
        <v>0.223</v>
      </c>
      <c r="I160" s="221"/>
      <c r="J160" s="222">
        <f>ROUND(I160*H160,2)</f>
        <v>0</v>
      </c>
      <c r="K160" s="218" t="s">
        <v>219</v>
      </c>
      <c r="L160" s="47"/>
      <c r="M160" s="223" t="s">
        <v>19</v>
      </c>
      <c r="N160" s="224" t="s">
        <v>43</v>
      </c>
      <c r="O160" s="87"/>
      <c r="P160" s="225">
        <f>O160*H160</f>
        <v>0</v>
      </c>
      <c r="Q160" s="225">
        <v>0.041200000000000001</v>
      </c>
      <c r="R160" s="225">
        <f>Q160*H160</f>
        <v>0.0091876000000000006</v>
      </c>
      <c r="S160" s="225">
        <v>0</v>
      </c>
      <c r="T160" s="226">
        <f>S160*H160</f>
        <v>0</v>
      </c>
      <c r="U160" s="41"/>
      <c r="V160" s="41"/>
      <c r="W160" s="41"/>
      <c r="X160" s="41"/>
      <c r="Y160" s="41"/>
      <c r="Z160" s="41"/>
      <c r="AA160" s="41"/>
      <c r="AB160" s="41"/>
      <c r="AC160" s="41"/>
      <c r="AD160" s="41"/>
      <c r="AE160" s="41"/>
      <c r="AR160" s="227" t="s">
        <v>178</v>
      </c>
      <c r="AT160" s="227" t="s">
        <v>159</v>
      </c>
      <c r="AU160" s="227" t="s">
        <v>81</v>
      </c>
      <c r="AY160" s="20" t="s">
        <v>156</v>
      </c>
      <c r="BE160" s="228">
        <f>IF(N160="základní",J160,0)</f>
        <v>0</v>
      </c>
      <c r="BF160" s="228">
        <f>IF(N160="snížená",J160,0)</f>
        <v>0</v>
      </c>
      <c r="BG160" s="228">
        <f>IF(N160="zákl. přenesená",J160,0)</f>
        <v>0</v>
      </c>
      <c r="BH160" s="228">
        <f>IF(N160="sníž. přenesená",J160,0)</f>
        <v>0</v>
      </c>
      <c r="BI160" s="228">
        <f>IF(N160="nulová",J160,0)</f>
        <v>0</v>
      </c>
      <c r="BJ160" s="20" t="s">
        <v>79</v>
      </c>
      <c r="BK160" s="228">
        <f>ROUND(I160*H160,2)</f>
        <v>0</v>
      </c>
      <c r="BL160" s="20" t="s">
        <v>178</v>
      </c>
      <c r="BM160" s="227" t="s">
        <v>2251</v>
      </c>
    </row>
    <row r="161" s="2" customFormat="1">
      <c r="A161" s="41"/>
      <c r="B161" s="42"/>
      <c r="C161" s="43"/>
      <c r="D161" s="229" t="s">
        <v>166</v>
      </c>
      <c r="E161" s="43"/>
      <c r="F161" s="230" t="s">
        <v>2252</v>
      </c>
      <c r="G161" s="43"/>
      <c r="H161" s="43"/>
      <c r="I161" s="231"/>
      <c r="J161" s="43"/>
      <c r="K161" s="43"/>
      <c r="L161" s="47"/>
      <c r="M161" s="232"/>
      <c r="N161" s="233"/>
      <c r="O161" s="87"/>
      <c r="P161" s="87"/>
      <c r="Q161" s="87"/>
      <c r="R161" s="87"/>
      <c r="S161" s="87"/>
      <c r="T161" s="88"/>
      <c r="U161" s="41"/>
      <c r="V161" s="41"/>
      <c r="W161" s="41"/>
      <c r="X161" s="41"/>
      <c r="Y161" s="41"/>
      <c r="Z161" s="41"/>
      <c r="AA161" s="41"/>
      <c r="AB161" s="41"/>
      <c r="AC161" s="41"/>
      <c r="AD161" s="41"/>
      <c r="AE161" s="41"/>
      <c r="AT161" s="20" t="s">
        <v>166</v>
      </c>
      <c r="AU161" s="20" t="s">
        <v>81</v>
      </c>
    </row>
    <row r="162" s="14" customFormat="1">
      <c r="A162" s="14"/>
      <c r="B162" s="251"/>
      <c r="C162" s="252"/>
      <c r="D162" s="241" t="s">
        <v>222</v>
      </c>
      <c r="E162" s="253" t="s">
        <v>19</v>
      </c>
      <c r="F162" s="254" t="s">
        <v>2230</v>
      </c>
      <c r="G162" s="252"/>
      <c r="H162" s="253" t="s">
        <v>19</v>
      </c>
      <c r="I162" s="255"/>
      <c r="J162" s="252"/>
      <c r="K162" s="252"/>
      <c r="L162" s="256"/>
      <c r="M162" s="257"/>
      <c r="N162" s="258"/>
      <c r="O162" s="258"/>
      <c r="P162" s="258"/>
      <c r="Q162" s="258"/>
      <c r="R162" s="258"/>
      <c r="S162" s="258"/>
      <c r="T162" s="259"/>
      <c r="U162" s="14"/>
      <c r="V162" s="14"/>
      <c r="W162" s="14"/>
      <c r="X162" s="14"/>
      <c r="Y162" s="14"/>
      <c r="Z162" s="14"/>
      <c r="AA162" s="14"/>
      <c r="AB162" s="14"/>
      <c r="AC162" s="14"/>
      <c r="AD162" s="14"/>
      <c r="AE162" s="14"/>
      <c r="AT162" s="260" t="s">
        <v>222</v>
      </c>
      <c r="AU162" s="260" t="s">
        <v>81</v>
      </c>
      <c r="AV162" s="14" t="s">
        <v>79</v>
      </c>
      <c r="AW162" s="14" t="s">
        <v>33</v>
      </c>
      <c r="AX162" s="14" t="s">
        <v>72</v>
      </c>
      <c r="AY162" s="260" t="s">
        <v>156</v>
      </c>
    </row>
    <row r="163" s="13" customFormat="1">
      <c r="A163" s="13"/>
      <c r="B163" s="239"/>
      <c r="C163" s="240"/>
      <c r="D163" s="241" t="s">
        <v>222</v>
      </c>
      <c r="E163" s="242" t="s">
        <v>19</v>
      </c>
      <c r="F163" s="243" t="s">
        <v>2253</v>
      </c>
      <c r="G163" s="240"/>
      <c r="H163" s="244">
        <v>0.223</v>
      </c>
      <c r="I163" s="245"/>
      <c r="J163" s="240"/>
      <c r="K163" s="240"/>
      <c r="L163" s="246"/>
      <c r="M163" s="247"/>
      <c r="N163" s="248"/>
      <c r="O163" s="248"/>
      <c r="P163" s="248"/>
      <c r="Q163" s="248"/>
      <c r="R163" s="248"/>
      <c r="S163" s="248"/>
      <c r="T163" s="249"/>
      <c r="U163" s="13"/>
      <c r="V163" s="13"/>
      <c r="W163" s="13"/>
      <c r="X163" s="13"/>
      <c r="Y163" s="13"/>
      <c r="Z163" s="13"/>
      <c r="AA163" s="13"/>
      <c r="AB163" s="13"/>
      <c r="AC163" s="13"/>
      <c r="AD163" s="13"/>
      <c r="AE163" s="13"/>
      <c r="AT163" s="250" t="s">
        <v>222</v>
      </c>
      <c r="AU163" s="250" t="s">
        <v>81</v>
      </c>
      <c r="AV163" s="13" t="s">
        <v>81</v>
      </c>
      <c r="AW163" s="13" t="s">
        <v>33</v>
      </c>
      <c r="AX163" s="13" t="s">
        <v>79</v>
      </c>
      <c r="AY163" s="250" t="s">
        <v>156</v>
      </c>
    </row>
    <row r="164" s="2" customFormat="1" ht="16.5" customHeight="1">
      <c r="A164" s="41"/>
      <c r="B164" s="42"/>
      <c r="C164" s="216" t="s">
        <v>308</v>
      </c>
      <c r="D164" s="216" t="s">
        <v>159</v>
      </c>
      <c r="E164" s="217" t="s">
        <v>2254</v>
      </c>
      <c r="F164" s="218" t="s">
        <v>2255</v>
      </c>
      <c r="G164" s="219" t="s">
        <v>218</v>
      </c>
      <c r="H164" s="220">
        <v>0.36399999999999999</v>
      </c>
      <c r="I164" s="221"/>
      <c r="J164" s="222">
        <f>ROUND(I164*H164,2)</f>
        <v>0</v>
      </c>
      <c r="K164" s="218" t="s">
        <v>219</v>
      </c>
      <c r="L164" s="47"/>
      <c r="M164" s="223" t="s">
        <v>19</v>
      </c>
      <c r="N164" s="224" t="s">
        <v>43</v>
      </c>
      <c r="O164" s="87"/>
      <c r="P164" s="225">
        <f>O164*H164</f>
        <v>0</v>
      </c>
      <c r="Q164" s="225">
        <v>0.043830000000000001</v>
      </c>
      <c r="R164" s="225">
        <f>Q164*H164</f>
        <v>0.015954119999999999</v>
      </c>
      <c r="S164" s="225">
        <v>0</v>
      </c>
      <c r="T164" s="226">
        <f>S164*H164</f>
        <v>0</v>
      </c>
      <c r="U164" s="41"/>
      <c r="V164" s="41"/>
      <c r="W164" s="41"/>
      <c r="X164" s="41"/>
      <c r="Y164" s="41"/>
      <c r="Z164" s="41"/>
      <c r="AA164" s="41"/>
      <c r="AB164" s="41"/>
      <c r="AC164" s="41"/>
      <c r="AD164" s="41"/>
      <c r="AE164" s="41"/>
      <c r="AR164" s="227" t="s">
        <v>178</v>
      </c>
      <c r="AT164" s="227" t="s">
        <v>159</v>
      </c>
      <c r="AU164" s="227" t="s">
        <v>81</v>
      </c>
      <c r="AY164" s="20" t="s">
        <v>156</v>
      </c>
      <c r="BE164" s="228">
        <f>IF(N164="základní",J164,0)</f>
        <v>0</v>
      </c>
      <c r="BF164" s="228">
        <f>IF(N164="snížená",J164,0)</f>
        <v>0</v>
      </c>
      <c r="BG164" s="228">
        <f>IF(N164="zákl. přenesená",J164,0)</f>
        <v>0</v>
      </c>
      <c r="BH164" s="228">
        <f>IF(N164="sníž. přenesená",J164,0)</f>
        <v>0</v>
      </c>
      <c r="BI164" s="228">
        <f>IF(N164="nulová",J164,0)</f>
        <v>0</v>
      </c>
      <c r="BJ164" s="20" t="s">
        <v>79</v>
      </c>
      <c r="BK164" s="228">
        <f>ROUND(I164*H164,2)</f>
        <v>0</v>
      </c>
      <c r="BL164" s="20" t="s">
        <v>178</v>
      </c>
      <c r="BM164" s="227" t="s">
        <v>2256</v>
      </c>
    </row>
    <row r="165" s="2" customFormat="1">
      <c r="A165" s="41"/>
      <c r="B165" s="42"/>
      <c r="C165" s="43"/>
      <c r="D165" s="229" t="s">
        <v>166</v>
      </c>
      <c r="E165" s="43"/>
      <c r="F165" s="230" t="s">
        <v>2257</v>
      </c>
      <c r="G165" s="43"/>
      <c r="H165" s="43"/>
      <c r="I165" s="231"/>
      <c r="J165" s="43"/>
      <c r="K165" s="43"/>
      <c r="L165" s="47"/>
      <c r="M165" s="232"/>
      <c r="N165" s="233"/>
      <c r="O165" s="87"/>
      <c r="P165" s="87"/>
      <c r="Q165" s="87"/>
      <c r="R165" s="87"/>
      <c r="S165" s="87"/>
      <c r="T165" s="88"/>
      <c r="U165" s="41"/>
      <c r="V165" s="41"/>
      <c r="W165" s="41"/>
      <c r="X165" s="41"/>
      <c r="Y165" s="41"/>
      <c r="Z165" s="41"/>
      <c r="AA165" s="41"/>
      <c r="AB165" s="41"/>
      <c r="AC165" s="41"/>
      <c r="AD165" s="41"/>
      <c r="AE165" s="41"/>
      <c r="AT165" s="20" t="s">
        <v>166</v>
      </c>
      <c r="AU165" s="20" t="s">
        <v>81</v>
      </c>
    </row>
    <row r="166" s="14" customFormat="1">
      <c r="A166" s="14"/>
      <c r="B166" s="251"/>
      <c r="C166" s="252"/>
      <c r="D166" s="241" t="s">
        <v>222</v>
      </c>
      <c r="E166" s="253" t="s">
        <v>19</v>
      </c>
      <c r="F166" s="254" t="s">
        <v>2258</v>
      </c>
      <c r="G166" s="252"/>
      <c r="H166" s="253" t="s">
        <v>19</v>
      </c>
      <c r="I166" s="255"/>
      <c r="J166" s="252"/>
      <c r="K166" s="252"/>
      <c r="L166" s="256"/>
      <c r="M166" s="257"/>
      <c r="N166" s="258"/>
      <c r="O166" s="258"/>
      <c r="P166" s="258"/>
      <c r="Q166" s="258"/>
      <c r="R166" s="258"/>
      <c r="S166" s="258"/>
      <c r="T166" s="259"/>
      <c r="U166" s="14"/>
      <c r="V166" s="14"/>
      <c r="W166" s="14"/>
      <c r="X166" s="14"/>
      <c r="Y166" s="14"/>
      <c r="Z166" s="14"/>
      <c r="AA166" s="14"/>
      <c r="AB166" s="14"/>
      <c r="AC166" s="14"/>
      <c r="AD166" s="14"/>
      <c r="AE166" s="14"/>
      <c r="AT166" s="260" t="s">
        <v>222</v>
      </c>
      <c r="AU166" s="260" t="s">
        <v>81</v>
      </c>
      <c r="AV166" s="14" t="s">
        <v>79</v>
      </c>
      <c r="AW166" s="14" t="s">
        <v>33</v>
      </c>
      <c r="AX166" s="14" t="s">
        <v>72</v>
      </c>
      <c r="AY166" s="260" t="s">
        <v>156</v>
      </c>
    </row>
    <row r="167" s="13" customFormat="1">
      <c r="A167" s="13"/>
      <c r="B167" s="239"/>
      <c r="C167" s="240"/>
      <c r="D167" s="241" t="s">
        <v>222</v>
      </c>
      <c r="E167" s="242" t="s">
        <v>19</v>
      </c>
      <c r="F167" s="243" t="s">
        <v>2259</v>
      </c>
      <c r="G167" s="240"/>
      <c r="H167" s="244">
        <v>0.36399999999999999</v>
      </c>
      <c r="I167" s="245"/>
      <c r="J167" s="240"/>
      <c r="K167" s="240"/>
      <c r="L167" s="246"/>
      <c r="M167" s="247"/>
      <c r="N167" s="248"/>
      <c r="O167" s="248"/>
      <c r="P167" s="248"/>
      <c r="Q167" s="248"/>
      <c r="R167" s="248"/>
      <c r="S167" s="248"/>
      <c r="T167" s="249"/>
      <c r="U167" s="13"/>
      <c r="V167" s="13"/>
      <c r="W167" s="13"/>
      <c r="X167" s="13"/>
      <c r="Y167" s="13"/>
      <c r="Z167" s="13"/>
      <c r="AA167" s="13"/>
      <c r="AB167" s="13"/>
      <c r="AC167" s="13"/>
      <c r="AD167" s="13"/>
      <c r="AE167" s="13"/>
      <c r="AT167" s="250" t="s">
        <v>222</v>
      </c>
      <c r="AU167" s="250" t="s">
        <v>81</v>
      </c>
      <c r="AV167" s="13" t="s">
        <v>81</v>
      </c>
      <c r="AW167" s="13" t="s">
        <v>33</v>
      </c>
      <c r="AX167" s="13" t="s">
        <v>79</v>
      </c>
      <c r="AY167" s="250" t="s">
        <v>156</v>
      </c>
    </row>
    <row r="168" s="2" customFormat="1" ht="24.15" customHeight="1">
      <c r="A168" s="41"/>
      <c r="B168" s="42"/>
      <c r="C168" s="216" t="s">
        <v>318</v>
      </c>
      <c r="D168" s="216" t="s">
        <v>159</v>
      </c>
      <c r="E168" s="217" t="s">
        <v>2260</v>
      </c>
      <c r="F168" s="218" t="s">
        <v>2261</v>
      </c>
      <c r="G168" s="219" t="s">
        <v>218</v>
      </c>
      <c r="H168" s="220">
        <v>15.029999999999999</v>
      </c>
      <c r="I168" s="221"/>
      <c r="J168" s="222">
        <f>ROUND(I168*H168,2)</f>
        <v>0</v>
      </c>
      <c r="K168" s="218" t="s">
        <v>219</v>
      </c>
      <c r="L168" s="47"/>
      <c r="M168" s="223" t="s">
        <v>19</v>
      </c>
      <c r="N168" s="224" t="s">
        <v>43</v>
      </c>
      <c r="O168" s="87"/>
      <c r="P168" s="225">
        <f>O168*H168</f>
        <v>0</v>
      </c>
      <c r="Q168" s="225">
        <v>0.0178</v>
      </c>
      <c r="R168" s="225">
        <f>Q168*H168</f>
        <v>0.26753399999999999</v>
      </c>
      <c r="S168" s="225">
        <v>0</v>
      </c>
      <c r="T168" s="226">
        <f>S168*H168</f>
        <v>0</v>
      </c>
      <c r="U168" s="41"/>
      <c r="V168" s="41"/>
      <c r="W168" s="41"/>
      <c r="X168" s="41"/>
      <c r="Y168" s="41"/>
      <c r="Z168" s="41"/>
      <c r="AA168" s="41"/>
      <c r="AB168" s="41"/>
      <c r="AC168" s="41"/>
      <c r="AD168" s="41"/>
      <c r="AE168" s="41"/>
      <c r="AR168" s="227" t="s">
        <v>178</v>
      </c>
      <c r="AT168" s="227" t="s">
        <v>159</v>
      </c>
      <c r="AU168" s="227" t="s">
        <v>81</v>
      </c>
      <c r="AY168" s="20" t="s">
        <v>156</v>
      </c>
      <c r="BE168" s="228">
        <f>IF(N168="základní",J168,0)</f>
        <v>0</v>
      </c>
      <c r="BF168" s="228">
        <f>IF(N168="snížená",J168,0)</f>
        <v>0</v>
      </c>
      <c r="BG168" s="228">
        <f>IF(N168="zákl. přenesená",J168,0)</f>
        <v>0</v>
      </c>
      <c r="BH168" s="228">
        <f>IF(N168="sníž. přenesená",J168,0)</f>
        <v>0</v>
      </c>
      <c r="BI168" s="228">
        <f>IF(N168="nulová",J168,0)</f>
        <v>0</v>
      </c>
      <c r="BJ168" s="20" t="s">
        <v>79</v>
      </c>
      <c r="BK168" s="228">
        <f>ROUND(I168*H168,2)</f>
        <v>0</v>
      </c>
      <c r="BL168" s="20" t="s">
        <v>178</v>
      </c>
      <c r="BM168" s="227" t="s">
        <v>2262</v>
      </c>
    </row>
    <row r="169" s="2" customFormat="1">
      <c r="A169" s="41"/>
      <c r="B169" s="42"/>
      <c r="C169" s="43"/>
      <c r="D169" s="229" t="s">
        <v>166</v>
      </c>
      <c r="E169" s="43"/>
      <c r="F169" s="230" t="s">
        <v>2263</v>
      </c>
      <c r="G169" s="43"/>
      <c r="H169" s="43"/>
      <c r="I169" s="231"/>
      <c r="J169" s="43"/>
      <c r="K169" s="43"/>
      <c r="L169" s="47"/>
      <c r="M169" s="232"/>
      <c r="N169" s="233"/>
      <c r="O169" s="87"/>
      <c r="P169" s="87"/>
      <c r="Q169" s="87"/>
      <c r="R169" s="87"/>
      <c r="S169" s="87"/>
      <c r="T169" s="88"/>
      <c r="U169" s="41"/>
      <c r="V169" s="41"/>
      <c r="W169" s="41"/>
      <c r="X169" s="41"/>
      <c r="Y169" s="41"/>
      <c r="Z169" s="41"/>
      <c r="AA169" s="41"/>
      <c r="AB169" s="41"/>
      <c r="AC169" s="41"/>
      <c r="AD169" s="41"/>
      <c r="AE169" s="41"/>
      <c r="AT169" s="20" t="s">
        <v>166</v>
      </c>
      <c r="AU169" s="20" t="s">
        <v>81</v>
      </c>
    </row>
    <row r="170" s="14" customFormat="1">
      <c r="A170" s="14"/>
      <c r="B170" s="251"/>
      <c r="C170" s="252"/>
      <c r="D170" s="241" t="s">
        <v>222</v>
      </c>
      <c r="E170" s="253" t="s">
        <v>19</v>
      </c>
      <c r="F170" s="254" t="s">
        <v>2230</v>
      </c>
      <c r="G170" s="252"/>
      <c r="H170" s="253" t="s">
        <v>19</v>
      </c>
      <c r="I170" s="255"/>
      <c r="J170" s="252"/>
      <c r="K170" s="252"/>
      <c r="L170" s="256"/>
      <c r="M170" s="257"/>
      <c r="N170" s="258"/>
      <c r="O170" s="258"/>
      <c r="P170" s="258"/>
      <c r="Q170" s="258"/>
      <c r="R170" s="258"/>
      <c r="S170" s="258"/>
      <c r="T170" s="259"/>
      <c r="U170" s="14"/>
      <c r="V170" s="14"/>
      <c r="W170" s="14"/>
      <c r="X170" s="14"/>
      <c r="Y170" s="14"/>
      <c r="Z170" s="14"/>
      <c r="AA170" s="14"/>
      <c r="AB170" s="14"/>
      <c r="AC170" s="14"/>
      <c r="AD170" s="14"/>
      <c r="AE170" s="14"/>
      <c r="AT170" s="260" t="s">
        <v>222</v>
      </c>
      <c r="AU170" s="260" t="s">
        <v>81</v>
      </c>
      <c r="AV170" s="14" t="s">
        <v>79</v>
      </c>
      <c r="AW170" s="14" t="s">
        <v>33</v>
      </c>
      <c r="AX170" s="14" t="s">
        <v>72</v>
      </c>
      <c r="AY170" s="260" t="s">
        <v>156</v>
      </c>
    </row>
    <row r="171" s="13" customFormat="1">
      <c r="A171" s="13"/>
      <c r="B171" s="239"/>
      <c r="C171" s="240"/>
      <c r="D171" s="241" t="s">
        <v>222</v>
      </c>
      <c r="E171" s="242" t="s">
        <v>19</v>
      </c>
      <c r="F171" s="243" t="s">
        <v>2264</v>
      </c>
      <c r="G171" s="240"/>
      <c r="H171" s="244">
        <v>15.029999999999999</v>
      </c>
      <c r="I171" s="245"/>
      <c r="J171" s="240"/>
      <c r="K171" s="240"/>
      <c r="L171" s="246"/>
      <c r="M171" s="247"/>
      <c r="N171" s="248"/>
      <c r="O171" s="248"/>
      <c r="P171" s="248"/>
      <c r="Q171" s="248"/>
      <c r="R171" s="248"/>
      <c r="S171" s="248"/>
      <c r="T171" s="249"/>
      <c r="U171" s="13"/>
      <c r="V171" s="13"/>
      <c r="W171" s="13"/>
      <c r="X171" s="13"/>
      <c r="Y171" s="13"/>
      <c r="Z171" s="13"/>
      <c r="AA171" s="13"/>
      <c r="AB171" s="13"/>
      <c r="AC171" s="13"/>
      <c r="AD171" s="13"/>
      <c r="AE171" s="13"/>
      <c r="AT171" s="250" t="s">
        <v>222</v>
      </c>
      <c r="AU171" s="250" t="s">
        <v>81</v>
      </c>
      <c r="AV171" s="13" t="s">
        <v>81</v>
      </c>
      <c r="AW171" s="13" t="s">
        <v>33</v>
      </c>
      <c r="AX171" s="13" t="s">
        <v>79</v>
      </c>
      <c r="AY171" s="250" t="s">
        <v>156</v>
      </c>
    </row>
    <row r="172" s="2" customFormat="1" ht="16.5" customHeight="1">
      <c r="A172" s="41"/>
      <c r="B172" s="42"/>
      <c r="C172" s="216" t="s">
        <v>335</v>
      </c>
      <c r="D172" s="216" t="s">
        <v>159</v>
      </c>
      <c r="E172" s="217" t="s">
        <v>282</v>
      </c>
      <c r="F172" s="218" t="s">
        <v>283</v>
      </c>
      <c r="G172" s="219" t="s">
        <v>218</v>
      </c>
      <c r="H172" s="220">
        <v>28.66</v>
      </c>
      <c r="I172" s="221"/>
      <c r="J172" s="222">
        <f>ROUND(I172*H172,2)</f>
        <v>0</v>
      </c>
      <c r="K172" s="218" t="s">
        <v>219</v>
      </c>
      <c r="L172" s="47"/>
      <c r="M172" s="223" t="s">
        <v>19</v>
      </c>
      <c r="N172" s="224" t="s">
        <v>43</v>
      </c>
      <c r="O172" s="87"/>
      <c r="P172" s="225">
        <f>O172*H172</f>
        <v>0</v>
      </c>
      <c r="Q172" s="225">
        <v>0.00025999999999999998</v>
      </c>
      <c r="R172" s="225">
        <f>Q172*H172</f>
        <v>0.0074515999999999992</v>
      </c>
      <c r="S172" s="225">
        <v>0</v>
      </c>
      <c r="T172" s="226">
        <f>S172*H172</f>
        <v>0</v>
      </c>
      <c r="U172" s="41"/>
      <c r="V172" s="41"/>
      <c r="W172" s="41"/>
      <c r="X172" s="41"/>
      <c r="Y172" s="41"/>
      <c r="Z172" s="41"/>
      <c r="AA172" s="41"/>
      <c r="AB172" s="41"/>
      <c r="AC172" s="41"/>
      <c r="AD172" s="41"/>
      <c r="AE172" s="41"/>
      <c r="AR172" s="227" t="s">
        <v>178</v>
      </c>
      <c r="AT172" s="227" t="s">
        <v>159</v>
      </c>
      <c r="AU172" s="227" t="s">
        <v>81</v>
      </c>
      <c r="AY172" s="20" t="s">
        <v>156</v>
      </c>
      <c r="BE172" s="228">
        <f>IF(N172="základní",J172,0)</f>
        <v>0</v>
      </c>
      <c r="BF172" s="228">
        <f>IF(N172="snížená",J172,0)</f>
        <v>0</v>
      </c>
      <c r="BG172" s="228">
        <f>IF(N172="zákl. přenesená",J172,0)</f>
        <v>0</v>
      </c>
      <c r="BH172" s="228">
        <f>IF(N172="sníž. přenesená",J172,0)</f>
        <v>0</v>
      </c>
      <c r="BI172" s="228">
        <f>IF(N172="nulová",J172,0)</f>
        <v>0</v>
      </c>
      <c r="BJ172" s="20" t="s">
        <v>79</v>
      </c>
      <c r="BK172" s="228">
        <f>ROUND(I172*H172,2)</f>
        <v>0</v>
      </c>
      <c r="BL172" s="20" t="s">
        <v>178</v>
      </c>
      <c r="BM172" s="227" t="s">
        <v>2265</v>
      </c>
    </row>
    <row r="173" s="2" customFormat="1">
      <c r="A173" s="41"/>
      <c r="B173" s="42"/>
      <c r="C173" s="43"/>
      <c r="D173" s="229" t="s">
        <v>166</v>
      </c>
      <c r="E173" s="43"/>
      <c r="F173" s="230" t="s">
        <v>285</v>
      </c>
      <c r="G173" s="43"/>
      <c r="H173" s="43"/>
      <c r="I173" s="231"/>
      <c r="J173" s="43"/>
      <c r="K173" s="43"/>
      <c r="L173" s="47"/>
      <c r="M173" s="232"/>
      <c r="N173" s="233"/>
      <c r="O173" s="87"/>
      <c r="P173" s="87"/>
      <c r="Q173" s="87"/>
      <c r="R173" s="87"/>
      <c r="S173" s="87"/>
      <c r="T173" s="88"/>
      <c r="U173" s="41"/>
      <c r="V173" s="41"/>
      <c r="W173" s="41"/>
      <c r="X173" s="41"/>
      <c r="Y173" s="41"/>
      <c r="Z173" s="41"/>
      <c r="AA173" s="41"/>
      <c r="AB173" s="41"/>
      <c r="AC173" s="41"/>
      <c r="AD173" s="41"/>
      <c r="AE173" s="41"/>
      <c r="AT173" s="20" t="s">
        <v>166</v>
      </c>
      <c r="AU173" s="20" t="s">
        <v>81</v>
      </c>
    </row>
    <row r="174" s="14" customFormat="1">
      <c r="A174" s="14"/>
      <c r="B174" s="251"/>
      <c r="C174" s="252"/>
      <c r="D174" s="241" t="s">
        <v>222</v>
      </c>
      <c r="E174" s="253" t="s">
        <v>19</v>
      </c>
      <c r="F174" s="254" t="s">
        <v>2230</v>
      </c>
      <c r="G174" s="252"/>
      <c r="H174" s="253" t="s">
        <v>19</v>
      </c>
      <c r="I174" s="255"/>
      <c r="J174" s="252"/>
      <c r="K174" s="252"/>
      <c r="L174" s="256"/>
      <c r="M174" s="257"/>
      <c r="N174" s="258"/>
      <c r="O174" s="258"/>
      <c r="P174" s="258"/>
      <c r="Q174" s="258"/>
      <c r="R174" s="258"/>
      <c r="S174" s="258"/>
      <c r="T174" s="259"/>
      <c r="U174" s="14"/>
      <c r="V174" s="14"/>
      <c r="W174" s="14"/>
      <c r="X174" s="14"/>
      <c r="Y174" s="14"/>
      <c r="Z174" s="14"/>
      <c r="AA174" s="14"/>
      <c r="AB174" s="14"/>
      <c r="AC174" s="14"/>
      <c r="AD174" s="14"/>
      <c r="AE174" s="14"/>
      <c r="AT174" s="260" t="s">
        <v>222</v>
      </c>
      <c r="AU174" s="260" t="s">
        <v>81</v>
      </c>
      <c r="AV174" s="14" t="s">
        <v>79</v>
      </c>
      <c r="AW174" s="14" t="s">
        <v>33</v>
      </c>
      <c r="AX174" s="14" t="s">
        <v>72</v>
      </c>
      <c r="AY174" s="260" t="s">
        <v>156</v>
      </c>
    </row>
    <row r="175" s="14" customFormat="1">
      <c r="A175" s="14"/>
      <c r="B175" s="251"/>
      <c r="C175" s="252"/>
      <c r="D175" s="241" t="s">
        <v>222</v>
      </c>
      <c r="E175" s="253" t="s">
        <v>19</v>
      </c>
      <c r="F175" s="254" t="s">
        <v>286</v>
      </c>
      <c r="G175" s="252"/>
      <c r="H175" s="253" t="s">
        <v>19</v>
      </c>
      <c r="I175" s="255"/>
      <c r="J175" s="252"/>
      <c r="K175" s="252"/>
      <c r="L175" s="256"/>
      <c r="M175" s="257"/>
      <c r="N175" s="258"/>
      <c r="O175" s="258"/>
      <c r="P175" s="258"/>
      <c r="Q175" s="258"/>
      <c r="R175" s="258"/>
      <c r="S175" s="258"/>
      <c r="T175" s="259"/>
      <c r="U175" s="14"/>
      <c r="V175" s="14"/>
      <c r="W175" s="14"/>
      <c r="X175" s="14"/>
      <c r="Y175" s="14"/>
      <c r="Z175" s="14"/>
      <c r="AA175" s="14"/>
      <c r="AB175" s="14"/>
      <c r="AC175" s="14"/>
      <c r="AD175" s="14"/>
      <c r="AE175" s="14"/>
      <c r="AT175" s="260" t="s">
        <v>222</v>
      </c>
      <c r="AU175" s="260" t="s">
        <v>81</v>
      </c>
      <c r="AV175" s="14" t="s">
        <v>79</v>
      </c>
      <c r="AW175" s="14" t="s">
        <v>33</v>
      </c>
      <c r="AX175" s="14" t="s">
        <v>72</v>
      </c>
      <c r="AY175" s="260" t="s">
        <v>156</v>
      </c>
    </row>
    <row r="176" s="13" customFormat="1">
      <c r="A176" s="13"/>
      <c r="B176" s="239"/>
      <c r="C176" s="240"/>
      <c r="D176" s="241" t="s">
        <v>222</v>
      </c>
      <c r="E176" s="242" t="s">
        <v>19</v>
      </c>
      <c r="F176" s="243" t="s">
        <v>2266</v>
      </c>
      <c r="G176" s="240"/>
      <c r="H176" s="244">
        <v>14.33</v>
      </c>
      <c r="I176" s="245"/>
      <c r="J176" s="240"/>
      <c r="K176" s="240"/>
      <c r="L176" s="246"/>
      <c r="M176" s="247"/>
      <c r="N176" s="248"/>
      <c r="O176" s="248"/>
      <c r="P176" s="248"/>
      <c r="Q176" s="248"/>
      <c r="R176" s="248"/>
      <c r="S176" s="248"/>
      <c r="T176" s="249"/>
      <c r="U176" s="13"/>
      <c r="V176" s="13"/>
      <c r="W176" s="13"/>
      <c r="X176" s="13"/>
      <c r="Y176" s="13"/>
      <c r="Z176" s="13"/>
      <c r="AA176" s="13"/>
      <c r="AB176" s="13"/>
      <c r="AC176" s="13"/>
      <c r="AD176" s="13"/>
      <c r="AE176" s="13"/>
      <c r="AT176" s="250" t="s">
        <v>222</v>
      </c>
      <c r="AU176" s="250" t="s">
        <v>81</v>
      </c>
      <c r="AV176" s="13" t="s">
        <v>81</v>
      </c>
      <c r="AW176" s="13" t="s">
        <v>33</v>
      </c>
      <c r="AX176" s="13" t="s">
        <v>72</v>
      </c>
      <c r="AY176" s="250" t="s">
        <v>156</v>
      </c>
    </row>
    <row r="177" s="14" customFormat="1">
      <c r="A177" s="14"/>
      <c r="B177" s="251"/>
      <c r="C177" s="252"/>
      <c r="D177" s="241" t="s">
        <v>222</v>
      </c>
      <c r="E177" s="253" t="s">
        <v>19</v>
      </c>
      <c r="F177" s="254" t="s">
        <v>290</v>
      </c>
      <c r="G177" s="252"/>
      <c r="H177" s="253" t="s">
        <v>19</v>
      </c>
      <c r="I177" s="255"/>
      <c r="J177" s="252"/>
      <c r="K177" s="252"/>
      <c r="L177" s="256"/>
      <c r="M177" s="257"/>
      <c r="N177" s="258"/>
      <c r="O177" s="258"/>
      <c r="P177" s="258"/>
      <c r="Q177" s="258"/>
      <c r="R177" s="258"/>
      <c r="S177" s="258"/>
      <c r="T177" s="259"/>
      <c r="U177" s="14"/>
      <c r="V177" s="14"/>
      <c r="W177" s="14"/>
      <c r="X177" s="14"/>
      <c r="Y177" s="14"/>
      <c r="Z177" s="14"/>
      <c r="AA177" s="14"/>
      <c r="AB177" s="14"/>
      <c r="AC177" s="14"/>
      <c r="AD177" s="14"/>
      <c r="AE177" s="14"/>
      <c r="AT177" s="260" t="s">
        <v>222</v>
      </c>
      <c r="AU177" s="260" t="s">
        <v>81</v>
      </c>
      <c r="AV177" s="14" t="s">
        <v>79</v>
      </c>
      <c r="AW177" s="14" t="s">
        <v>33</v>
      </c>
      <c r="AX177" s="14" t="s">
        <v>72</v>
      </c>
      <c r="AY177" s="260" t="s">
        <v>156</v>
      </c>
    </row>
    <row r="178" s="13" customFormat="1">
      <c r="A178" s="13"/>
      <c r="B178" s="239"/>
      <c r="C178" s="240"/>
      <c r="D178" s="241" t="s">
        <v>222</v>
      </c>
      <c r="E178" s="242" t="s">
        <v>19</v>
      </c>
      <c r="F178" s="243" t="s">
        <v>2267</v>
      </c>
      <c r="G178" s="240"/>
      <c r="H178" s="244">
        <v>14.33</v>
      </c>
      <c r="I178" s="245"/>
      <c r="J178" s="240"/>
      <c r="K178" s="240"/>
      <c r="L178" s="246"/>
      <c r="M178" s="247"/>
      <c r="N178" s="248"/>
      <c r="O178" s="248"/>
      <c r="P178" s="248"/>
      <c r="Q178" s="248"/>
      <c r="R178" s="248"/>
      <c r="S178" s="248"/>
      <c r="T178" s="249"/>
      <c r="U178" s="13"/>
      <c r="V178" s="13"/>
      <c r="W178" s="13"/>
      <c r="X178" s="13"/>
      <c r="Y178" s="13"/>
      <c r="Z178" s="13"/>
      <c r="AA178" s="13"/>
      <c r="AB178" s="13"/>
      <c r="AC178" s="13"/>
      <c r="AD178" s="13"/>
      <c r="AE178" s="13"/>
      <c r="AT178" s="250" t="s">
        <v>222</v>
      </c>
      <c r="AU178" s="250" t="s">
        <v>81</v>
      </c>
      <c r="AV178" s="13" t="s">
        <v>81</v>
      </c>
      <c r="AW178" s="13" t="s">
        <v>33</v>
      </c>
      <c r="AX178" s="13" t="s">
        <v>72</v>
      </c>
      <c r="AY178" s="250" t="s">
        <v>156</v>
      </c>
    </row>
    <row r="179" s="16" customFormat="1">
      <c r="A179" s="16"/>
      <c r="B179" s="272"/>
      <c r="C179" s="273"/>
      <c r="D179" s="241" t="s">
        <v>222</v>
      </c>
      <c r="E179" s="274" t="s">
        <v>19</v>
      </c>
      <c r="F179" s="275" t="s">
        <v>292</v>
      </c>
      <c r="G179" s="273"/>
      <c r="H179" s="276">
        <v>28.66</v>
      </c>
      <c r="I179" s="277"/>
      <c r="J179" s="273"/>
      <c r="K179" s="273"/>
      <c r="L179" s="278"/>
      <c r="M179" s="279"/>
      <c r="N179" s="280"/>
      <c r="O179" s="280"/>
      <c r="P179" s="280"/>
      <c r="Q179" s="280"/>
      <c r="R179" s="280"/>
      <c r="S179" s="280"/>
      <c r="T179" s="281"/>
      <c r="U179" s="16"/>
      <c r="V179" s="16"/>
      <c r="W179" s="16"/>
      <c r="X179" s="16"/>
      <c r="Y179" s="16"/>
      <c r="Z179" s="16"/>
      <c r="AA179" s="16"/>
      <c r="AB179" s="16"/>
      <c r="AC179" s="16"/>
      <c r="AD179" s="16"/>
      <c r="AE179" s="16"/>
      <c r="AT179" s="282" t="s">
        <v>222</v>
      </c>
      <c r="AU179" s="282" t="s">
        <v>81</v>
      </c>
      <c r="AV179" s="16" t="s">
        <v>178</v>
      </c>
      <c r="AW179" s="16" t="s">
        <v>33</v>
      </c>
      <c r="AX179" s="16" t="s">
        <v>79</v>
      </c>
      <c r="AY179" s="282" t="s">
        <v>156</v>
      </c>
    </row>
    <row r="180" s="2" customFormat="1" ht="24.15" customHeight="1">
      <c r="A180" s="41"/>
      <c r="B180" s="42"/>
      <c r="C180" s="216" t="s">
        <v>340</v>
      </c>
      <c r="D180" s="216" t="s">
        <v>159</v>
      </c>
      <c r="E180" s="217" t="s">
        <v>293</v>
      </c>
      <c r="F180" s="218" t="s">
        <v>2268</v>
      </c>
      <c r="G180" s="219" t="s">
        <v>218</v>
      </c>
      <c r="H180" s="220">
        <v>14.33</v>
      </c>
      <c r="I180" s="221"/>
      <c r="J180" s="222">
        <f>ROUND(I180*H180,2)</f>
        <v>0</v>
      </c>
      <c r="K180" s="218" t="s">
        <v>219</v>
      </c>
      <c r="L180" s="47"/>
      <c r="M180" s="223" t="s">
        <v>19</v>
      </c>
      <c r="N180" s="224" t="s">
        <v>43</v>
      </c>
      <c r="O180" s="87"/>
      <c r="P180" s="225">
        <f>O180*H180</f>
        <v>0</v>
      </c>
      <c r="Q180" s="225">
        <v>0.0043800000000000002</v>
      </c>
      <c r="R180" s="225">
        <f>Q180*H180</f>
        <v>0.062765399999999999</v>
      </c>
      <c r="S180" s="225">
        <v>0</v>
      </c>
      <c r="T180" s="226">
        <f>S180*H180</f>
        <v>0</v>
      </c>
      <c r="U180" s="41"/>
      <c r="V180" s="41"/>
      <c r="W180" s="41"/>
      <c r="X180" s="41"/>
      <c r="Y180" s="41"/>
      <c r="Z180" s="41"/>
      <c r="AA180" s="41"/>
      <c r="AB180" s="41"/>
      <c r="AC180" s="41"/>
      <c r="AD180" s="41"/>
      <c r="AE180" s="41"/>
      <c r="AR180" s="227" t="s">
        <v>178</v>
      </c>
      <c r="AT180" s="227" t="s">
        <v>159</v>
      </c>
      <c r="AU180" s="227" t="s">
        <v>81</v>
      </c>
      <c r="AY180" s="20" t="s">
        <v>156</v>
      </c>
      <c r="BE180" s="228">
        <f>IF(N180="základní",J180,0)</f>
        <v>0</v>
      </c>
      <c r="BF180" s="228">
        <f>IF(N180="snížená",J180,0)</f>
        <v>0</v>
      </c>
      <c r="BG180" s="228">
        <f>IF(N180="zákl. přenesená",J180,0)</f>
        <v>0</v>
      </c>
      <c r="BH180" s="228">
        <f>IF(N180="sníž. přenesená",J180,0)</f>
        <v>0</v>
      </c>
      <c r="BI180" s="228">
        <f>IF(N180="nulová",J180,0)</f>
        <v>0</v>
      </c>
      <c r="BJ180" s="20" t="s">
        <v>79</v>
      </c>
      <c r="BK180" s="228">
        <f>ROUND(I180*H180,2)</f>
        <v>0</v>
      </c>
      <c r="BL180" s="20" t="s">
        <v>178</v>
      </c>
      <c r="BM180" s="227" t="s">
        <v>2269</v>
      </c>
    </row>
    <row r="181" s="2" customFormat="1">
      <c r="A181" s="41"/>
      <c r="B181" s="42"/>
      <c r="C181" s="43"/>
      <c r="D181" s="229" t="s">
        <v>166</v>
      </c>
      <c r="E181" s="43"/>
      <c r="F181" s="230" t="s">
        <v>296</v>
      </c>
      <c r="G181" s="43"/>
      <c r="H181" s="43"/>
      <c r="I181" s="231"/>
      <c r="J181" s="43"/>
      <c r="K181" s="43"/>
      <c r="L181" s="47"/>
      <c r="M181" s="232"/>
      <c r="N181" s="233"/>
      <c r="O181" s="87"/>
      <c r="P181" s="87"/>
      <c r="Q181" s="87"/>
      <c r="R181" s="87"/>
      <c r="S181" s="87"/>
      <c r="T181" s="88"/>
      <c r="U181" s="41"/>
      <c r="V181" s="41"/>
      <c r="W181" s="41"/>
      <c r="X181" s="41"/>
      <c r="Y181" s="41"/>
      <c r="Z181" s="41"/>
      <c r="AA181" s="41"/>
      <c r="AB181" s="41"/>
      <c r="AC181" s="41"/>
      <c r="AD181" s="41"/>
      <c r="AE181" s="41"/>
      <c r="AT181" s="20" t="s">
        <v>166</v>
      </c>
      <c r="AU181" s="20" t="s">
        <v>81</v>
      </c>
    </row>
    <row r="182" s="14" customFormat="1">
      <c r="A182" s="14"/>
      <c r="B182" s="251"/>
      <c r="C182" s="252"/>
      <c r="D182" s="241" t="s">
        <v>222</v>
      </c>
      <c r="E182" s="253" t="s">
        <v>19</v>
      </c>
      <c r="F182" s="254" t="s">
        <v>2270</v>
      </c>
      <c r="G182" s="252"/>
      <c r="H182" s="253" t="s">
        <v>19</v>
      </c>
      <c r="I182" s="255"/>
      <c r="J182" s="252"/>
      <c r="K182" s="252"/>
      <c r="L182" s="256"/>
      <c r="M182" s="257"/>
      <c r="N182" s="258"/>
      <c r="O182" s="258"/>
      <c r="P182" s="258"/>
      <c r="Q182" s="258"/>
      <c r="R182" s="258"/>
      <c r="S182" s="258"/>
      <c r="T182" s="259"/>
      <c r="U182" s="14"/>
      <c r="V182" s="14"/>
      <c r="W182" s="14"/>
      <c r="X182" s="14"/>
      <c r="Y182" s="14"/>
      <c r="Z182" s="14"/>
      <c r="AA182" s="14"/>
      <c r="AB182" s="14"/>
      <c r="AC182" s="14"/>
      <c r="AD182" s="14"/>
      <c r="AE182" s="14"/>
      <c r="AT182" s="260" t="s">
        <v>222</v>
      </c>
      <c r="AU182" s="260" t="s">
        <v>81</v>
      </c>
      <c r="AV182" s="14" t="s">
        <v>79</v>
      </c>
      <c r="AW182" s="14" t="s">
        <v>33</v>
      </c>
      <c r="AX182" s="14" t="s">
        <v>72</v>
      </c>
      <c r="AY182" s="260" t="s">
        <v>156</v>
      </c>
    </row>
    <row r="183" s="13" customFormat="1">
      <c r="A183" s="13"/>
      <c r="B183" s="239"/>
      <c r="C183" s="240"/>
      <c r="D183" s="241" t="s">
        <v>222</v>
      </c>
      <c r="E183" s="242" t="s">
        <v>19</v>
      </c>
      <c r="F183" s="243" t="s">
        <v>2266</v>
      </c>
      <c r="G183" s="240"/>
      <c r="H183" s="244">
        <v>14.33</v>
      </c>
      <c r="I183" s="245"/>
      <c r="J183" s="240"/>
      <c r="K183" s="240"/>
      <c r="L183" s="246"/>
      <c r="M183" s="247"/>
      <c r="N183" s="248"/>
      <c r="O183" s="248"/>
      <c r="P183" s="248"/>
      <c r="Q183" s="248"/>
      <c r="R183" s="248"/>
      <c r="S183" s="248"/>
      <c r="T183" s="249"/>
      <c r="U183" s="13"/>
      <c r="V183" s="13"/>
      <c r="W183" s="13"/>
      <c r="X183" s="13"/>
      <c r="Y183" s="13"/>
      <c r="Z183" s="13"/>
      <c r="AA183" s="13"/>
      <c r="AB183" s="13"/>
      <c r="AC183" s="13"/>
      <c r="AD183" s="13"/>
      <c r="AE183" s="13"/>
      <c r="AT183" s="250" t="s">
        <v>222</v>
      </c>
      <c r="AU183" s="250" t="s">
        <v>81</v>
      </c>
      <c r="AV183" s="13" t="s">
        <v>81</v>
      </c>
      <c r="AW183" s="13" t="s">
        <v>33</v>
      </c>
      <c r="AX183" s="13" t="s">
        <v>79</v>
      </c>
      <c r="AY183" s="250" t="s">
        <v>156</v>
      </c>
    </row>
    <row r="184" s="2" customFormat="1" ht="16.5" customHeight="1">
      <c r="A184" s="41"/>
      <c r="B184" s="42"/>
      <c r="C184" s="216" t="s">
        <v>347</v>
      </c>
      <c r="D184" s="216" t="s">
        <v>159</v>
      </c>
      <c r="E184" s="217" t="s">
        <v>2271</v>
      </c>
      <c r="F184" s="218" t="s">
        <v>2272</v>
      </c>
      <c r="G184" s="219" t="s">
        <v>218</v>
      </c>
      <c r="H184" s="220">
        <v>14.33</v>
      </c>
      <c r="I184" s="221"/>
      <c r="J184" s="222">
        <f>ROUND(I184*H184,2)</f>
        <v>0</v>
      </c>
      <c r="K184" s="218" t="s">
        <v>219</v>
      </c>
      <c r="L184" s="47"/>
      <c r="M184" s="223" t="s">
        <v>19</v>
      </c>
      <c r="N184" s="224" t="s">
        <v>43</v>
      </c>
      <c r="O184" s="87"/>
      <c r="P184" s="225">
        <f>O184*H184</f>
        <v>0</v>
      </c>
      <c r="Q184" s="225">
        <v>0.0040000000000000001</v>
      </c>
      <c r="R184" s="225">
        <f>Q184*H184</f>
        <v>0.057320000000000003</v>
      </c>
      <c r="S184" s="225">
        <v>0</v>
      </c>
      <c r="T184" s="226">
        <f>S184*H184</f>
        <v>0</v>
      </c>
      <c r="U184" s="41"/>
      <c r="V184" s="41"/>
      <c r="W184" s="41"/>
      <c r="X184" s="41"/>
      <c r="Y184" s="41"/>
      <c r="Z184" s="41"/>
      <c r="AA184" s="41"/>
      <c r="AB184" s="41"/>
      <c r="AC184" s="41"/>
      <c r="AD184" s="41"/>
      <c r="AE184" s="41"/>
      <c r="AR184" s="227" t="s">
        <v>178</v>
      </c>
      <c r="AT184" s="227" t="s">
        <v>159</v>
      </c>
      <c r="AU184" s="227" t="s">
        <v>81</v>
      </c>
      <c r="AY184" s="20" t="s">
        <v>156</v>
      </c>
      <c r="BE184" s="228">
        <f>IF(N184="základní",J184,0)</f>
        <v>0</v>
      </c>
      <c r="BF184" s="228">
        <f>IF(N184="snížená",J184,0)</f>
        <v>0</v>
      </c>
      <c r="BG184" s="228">
        <f>IF(N184="zákl. přenesená",J184,0)</f>
        <v>0</v>
      </c>
      <c r="BH184" s="228">
        <f>IF(N184="sníž. přenesená",J184,0)</f>
        <v>0</v>
      </c>
      <c r="BI184" s="228">
        <f>IF(N184="nulová",J184,0)</f>
        <v>0</v>
      </c>
      <c r="BJ184" s="20" t="s">
        <v>79</v>
      </c>
      <c r="BK184" s="228">
        <f>ROUND(I184*H184,2)</f>
        <v>0</v>
      </c>
      <c r="BL184" s="20" t="s">
        <v>178</v>
      </c>
      <c r="BM184" s="227" t="s">
        <v>2273</v>
      </c>
    </row>
    <row r="185" s="2" customFormat="1">
      <c r="A185" s="41"/>
      <c r="B185" s="42"/>
      <c r="C185" s="43"/>
      <c r="D185" s="229" t="s">
        <v>166</v>
      </c>
      <c r="E185" s="43"/>
      <c r="F185" s="230" t="s">
        <v>2274</v>
      </c>
      <c r="G185" s="43"/>
      <c r="H185" s="43"/>
      <c r="I185" s="231"/>
      <c r="J185" s="43"/>
      <c r="K185" s="43"/>
      <c r="L185" s="47"/>
      <c r="M185" s="232"/>
      <c r="N185" s="233"/>
      <c r="O185" s="87"/>
      <c r="P185" s="87"/>
      <c r="Q185" s="87"/>
      <c r="R185" s="87"/>
      <c r="S185" s="87"/>
      <c r="T185" s="88"/>
      <c r="U185" s="41"/>
      <c r="V185" s="41"/>
      <c r="W185" s="41"/>
      <c r="X185" s="41"/>
      <c r="Y185" s="41"/>
      <c r="Z185" s="41"/>
      <c r="AA185" s="41"/>
      <c r="AB185" s="41"/>
      <c r="AC185" s="41"/>
      <c r="AD185" s="41"/>
      <c r="AE185" s="41"/>
      <c r="AT185" s="20" t="s">
        <v>166</v>
      </c>
      <c r="AU185" s="20" t="s">
        <v>81</v>
      </c>
    </row>
    <row r="186" s="2" customFormat="1" ht="21.75" customHeight="1">
      <c r="A186" s="41"/>
      <c r="B186" s="42"/>
      <c r="C186" s="216" t="s">
        <v>353</v>
      </c>
      <c r="D186" s="216" t="s">
        <v>159</v>
      </c>
      <c r="E186" s="217" t="s">
        <v>2275</v>
      </c>
      <c r="F186" s="218" t="s">
        <v>2276</v>
      </c>
      <c r="G186" s="219" t="s">
        <v>218</v>
      </c>
      <c r="H186" s="220">
        <v>4.4219999999999997</v>
      </c>
      <c r="I186" s="221"/>
      <c r="J186" s="222">
        <f>ROUND(I186*H186,2)</f>
        <v>0</v>
      </c>
      <c r="K186" s="218" t="s">
        <v>219</v>
      </c>
      <c r="L186" s="47"/>
      <c r="M186" s="223" t="s">
        <v>19</v>
      </c>
      <c r="N186" s="224" t="s">
        <v>43</v>
      </c>
      <c r="O186" s="87"/>
      <c r="P186" s="225">
        <f>O186*H186</f>
        <v>0</v>
      </c>
      <c r="Q186" s="225">
        <v>0.00064000000000000005</v>
      </c>
      <c r="R186" s="225">
        <f>Q186*H186</f>
        <v>0.00283008</v>
      </c>
      <c r="S186" s="225">
        <v>0</v>
      </c>
      <c r="T186" s="226">
        <f>S186*H186</f>
        <v>0</v>
      </c>
      <c r="U186" s="41"/>
      <c r="V186" s="41"/>
      <c r="W186" s="41"/>
      <c r="X186" s="41"/>
      <c r="Y186" s="41"/>
      <c r="Z186" s="41"/>
      <c r="AA186" s="41"/>
      <c r="AB186" s="41"/>
      <c r="AC186" s="41"/>
      <c r="AD186" s="41"/>
      <c r="AE186" s="41"/>
      <c r="AR186" s="227" t="s">
        <v>178</v>
      </c>
      <c r="AT186" s="227" t="s">
        <v>159</v>
      </c>
      <c r="AU186" s="227" t="s">
        <v>81</v>
      </c>
      <c r="AY186" s="20" t="s">
        <v>156</v>
      </c>
      <c r="BE186" s="228">
        <f>IF(N186="základní",J186,0)</f>
        <v>0</v>
      </c>
      <c r="BF186" s="228">
        <f>IF(N186="snížená",J186,0)</f>
        <v>0</v>
      </c>
      <c r="BG186" s="228">
        <f>IF(N186="zákl. přenesená",J186,0)</f>
        <v>0</v>
      </c>
      <c r="BH186" s="228">
        <f>IF(N186="sníž. přenesená",J186,0)</f>
        <v>0</v>
      </c>
      <c r="BI186" s="228">
        <f>IF(N186="nulová",J186,0)</f>
        <v>0</v>
      </c>
      <c r="BJ186" s="20" t="s">
        <v>79</v>
      </c>
      <c r="BK186" s="228">
        <f>ROUND(I186*H186,2)</f>
        <v>0</v>
      </c>
      <c r="BL186" s="20" t="s">
        <v>178</v>
      </c>
      <c r="BM186" s="227" t="s">
        <v>2277</v>
      </c>
    </row>
    <row r="187" s="2" customFormat="1">
      <c r="A187" s="41"/>
      <c r="B187" s="42"/>
      <c r="C187" s="43"/>
      <c r="D187" s="229" t="s">
        <v>166</v>
      </c>
      <c r="E187" s="43"/>
      <c r="F187" s="230" t="s">
        <v>2278</v>
      </c>
      <c r="G187" s="43"/>
      <c r="H187" s="43"/>
      <c r="I187" s="231"/>
      <c r="J187" s="43"/>
      <c r="K187" s="43"/>
      <c r="L187" s="47"/>
      <c r="M187" s="232"/>
      <c r="N187" s="233"/>
      <c r="O187" s="87"/>
      <c r="P187" s="87"/>
      <c r="Q187" s="87"/>
      <c r="R187" s="87"/>
      <c r="S187" s="87"/>
      <c r="T187" s="88"/>
      <c r="U187" s="41"/>
      <c r="V187" s="41"/>
      <c r="W187" s="41"/>
      <c r="X187" s="41"/>
      <c r="Y187" s="41"/>
      <c r="Z187" s="41"/>
      <c r="AA187" s="41"/>
      <c r="AB187" s="41"/>
      <c r="AC187" s="41"/>
      <c r="AD187" s="41"/>
      <c r="AE187" s="41"/>
      <c r="AT187" s="20" t="s">
        <v>166</v>
      </c>
      <c r="AU187" s="20" t="s">
        <v>81</v>
      </c>
    </row>
    <row r="188" s="14" customFormat="1">
      <c r="A188" s="14"/>
      <c r="B188" s="251"/>
      <c r="C188" s="252"/>
      <c r="D188" s="241" t="s">
        <v>222</v>
      </c>
      <c r="E188" s="253" t="s">
        <v>19</v>
      </c>
      <c r="F188" s="254" t="s">
        <v>2279</v>
      </c>
      <c r="G188" s="252"/>
      <c r="H188" s="253" t="s">
        <v>19</v>
      </c>
      <c r="I188" s="255"/>
      <c r="J188" s="252"/>
      <c r="K188" s="252"/>
      <c r="L188" s="256"/>
      <c r="M188" s="257"/>
      <c r="N188" s="258"/>
      <c r="O188" s="258"/>
      <c r="P188" s="258"/>
      <c r="Q188" s="258"/>
      <c r="R188" s="258"/>
      <c r="S188" s="258"/>
      <c r="T188" s="259"/>
      <c r="U188" s="14"/>
      <c r="V188" s="14"/>
      <c r="W188" s="14"/>
      <c r="X188" s="14"/>
      <c r="Y188" s="14"/>
      <c r="Z188" s="14"/>
      <c r="AA188" s="14"/>
      <c r="AB188" s="14"/>
      <c r="AC188" s="14"/>
      <c r="AD188" s="14"/>
      <c r="AE188" s="14"/>
      <c r="AT188" s="260" t="s">
        <v>222</v>
      </c>
      <c r="AU188" s="260" t="s">
        <v>81</v>
      </c>
      <c r="AV188" s="14" t="s">
        <v>79</v>
      </c>
      <c r="AW188" s="14" t="s">
        <v>33</v>
      </c>
      <c r="AX188" s="14" t="s">
        <v>72</v>
      </c>
      <c r="AY188" s="260" t="s">
        <v>156</v>
      </c>
    </row>
    <row r="189" s="13" customFormat="1">
      <c r="A189" s="13"/>
      <c r="B189" s="239"/>
      <c r="C189" s="240"/>
      <c r="D189" s="241" t="s">
        <v>222</v>
      </c>
      <c r="E189" s="242" t="s">
        <v>19</v>
      </c>
      <c r="F189" s="243" t="s">
        <v>2280</v>
      </c>
      <c r="G189" s="240"/>
      <c r="H189" s="244">
        <v>0.72799999999999998</v>
      </c>
      <c r="I189" s="245"/>
      <c r="J189" s="240"/>
      <c r="K189" s="240"/>
      <c r="L189" s="246"/>
      <c r="M189" s="247"/>
      <c r="N189" s="248"/>
      <c r="O189" s="248"/>
      <c r="P189" s="248"/>
      <c r="Q189" s="248"/>
      <c r="R189" s="248"/>
      <c r="S189" s="248"/>
      <c r="T189" s="249"/>
      <c r="U189" s="13"/>
      <c r="V189" s="13"/>
      <c r="W189" s="13"/>
      <c r="X189" s="13"/>
      <c r="Y189" s="13"/>
      <c r="Z189" s="13"/>
      <c r="AA189" s="13"/>
      <c r="AB189" s="13"/>
      <c r="AC189" s="13"/>
      <c r="AD189" s="13"/>
      <c r="AE189" s="13"/>
      <c r="AT189" s="250" t="s">
        <v>222</v>
      </c>
      <c r="AU189" s="250" t="s">
        <v>81</v>
      </c>
      <c r="AV189" s="13" t="s">
        <v>81</v>
      </c>
      <c r="AW189" s="13" t="s">
        <v>33</v>
      </c>
      <c r="AX189" s="13" t="s">
        <v>72</v>
      </c>
      <c r="AY189" s="250" t="s">
        <v>156</v>
      </c>
    </row>
    <row r="190" s="13" customFormat="1">
      <c r="A190" s="13"/>
      <c r="B190" s="239"/>
      <c r="C190" s="240"/>
      <c r="D190" s="241" t="s">
        <v>222</v>
      </c>
      <c r="E190" s="242" t="s">
        <v>19</v>
      </c>
      <c r="F190" s="243" t="s">
        <v>2281</v>
      </c>
      <c r="G190" s="240"/>
      <c r="H190" s="244">
        <v>0.97999999999999998</v>
      </c>
      <c r="I190" s="245"/>
      <c r="J190" s="240"/>
      <c r="K190" s="240"/>
      <c r="L190" s="246"/>
      <c r="M190" s="247"/>
      <c r="N190" s="248"/>
      <c r="O190" s="248"/>
      <c r="P190" s="248"/>
      <c r="Q190" s="248"/>
      <c r="R190" s="248"/>
      <c r="S190" s="248"/>
      <c r="T190" s="249"/>
      <c r="U190" s="13"/>
      <c r="V190" s="13"/>
      <c r="W190" s="13"/>
      <c r="X190" s="13"/>
      <c r="Y190" s="13"/>
      <c r="Z190" s="13"/>
      <c r="AA190" s="13"/>
      <c r="AB190" s="13"/>
      <c r="AC190" s="13"/>
      <c r="AD190" s="13"/>
      <c r="AE190" s="13"/>
      <c r="AT190" s="250" t="s">
        <v>222</v>
      </c>
      <c r="AU190" s="250" t="s">
        <v>81</v>
      </c>
      <c r="AV190" s="13" t="s">
        <v>81</v>
      </c>
      <c r="AW190" s="13" t="s">
        <v>33</v>
      </c>
      <c r="AX190" s="13" t="s">
        <v>72</v>
      </c>
      <c r="AY190" s="250" t="s">
        <v>156</v>
      </c>
    </row>
    <row r="191" s="13" customFormat="1">
      <c r="A191" s="13"/>
      <c r="B191" s="239"/>
      <c r="C191" s="240"/>
      <c r="D191" s="241" t="s">
        <v>222</v>
      </c>
      <c r="E191" s="242" t="s">
        <v>19</v>
      </c>
      <c r="F191" s="243" t="s">
        <v>2282</v>
      </c>
      <c r="G191" s="240"/>
      <c r="H191" s="244">
        <v>2.714</v>
      </c>
      <c r="I191" s="245"/>
      <c r="J191" s="240"/>
      <c r="K191" s="240"/>
      <c r="L191" s="246"/>
      <c r="M191" s="247"/>
      <c r="N191" s="248"/>
      <c r="O191" s="248"/>
      <c r="P191" s="248"/>
      <c r="Q191" s="248"/>
      <c r="R191" s="248"/>
      <c r="S191" s="248"/>
      <c r="T191" s="249"/>
      <c r="U191" s="13"/>
      <c r="V191" s="13"/>
      <c r="W191" s="13"/>
      <c r="X191" s="13"/>
      <c r="Y191" s="13"/>
      <c r="Z191" s="13"/>
      <c r="AA191" s="13"/>
      <c r="AB191" s="13"/>
      <c r="AC191" s="13"/>
      <c r="AD191" s="13"/>
      <c r="AE191" s="13"/>
      <c r="AT191" s="250" t="s">
        <v>222</v>
      </c>
      <c r="AU191" s="250" t="s">
        <v>81</v>
      </c>
      <c r="AV191" s="13" t="s">
        <v>81</v>
      </c>
      <c r="AW191" s="13" t="s">
        <v>33</v>
      </c>
      <c r="AX191" s="13" t="s">
        <v>72</v>
      </c>
      <c r="AY191" s="250" t="s">
        <v>156</v>
      </c>
    </row>
    <row r="192" s="16" customFormat="1">
      <c r="A192" s="16"/>
      <c r="B192" s="272"/>
      <c r="C192" s="273"/>
      <c r="D192" s="241" t="s">
        <v>222</v>
      </c>
      <c r="E192" s="274" t="s">
        <v>19</v>
      </c>
      <c r="F192" s="275" t="s">
        <v>292</v>
      </c>
      <c r="G192" s="273"/>
      <c r="H192" s="276">
        <v>4.4219999999999997</v>
      </c>
      <c r="I192" s="277"/>
      <c r="J192" s="273"/>
      <c r="K192" s="273"/>
      <c r="L192" s="278"/>
      <c r="M192" s="279"/>
      <c r="N192" s="280"/>
      <c r="O192" s="280"/>
      <c r="P192" s="280"/>
      <c r="Q192" s="280"/>
      <c r="R192" s="280"/>
      <c r="S192" s="280"/>
      <c r="T192" s="281"/>
      <c r="U192" s="16"/>
      <c r="V192" s="16"/>
      <c r="W192" s="16"/>
      <c r="X192" s="16"/>
      <c r="Y192" s="16"/>
      <c r="Z192" s="16"/>
      <c r="AA192" s="16"/>
      <c r="AB192" s="16"/>
      <c r="AC192" s="16"/>
      <c r="AD192" s="16"/>
      <c r="AE192" s="16"/>
      <c r="AT192" s="282" t="s">
        <v>222</v>
      </c>
      <c r="AU192" s="282" t="s">
        <v>81</v>
      </c>
      <c r="AV192" s="16" t="s">
        <v>178</v>
      </c>
      <c r="AW192" s="16" t="s">
        <v>33</v>
      </c>
      <c r="AX192" s="16" t="s">
        <v>79</v>
      </c>
      <c r="AY192" s="282" t="s">
        <v>156</v>
      </c>
    </row>
    <row r="193" s="2" customFormat="1" ht="21.75" customHeight="1">
      <c r="A193" s="41"/>
      <c r="B193" s="42"/>
      <c r="C193" s="216" t="s">
        <v>7</v>
      </c>
      <c r="D193" s="216" t="s">
        <v>159</v>
      </c>
      <c r="E193" s="217" t="s">
        <v>709</v>
      </c>
      <c r="F193" s="218" t="s">
        <v>710</v>
      </c>
      <c r="G193" s="219" t="s">
        <v>218</v>
      </c>
      <c r="H193" s="220">
        <v>57.826000000000001</v>
      </c>
      <c r="I193" s="221"/>
      <c r="J193" s="222">
        <f>ROUND(I193*H193,2)</f>
        <v>0</v>
      </c>
      <c r="K193" s="218" t="s">
        <v>219</v>
      </c>
      <c r="L193" s="47"/>
      <c r="M193" s="223" t="s">
        <v>19</v>
      </c>
      <c r="N193" s="224" t="s">
        <v>43</v>
      </c>
      <c r="O193" s="87"/>
      <c r="P193" s="225">
        <f>O193*H193</f>
        <v>0</v>
      </c>
      <c r="Q193" s="225">
        <v>0.0073499999999999998</v>
      </c>
      <c r="R193" s="225">
        <f>Q193*H193</f>
        <v>0.42502109999999999</v>
      </c>
      <c r="S193" s="225">
        <v>0</v>
      </c>
      <c r="T193" s="226">
        <f>S193*H193</f>
        <v>0</v>
      </c>
      <c r="U193" s="41"/>
      <c r="V193" s="41"/>
      <c r="W193" s="41"/>
      <c r="X193" s="41"/>
      <c r="Y193" s="41"/>
      <c r="Z193" s="41"/>
      <c r="AA193" s="41"/>
      <c r="AB193" s="41"/>
      <c r="AC193" s="41"/>
      <c r="AD193" s="41"/>
      <c r="AE193" s="41"/>
      <c r="AR193" s="227" t="s">
        <v>178</v>
      </c>
      <c r="AT193" s="227" t="s">
        <v>159</v>
      </c>
      <c r="AU193" s="227" t="s">
        <v>81</v>
      </c>
      <c r="AY193" s="20" t="s">
        <v>156</v>
      </c>
      <c r="BE193" s="228">
        <f>IF(N193="základní",J193,0)</f>
        <v>0</v>
      </c>
      <c r="BF193" s="228">
        <f>IF(N193="snížená",J193,0)</f>
        <v>0</v>
      </c>
      <c r="BG193" s="228">
        <f>IF(N193="zákl. přenesená",J193,0)</f>
        <v>0</v>
      </c>
      <c r="BH193" s="228">
        <f>IF(N193="sníž. přenesená",J193,0)</f>
        <v>0</v>
      </c>
      <c r="BI193" s="228">
        <f>IF(N193="nulová",J193,0)</f>
        <v>0</v>
      </c>
      <c r="BJ193" s="20" t="s">
        <v>79</v>
      </c>
      <c r="BK193" s="228">
        <f>ROUND(I193*H193,2)</f>
        <v>0</v>
      </c>
      <c r="BL193" s="20" t="s">
        <v>178</v>
      </c>
      <c r="BM193" s="227" t="s">
        <v>2283</v>
      </c>
    </row>
    <row r="194" s="2" customFormat="1">
      <c r="A194" s="41"/>
      <c r="B194" s="42"/>
      <c r="C194" s="43"/>
      <c r="D194" s="229" t="s">
        <v>166</v>
      </c>
      <c r="E194" s="43"/>
      <c r="F194" s="230" t="s">
        <v>712</v>
      </c>
      <c r="G194" s="43"/>
      <c r="H194" s="43"/>
      <c r="I194" s="231"/>
      <c r="J194" s="43"/>
      <c r="K194" s="43"/>
      <c r="L194" s="47"/>
      <c r="M194" s="232"/>
      <c r="N194" s="233"/>
      <c r="O194" s="87"/>
      <c r="P194" s="87"/>
      <c r="Q194" s="87"/>
      <c r="R194" s="87"/>
      <c r="S194" s="87"/>
      <c r="T194" s="88"/>
      <c r="U194" s="41"/>
      <c r="V194" s="41"/>
      <c r="W194" s="41"/>
      <c r="X194" s="41"/>
      <c r="Y194" s="41"/>
      <c r="Z194" s="41"/>
      <c r="AA194" s="41"/>
      <c r="AB194" s="41"/>
      <c r="AC194" s="41"/>
      <c r="AD194" s="41"/>
      <c r="AE194" s="41"/>
      <c r="AT194" s="20" t="s">
        <v>166</v>
      </c>
      <c r="AU194" s="20" t="s">
        <v>81</v>
      </c>
    </row>
    <row r="195" s="14" customFormat="1">
      <c r="A195" s="14"/>
      <c r="B195" s="251"/>
      <c r="C195" s="252"/>
      <c r="D195" s="241" t="s">
        <v>222</v>
      </c>
      <c r="E195" s="253" t="s">
        <v>19</v>
      </c>
      <c r="F195" s="254" t="s">
        <v>2284</v>
      </c>
      <c r="G195" s="252"/>
      <c r="H195" s="253" t="s">
        <v>19</v>
      </c>
      <c r="I195" s="255"/>
      <c r="J195" s="252"/>
      <c r="K195" s="252"/>
      <c r="L195" s="256"/>
      <c r="M195" s="257"/>
      <c r="N195" s="258"/>
      <c r="O195" s="258"/>
      <c r="P195" s="258"/>
      <c r="Q195" s="258"/>
      <c r="R195" s="258"/>
      <c r="S195" s="258"/>
      <c r="T195" s="259"/>
      <c r="U195" s="14"/>
      <c r="V195" s="14"/>
      <c r="W195" s="14"/>
      <c r="X195" s="14"/>
      <c r="Y195" s="14"/>
      <c r="Z195" s="14"/>
      <c r="AA195" s="14"/>
      <c r="AB195" s="14"/>
      <c r="AC195" s="14"/>
      <c r="AD195" s="14"/>
      <c r="AE195" s="14"/>
      <c r="AT195" s="260" t="s">
        <v>222</v>
      </c>
      <c r="AU195" s="260" t="s">
        <v>81</v>
      </c>
      <c r="AV195" s="14" t="s">
        <v>79</v>
      </c>
      <c r="AW195" s="14" t="s">
        <v>33</v>
      </c>
      <c r="AX195" s="14" t="s">
        <v>72</v>
      </c>
      <c r="AY195" s="260" t="s">
        <v>156</v>
      </c>
    </row>
    <row r="196" s="13" customFormat="1">
      <c r="A196" s="13"/>
      <c r="B196" s="239"/>
      <c r="C196" s="240"/>
      <c r="D196" s="241" t="s">
        <v>222</v>
      </c>
      <c r="E196" s="242" t="s">
        <v>19</v>
      </c>
      <c r="F196" s="243" t="s">
        <v>2285</v>
      </c>
      <c r="G196" s="240"/>
      <c r="H196" s="244">
        <v>61.426000000000002</v>
      </c>
      <c r="I196" s="245"/>
      <c r="J196" s="240"/>
      <c r="K196" s="240"/>
      <c r="L196" s="246"/>
      <c r="M196" s="247"/>
      <c r="N196" s="248"/>
      <c r="O196" s="248"/>
      <c r="P196" s="248"/>
      <c r="Q196" s="248"/>
      <c r="R196" s="248"/>
      <c r="S196" s="248"/>
      <c r="T196" s="249"/>
      <c r="U196" s="13"/>
      <c r="V196" s="13"/>
      <c r="W196" s="13"/>
      <c r="X196" s="13"/>
      <c r="Y196" s="13"/>
      <c r="Z196" s="13"/>
      <c r="AA196" s="13"/>
      <c r="AB196" s="13"/>
      <c r="AC196" s="13"/>
      <c r="AD196" s="13"/>
      <c r="AE196" s="13"/>
      <c r="AT196" s="250" t="s">
        <v>222</v>
      </c>
      <c r="AU196" s="250" t="s">
        <v>81</v>
      </c>
      <c r="AV196" s="13" t="s">
        <v>81</v>
      </c>
      <c r="AW196" s="13" t="s">
        <v>33</v>
      </c>
      <c r="AX196" s="13" t="s">
        <v>72</v>
      </c>
      <c r="AY196" s="250" t="s">
        <v>156</v>
      </c>
    </row>
    <row r="197" s="13" customFormat="1">
      <c r="A197" s="13"/>
      <c r="B197" s="239"/>
      <c r="C197" s="240"/>
      <c r="D197" s="241" t="s">
        <v>222</v>
      </c>
      <c r="E197" s="242" t="s">
        <v>19</v>
      </c>
      <c r="F197" s="243" t="s">
        <v>2286</v>
      </c>
      <c r="G197" s="240"/>
      <c r="H197" s="244">
        <v>-3.6000000000000001</v>
      </c>
      <c r="I197" s="245"/>
      <c r="J197" s="240"/>
      <c r="K197" s="240"/>
      <c r="L197" s="246"/>
      <c r="M197" s="247"/>
      <c r="N197" s="248"/>
      <c r="O197" s="248"/>
      <c r="P197" s="248"/>
      <c r="Q197" s="248"/>
      <c r="R197" s="248"/>
      <c r="S197" s="248"/>
      <c r="T197" s="249"/>
      <c r="U197" s="13"/>
      <c r="V197" s="13"/>
      <c r="W197" s="13"/>
      <c r="X197" s="13"/>
      <c r="Y197" s="13"/>
      <c r="Z197" s="13"/>
      <c r="AA197" s="13"/>
      <c r="AB197" s="13"/>
      <c r="AC197" s="13"/>
      <c r="AD197" s="13"/>
      <c r="AE197" s="13"/>
      <c r="AT197" s="250" t="s">
        <v>222</v>
      </c>
      <c r="AU197" s="250" t="s">
        <v>81</v>
      </c>
      <c r="AV197" s="13" t="s">
        <v>81</v>
      </c>
      <c r="AW197" s="13" t="s">
        <v>33</v>
      </c>
      <c r="AX197" s="13" t="s">
        <v>72</v>
      </c>
      <c r="AY197" s="250" t="s">
        <v>156</v>
      </c>
    </row>
    <row r="198" s="16" customFormat="1">
      <c r="A198" s="16"/>
      <c r="B198" s="272"/>
      <c r="C198" s="273"/>
      <c r="D198" s="241" t="s">
        <v>222</v>
      </c>
      <c r="E198" s="274" t="s">
        <v>19</v>
      </c>
      <c r="F198" s="275" t="s">
        <v>292</v>
      </c>
      <c r="G198" s="273"/>
      <c r="H198" s="276">
        <v>57.826000000000001</v>
      </c>
      <c r="I198" s="277"/>
      <c r="J198" s="273"/>
      <c r="K198" s="273"/>
      <c r="L198" s="278"/>
      <c r="M198" s="279"/>
      <c r="N198" s="280"/>
      <c r="O198" s="280"/>
      <c r="P198" s="280"/>
      <c r="Q198" s="280"/>
      <c r="R198" s="280"/>
      <c r="S198" s="280"/>
      <c r="T198" s="281"/>
      <c r="U198" s="16"/>
      <c r="V198" s="16"/>
      <c r="W198" s="16"/>
      <c r="X198" s="16"/>
      <c r="Y198" s="16"/>
      <c r="Z198" s="16"/>
      <c r="AA198" s="16"/>
      <c r="AB198" s="16"/>
      <c r="AC198" s="16"/>
      <c r="AD198" s="16"/>
      <c r="AE198" s="16"/>
      <c r="AT198" s="282" t="s">
        <v>222</v>
      </c>
      <c r="AU198" s="282" t="s">
        <v>81</v>
      </c>
      <c r="AV198" s="16" t="s">
        <v>178</v>
      </c>
      <c r="AW198" s="16" t="s">
        <v>33</v>
      </c>
      <c r="AX198" s="16" t="s">
        <v>79</v>
      </c>
      <c r="AY198" s="282" t="s">
        <v>156</v>
      </c>
    </row>
    <row r="199" s="2" customFormat="1" ht="24.15" customHeight="1">
      <c r="A199" s="41"/>
      <c r="B199" s="42"/>
      <c r="C199" s="216" t="s">
        <v>361</v>
      </c>
      <c r="D199" s="216" t="s">
        <v>159</v>
      </c>
      <c r="E199" s="217" t="s">
        <v>725</v>
      </c>
      <c r="F199" s="218" t="s">
        <v>726</v>
      </c>
      <c r="G199" s="219" t="s">
        <v>218</v>
      </c>
      <c r="H199" s="220">
        <v>57.826000000000001</v>
      </c>
      <c r="I199" s="221"/>
      <c r="J199" s="222">
        <f>ROUND(I199*H199,2)</f>
        <v>0</v>
      </c>
      <c r="K199" s="218" t="s">
        <v>219</v>
      </c>
      <c r="L199" s="47"/>
      <c r="M199" s="223" t="s">
        <v>19</v>
      </c>
      <c r="N199" s="224" t="s">
        <v>43</v>
      </c>
      <c r="O199" s="87"/>
      <c r="P199" s="225">
        <f>O199*H199</f>
        <v>0</v>
      </c>
      <c r="Q199" s="225">
        <v>0.015400000000000001</v>
      </c>
      <c r="R199" s="225">
        <f>Q199*H199</f>
        <v>0.89052039999999999</v>
      </c>
      <c r="S199" s="225">
        <v>0</v>
      </c>
      <c r="T199" s="226">
        <f>S199*H199</f>
        <v>0</v>
      </c>
      <c r="U199" s="41"/>
      <c r="V199" s="41"/>
      <c r="W199" s="41"/>
      <c r="X199" s="41"/>
      <c r="Y199" s="41"/>
      <c r="Z199" s="41"/>
      <c r="AA199" s="41"/>
      <c r="AB199" s="41"/>
      <c r="AC199" s="41"/>
      <c r="AD199" s="41"/>
      <c r="AE199" s="41"/>
      <c r="AR199" s="227" t="s">
        <v>178</v>
      </c>
      <c r="AT199" s="227" t="s">
        <v>159</v>
      </c>
      <c r="AU199" s="227" t="s">
        <v>81</v>
      </c>
      <c r="AY199" s="20" t="s">
        <v>156</v>
      </c>
      <c r="BE199" s="228">
        <f>IF(N199="základní",J199,0)</f>
        <v>0</v>
      </c>
      <c r="BF199" s="228">
        <f>IF(N199="snížená",J199,0)</f>
        <v>0</v>
      </c>
      <c r="BG199" s="228">
        <f>IF(N199="zákl. přenesená",J199,0)</f>
        <v>0</v>
      </c>
      <c r="BH199" s="228">
        <f>IF(N199="sníž. přenesená",J199,0)</f>
        <v>0</v>
      </c>
      <c r="BI199" s="228">
        <f>IF(N199="nulová",J199,0)</f>
        <v>0</v>
      </c>
      <c r="BJ199" s="20" t="s">
        <v>79</v>
      </c>
      <c r="BK199" s="228">
        <f>ROUND(I199*H199,2)</f>
        <v>0</v>
      </c>
      <c r="BL199" s="20" t="s">
        <v>178</v>
      </c>
      <c r="BM199" s="227" t="s">
        <v>2287</v>
      </c>
    </row>
    <row r="200" s="2" customFormat="1">
      <c r="A200" s="41"/>
      <c r="B200" s="42"/>
      <c r="C200" s="43"/>
      <c r="D200" s="229" t="s">
        <v>166</v>
      </c>
      <c r="E200" s="43"/>
      <c r="F200" s="230" t="s">
        <v>728</v>
      </c>
      <c r="G200" s="43"/>
      <c r="H200" s="43"/>
      <c r="I200" s="231"/>
      <c r="J200" s="43"/>
      <c r="K200" s="43"/>
      <c r="L200" s="47"/>
      <c r="M200" s="232"/>
      <c r="N200" s="233"/>
      <c r="O200" s="87"/>
      <c r="P200" s="87"/>
      <c r="Q200" s="87"/>
      <c r="R200" s="87"/>
      <c r="S200" s="87"/>
      <c r="T200" s="88"/>
      <c r="U200" s="41"/>
      <c r="V200" s="41"/>
      <c r="W200" s="41"/>
      <c r="X200" s="41"/>
      <c r="Y200" s="41"/>
      <c r="Z200" s="41"/>
      <c r="AA200" s="41"/>
      <c r="AB200" s="41"/>
      <c r="AC200" s="41"/>
      <c r="AD200" s="41"/>
      <c r="AE200" s="41"/>
      <c r="AT200" s="20" t="s">
        <v>166</v>
      </c>
      <c r="AU200" s="20" t="s">
        <v>81</v>
      </c>
    </row>
    <row r="201" s="2" customFormat="1" ht="24.15" customHeight="1">
      <c r="A201" s="41"/>
      <c r="B201" s="42"/>
      <c r="C201" s="216" t="s">
        <v>368</v>
      </c>
      <c r="D201" s="216" t="s">
        <v>159</v>
      </c>
      <c r="E201" s="217" t="s">
        <v>729</v>
      </c>
      <c r="F201" s="218" t="s">
        <v>2288</v>
      </c>
      <c r="G201" s="219" t="s">
        <v>218</v>
      </c>
      <c r="H201" s="220">
        <v>57.826000000000001</v>
      </c>
      <c r="I201" s="221"/>
      <c r="J201" s="222">
        <f>ROUND(I201*H201,2)</f>
        <v>0</v>
      </c>
      <c r="K201" s="218" t="s">
        <v>219</v>
      </c>
      <c r="L201" s="47"/>
      <c r="M201" s="223" t="s">
        <v>19</v>
      </c>
      <c r="N201" s="224" t="s">
        <v>43</v>
      </c>
      <c r="O201" s="87"/>
      <c r="P201" s="225">
        <f>O201*H201</f>
        <v>0</v>
      </c>
      <c r="Q201" s="225">
        <v>0.0079000000000000008</v>
      </c>
      <c r="R201" s="225">
        <f>Q201*H201</f>
        <v>0.45682540000000005</v>
      </c>
      <c r="S201" s="225">
        <v>0</v>
      </c>
      <c r="T201" s="226">
        <f>S201*H201</f>
        <v>0</v>
      </c>
      <c r="U201" s="41"/>
      <c r="V201" s="41"/>
      <c r="W201" s="41"/>
      <c r="X201" s="41"/>
      <c r="Y201" s="41"/>
      <c r="Z201" s="41"/>
      <c r="AA201" s="41"/>
      <c r="AB201" s="41"/>
      <c r="AC201" s="41"/>
      <c r="AD201" s="41"/>
      <c r="AE201" s="41"/>
      <c r="AR201" s="227" t="s">
        <v>178</v>
      </c>
      <c r="AT201" s="227" t="s">
        <v>159</v>
      </c>
      <c r="AU201" s="227" t="s">
        <v>81</v>
      </c>
      <c r="AY201" s="20" t="s">
        <v>156</v>
      </c>
      <c r="BE201" s="228">
        <f>IF(N201="základní",J201,0)</f>
        <v>0</v>
      </c>
      <c r="BF201" s="228">
        <f>IF(N201="snížená",J201,0)</f>
        <v>0</v>
      </c>
      <c r="BG201" s="228">
        <f>IF(N201="zákl. přenesená",J201,0)</f>
        <v>0</v>
      </c>
      <c r="BH201" s="228">
        <f>IF(N201="sníž. přenesená",J201,0)</f>
        <v>0</v>
      </c>
      <c r="BI201" s="228">
        <f>IF(N201="nulová",J201,0)</f>
        <v>0</v>
      </c>
      <c r="BJ201" s="20" t="s">
        <v>79</v>
      </c>
      <c r="BK201" s="228">
        <f>ROUND(I201*H201,2)</f>
        <v>0</v>
      </c>
      <c r="BL201" s="20" t="s">
        <v>178</v>
      </c>
      <c r="BM201" s="227" t="s">
        <v>2289</v>
      </c>
    </row>
    <row r="202" s="2" customFormat="1">
      <c r="A202" s="41"/>
      <c r="B202" s="42"/>
      <c r="C202" s="43"/>
      <c r="D202" s="229" t="s">
        <v>166</v>
      </c>
      <c r="E202" s="43"/>
      <c r="F202" s="230" t="s">
        <v>732</v>
      </c>
      <c r="G202" s="43"/>
      <c r="H202" s="43"/>
      <c r="I202" s="231"/>
      <c r="J202" s="43"/>
      <c r="K202" s="43"/>
      <c r="L202" s="47"/>
      <c r="M202" s="232"/>
      <c r="N202" s="233"/>
      <c r="O202" s="87"/>
      <c r="P202" s="87"/>
      <c r="Q202" s="87"/>
      <c r="R202" s="87"/>
      <c r="S202" s="87"/>
      <c r="T202" s="88"/>
      <c r="U202" s="41"/>
      <c r="V202" s="41"/>
      <c r="W202" s="41"/>
      <c r="X202" s="41"/>
      <c r="Y202" s="41"/>
      <c r="Z202" s="41"/>
      <c r="AA202" s="41"/>
      <c r="AB202" s="41"/>
      <c r="AC202" s="41"/>
      <c r="AD202" s="41"/>
      <c r="AE202" s="41"/>
      <c r="AT202" s="20" t="s">
        <v>166</v>
      </c>
      <c r="AU202" s="20" t="s">
        <v>81</v>
      </c>
    </row>
    <row r="203" s="2" customFormat="1" ht="16.5" customHeight="1">
      <c r="A203" s="41"/>
      <c r="B203" s="42"/>
      <c r="C203" s="216" t="s">
        <v>374</v>
      </c>
      <c r="D203" s="216" t="s">
        <v>159</v>
      </c>
      <c r="E203" s="217" t="s">
        <v>2290</v>
      </c>
      <c r="F203" s="218" t="s">
        <v>2291</v>
      </c>
      <c r="G203" s="219" t="s">
        <v>218</v>
      </c>
      <c r="H203" s="220">
        <v>1.73</v>
      </c>
      <c r="I203" s="221"/>
      <c r="J203" s="222">
        <f>ROUND(I203*H203,2)</f>
        <v>0</v>
      </c>
      <c r="K203" s="218" t="s">
        <v>219</v>
      </c>
      <c r="L203" s="47"/>
      <c r="M203" s="223" t="s">
        <v>19</v>
      </c>
      <c r="N203" s="224" t="s">
        <v>43</v>
      </c>
      <c r="O203" s="87"/>
      <c r="P203" s="225">
        <f>O203*H203</f>
        <v>0</v>
      </c>
      <c r="Q203" s="225">
        <v>0.041200000000000001</v>
      </c>
      <c r="R203" s="225">
        <f>Q203*H203</f>
        <v>0.071276000000000006</v>
      </c>
      <c r="S203" s="225">
        <v>0</v>
      </c>
      <c r="T203" s="226">
        <f>S203*H203</f>
        <v>0</v>
      </c>
      <c r="U203" s="41"/>
      <c r="V203" s="41"/>
      <c r="W203" s="41"/>
      <c r="X203" s="41"/>
      <c r="Y203" s="41"/>
      <c r="Z203" s="41"/>
      <c r="AA203" s="41"/>
      <c r="AB203" s="41"/>
      <c r="AC203" s="41"/>
      <c r="AD203" s="41"/>
      <c r="AE203" s="41"/>
      <c r="AR203" s="227" t="s">
        <v>178</v>
      </c>
      <c r="AT203" s="227" t="s">
        <v>159</v>
      </c>
      <c r="AU203" s="227" t="s">
        <v>81</v>
      </c>
      <c r="AY203" s="20" t="s">
        <v>156</v>
      </c>
      <c r="BE203" s="228">
        <f>IF(N203="základní",J203,0)</f>
        <v>0</v>
      </c>
      <c r="BF203" s="228">
        <f>IF(N203="snížená",J203,0)</f>
        <v>0</v>
      </c>
      <c r="BG203" s="228">
        <f>IF(N203="zákl. přenesená",J203,0)</f>
        <v>0</v>
      </c>
      <c r="BH203" s="228">
        <f>IF(N203="sníž. přenesená",J203,0)</f>
        <v>0</v>
      </c>
      <c r="BI203" s="228">
        <f>IF(N203="nulová",J203,0)</f>
        <v>0</v>
      </c>
      <c r="BJ203" s="20" t="s">
        <v>79</v>
      </c>
      <c r="BK203" s="228">
        <f>ROUND(I203*H203,2)</f>
        <v>0</v>
      </c>
      <c r="BL203" s="20" t="s">
        <v>178</v>
      </c>
      <c r="BM203" s="227" t="s">
        <v>2292</v>
      </c>
    </row>
    <row r="204" s="2" customFormat="1">
      <c r="A204" s="41"/>
      <c r="B204" s="42"/>
      <c r="C204" s="43"/>
      <c r="D204" s="229" t="s">
        <v>166</v>
      </c>
      <c r="E204" s="43"/>
      <c r="F204" s="230" t="s">
        <v>2293</v>
      </c>
      <c r="G204" s="43"/>
      <c r="H204" s="43"/>
      <c r="I204" s="231"/>
      <c r="J204" s="43"/>
      <c r="K204" s="43"/>
      <c r="L204" s="47"/>
      <c r="M204" s="232"/>
      <c r="N204" s="233"/>
      <c r="O204" s="87"/>
      <c r="P204" s="87"/>
      <c r="Q204" s="87"/>
      <c r="R204" s="87"/>
      <c r="S204" s="87"/>
      <c r="T204" s="88"/>
      <c r="U204" s="41"/>
      <c r="V204" s="41"/>
      <c r="W204" s="41"/>
      <c r="X204" s="41"/>
      <c r="Y204" s="41"/>
      <c r="Z204" s="41"/>
      <c r="AA204" s="41"/>
      <c r="AB204" s="41"/>
      <c r="AC204" s="41"/>
      <c r="AD204" s="41"/>
      <c r="AE204" s="41"/>
      <c r="AT204" s="20" t="s">
        <v>166</v>
      </c>
      <c r="AU204" s="20" t="s">
        <v>81</v>
      </c>
    </row>
    <row r="205" s="14" customFormat="1">
      <c r="A205" s="14"/>
      <c r="B205" s="251"/>
      <c r="C205" s="252"/>
      <c r="D205" s="241" t="s">
        <v>222</v>
      </c>
      <c r="E205" s="253" t="s">
        <v>19</v>
      </c>
      <c r="F205" s="254" t="s">
        <v>2230</v>
      </c>
      <c r="G205" s="252"/>
      <c r="H205" s="253" t="s">
        <v>19</v>
      </c>
      <c r="I205" s="255"/>
      <c r="J205" s="252"/>
      <c r="K205" s="252"/>
      <c r="L205" s="256"/>
      <c r="M205" s="257"/>
      <c r="N205" s="258"/>
      <c r="O205" s="258"/>
      <c r="P205" s="258"/>
      <c r="Q205" s="258"/>
      <c r="R205" s="258"/>
      <c r="S205" s="258"/>
      <c r="T205" s="259"/>
      <c r="U205" s="14"/>
      <c r="V205" s="14"/>
      <c r="W205" s="14"/>
      <c r="X205" s="14"/>
      <c r="Y205" s="14"/>
      <c r="Z205" s="14"/>
      <c r="AA205" s="14"/>
      <c r="AB205" s="14"/>
      <c r="AC205" s="14"/>
      <c r="AD205" s="14"/>
      <c r="AE205" s="14"/>
      <c r="AT205" s="260" t="s">
        <v>222</v>
      </c>
      <c r="AU205" s="260" t="s">
        <v>81</v>
      </c>
      <c r="AV205" s="14" t="s">
        <v>79</v>
      </c>
      <c r="AW205" s="14" t="s">
        <v>33</v>
      </c>
      <c r="AX205" s="14" t="s">
        <v>72</v>
      </c>
      <c r="AY205" s="260" t="s">
        <v>156</v>
      </c>
    </row>
    <row r="206" s="13" customFormat="1">
      <c r="A206" s="13"/>
      <c r="B206" s="239"/>
      <c r="C206" s="240"/>
      <c r="D206" s="241" t="s">
        <v>222</v>
      </c>
      <c r="E206" s="242" t="s">
        <v>19</v>
      </c>
      <c r="F206" s="243" t="s">
        <v>2294</v>
      </c>
      <c r="G206" s="240"/>
      <c r="H206" s="244">
        <v>0.79900000000000004</v>
      </c>
      <c r="I206" s="245"/>
      <c r="J206" s="240"/>
      <c r="K206" s="240"/>
      <c r="L206" s="246"/>
      <c r="M206" s="247"/>
      <c r="N206" s="248"/>
      <c r="O206" s="248"/>
      <c r="P206" s="248"/>
      <c r="Q206" s="248"/>
      <c r="R206" s="248"/>
      <c r="S206" s="248"/>
      <c r="T206" s="249"/>
      <c r="U206" s="13"/>
      <c r="V206" s="13"/>
      <c r="W206" s="13"/>
      <c r="X206" s="13"/>
      <c r="Y206" s="13"/>
      <c r="Z206" s="13"/>
      <c r="AA206" s="13"/>
      <c r="AB206" s="13"/>
      <c r="AC206" s="13"/>
      <c r="AD206" s="13"/>
      <c r="AE206" s="13"/>
      <c r="AT206" s="250" t="s">
        <v>222</v>
      </c>
      <c r="AU206" s="250" t="s">
        <v>81</v>
      </c>
      <c r="AV206" s="13" t="s">
        <v>81</v>
      </c>
      <c r="AW206" s="13" t="s">
        <v>33</v>
      </c>
      <c r="AX206" s="13" t="s">
        <v>72</v>
      </c>
      <c r="AY206" s="250" t="s">
        <v>156</v>
      </c>
    </row>
    <row r="207" s="13" customFormat="1">
      <c r="A207" s="13"/>
      <c r="B207" s="239"/>
      <c r="C207" s="240"/>
      <c r="D207" s="241" t="s">
        <v>222</v>
      </c>
      <c r="E207" s="242" t="s">
        <v>19</v>
      </c>
      <c r="F207" s="243" t="s">
        <v>2295</v>
      </c>
      <c r="G207" s="240"/>
      <c r="H207" s="244">
        <v>0.93100000000000005</v>
      </c>
      <c r="I207" s="245"/>
      <c r="J207" s="240"/>
      <c r="K207" s="240"/>
      <c r="L207" s="246"/>
      <c r="M207" s="247"/>
      <c r="N207" s="248"/>
      <c r="O207" s="248"/>
      <c r="P207" s="248"/>
      <c r="Q207" s="248"/>
      <c r="R207" s="248"/>
      <c r="S207" s="248"/>
      <c r="T207" s="249"/>
      <c r="U207" s="13"/>
      <c r="V207" s="13"/>
      <c r="W207" s="13"/>
      <c r="X207" s="13"/>
      <c r="Y207" s="13"/>
      <c r="Z207" s="13"/>
      <c r="AA207" s="13"/>
      <c r="AB207" s="13"/>
      <c r="AC207" s="13"/>
      <c r="AD207" s="13"/>
      <c r="AE207" s="13"/>
      <c r="AT207" s="250" t="s">
        <v>222</v>
      </c>
      <c r="AU207" s="250" t="s">
        <v>81</v>
      </c>
      <c r="AV207" s="13" t="s">
        <v>81</v>
      </c>
      <c r="AW207" s="13" t="s">
        <v>33</v>
      </c>
      <c r="AX207" s="13" t="s">
        <v>72</v>
      </c>
      <c r="AY207" s="250" t="s">
        <v>156</v>
      </c>
    </row>
    <row r="208" s="16" customFormat="1">
      <c r="A208" s="16"/>
      <c r="B208" s="272"/>
      <c r="C208" s="273"/>
      <c r="D208" s="241" t="s">
        <v>222</v>
      </c>
      <c r="E208" s="274" t="s">
        <v>19</v>
      </c>
      <c r="F208" s="275" t="s">
        <v>292</v>
      </c>
      <c r="G208" s="273"/>
      <c r="H208" s="276">
        <v>1.73</v>
      </c>
      <c r="I208" s="277"/>
      <c r="J208" s="273"/>
      <c r="K208" s="273"/>
      <c r="L208" s="278"/>
      <c r="M208" s="279"/>
      <c r="N208" s="280"/>
      <c r="O208" s="280"/>
      <c r="P208" s="280"/>
      <c r="Q208" s="280"/>
      <c r="R208" s="280"/>
      <c r="S208" s="280"/>
      <c r="T208" s="281"/>
      <c r="U208" s="16"/>
      <c r="V208" s="16"/>
      <c r="W208" s="16"/>
      <c r="X208" s="16"/>
      <c r="Y208" s="16"/>
      <c r="Z208" s="16"/>
      <c r="AA208" s="16"/>
      <c r="AB208" s="16"/>
      <c r="AC208" s="16"/>
      <c r="AD208" s="16"/>
      <c r="AE208" s="16"/>
      <c r="AT208" s="282" t="s">
        <v>222</v>
      </c>
      <c r="AU208" s="282" t="s">
        <v>81</v>
      </c>
      <c r="AV208" s="16" t="s">
        <v>178</v>
      </c>
      <c r="AW208" s="16" t="s">
        <v>33</v>
      </c>
      <c r="AX208" s="16" t="s">
        <v>79</v>
      </c>
      <c r="AY208" s="282" t="s">
        <v>156</v>
      </c>
    </row>
    <row r="209" s="2" customFormat="1" ht="16.5" customHeight="1">
      <c r="A209" s="41"/>
      <c r="B209" s="42"/>
      <c r="C209" s="216" t="s">
        <v>378</v>
      </c>
      <c r="D209" s="216" t="s">
        <v>159</v>
      </c>
      <c r="E209" s="217" t="s">
        <v>2296</v>
      </c>
      <c r="F209" s="218" t="s">
        <v>2297</v>
      </c>
      <c r="G209" s="219" t="s">
        <v>218</v>
      </c>
      <c r="H209" s="220">
        <v>1.476</v>
      </c>
      <c r="I209" s="221"/>
      <c r="J209" s="222">
        <f>ROUND(I209*H209,2)</f>
        <v>0</v>
      </c>
      <c r="K209" s="218" t="s">
        <v>219</v>
      </c>
      <c r="L209" s="47"/>
      <c r="M209" s="223" t="s">
        <v>19</v>
      </c>
      <c r="N209" s="224" t="s">
        <v>43</v>
      </c>
      <c r="O209" s="87"/>
      <c r="P209" s="225">
        <f>O209*H209</f>
        <v>0</v>
      </c>
      <c r="Q209" s="225">
        <v>0.043830000000000001</v>
      </c>
      <c r="R209" s="225">
        <f>Q209*H209</f>
        <v>0.06469308</v>
      </c>
      <c r="S209" s="225">
        <v>0</v>
      </c>
      <c r="T209" s="226">
        <f>S209*H209</f>
        <v>0</v>
      </c>
      <c r="U209" s="41"/>
      <c r="V209" s="41"/>
      <c r="W209" s="41"/>
      <c r="X209" s="41"/>
      <c r="Y209" s="41"/>
      <c r="Z209" s="41"/>
      <c r="AA209" s="41"/>
      <c r="AB209" s="41"/>
      <c r="AC209" s="41"/>
      <c r="AD209" s="41"/>
      <c r="AE209" s="41"/>
      <c r="AR209" s="227" t="s">
        <v>178</v>
      </c>
      <c r="AT209" s="227" t="s">
        <v>159</v>
      </c>
      <c r="AU209" s="227" t="s">
        <v>81</v>
      </c>
      <c r="AY209" s="20" t="s">
        <v>156</v>
      </c>
      <c r="BE209" s="228">
        <f>IF(N209="základní",J209,0)</f>
        <v>0</v>
      </c>
      <c r="BF209" s="228">
        <f>IF(N209="snížená",J209,0)</f>
        <v>0</v>
      </c>
      <c r="BG209" s="228">
        <f>IF(N209="zákl. přenesená",J209,0)</f>
        <v>0</v>
      </c>
      <c r="BH209" s="228">
        <f>IF(N209="sníž. přenesená",J209,0)</f>
        <v>0</v>
      </c>
      <c r="BI209" s="228">
        <f>IF(N209="nulová",J209,0)</f>
        <v>0</v>
      </c>
      <c r="BJ209" s="20" t="s">
        <v>79</v>
      </c>
      <c r="BK209" s="228">
        <f>ROUND(I209*H209,2)</f>
        <v>0</v>
      </c>
      <c r="BL209" s="20" t="s">
        <v>178</v>
      </c>
      <c r="BM209" s="227" t="s">
        <v>2298</v>
      </c>
    </row>
    <row r="210" s="2" customFormat="1">
      <c r="A210" s="41"/>
      <c r="B210" s="42"/>
      <c r="C210" s="43"/>
      <c r="D210" s="229" t="s">
        <v>166</v>
      </c>
      <c r="E210" s="43"/>
      <c r="F210" s="230" t="s">
        <v>2299</v>
      </c>
      <c r="G210" s="43"/>
      <c r="H210" s="43"/>
      <c r="I210" s="231"/>
      <c r="J210" s="43"/>
      <c r="K210" s="43"/>
      <c r="L210" s="47"/>
      <c r="M210" s="232"/>
      <c r="N210" s="233"/>
      <c r="O210" s="87"/>
      <c r="P210" s="87"/>
      <c r="Q210" s="87"/>
      <c r="R210" s="87"/>
      <c r="S210" s="87"/>
      <c r="T210" s="88"/>
      <c r="U210" s="41"/>
      <c r="V210" s="41"/>
      <c r="W210" s="41"/>
      <c r="X210" s="41"/>
      <c r="Y210" s="41"/>
      <c r="Z210" s="41"/>
      <c r="AA210" s="41"/>
      <c r="AB210" s="41"/>
      <c r="AC210" s="41"/>
      <c r="AD210" s="41"/>
      <c r="AE210" s="41"/>
      <c r="AT210" s="20" t="s">
        <v>166</v>
      </c>
      <c r="AU210" s="20" t="s">
        <v>81</v>
      </c>
    </row>
    <row r="211" s="14" customFormat="1">
      <c r="A211" s="14"/>
      <c r="B211" s="251"/>
      <c r="C211" s="252"/>
      <c r="D211" s="241" t="s">
        <v>222</v>
      </c>
      <c r="E211" s="253" t="s">
        <v>19</v>
      </c>
      <c r="F211" s="254" t="s">
        <v>2258</v>
      </c>
      <c r="G211" s="252"/>
      <c r="H211" s="253" t="s">
        <v>19</v>
      </c>
      <c r="I211" s="255"/>
      <c r="J211" s="252"/>
      <c r="K211" s="252"/>
      <c r="L211" s="256"/>
      <c r="M211" s="257"/>
      <c r="N211" s="258"/>
      <c r="O211" s="258"/>
      <c r="P211" s="258"/>
      <c r="Q211" s="258"/>
      <c r="R211" s="258"/>
      <c r="S211" s="258"/>
      <c r="T211" s="259"/>
      <c r="U211" s="14"/>
      <c r="V211" s="14"/>
      <c r="W211" s="14"/>
      <c r="X211" s="14"/>
      <c r="Y211" s="14"/>
      <c r="Z211" s="14"/>
      <c r="AA211" s="14"/>
      <c r="AB211" s="14"/>
      <c r="AC211" s="14"/>
      <c r="AD211" s="14"/>
      <c r="AE211" s="14"/>
      <c r="AT211" s="260" t="s">
        <v>222</v>
      </c>
      <c r="AU211" s="260" t="s">
        <v>81</v>
      </c>
      <c r="AV211" s="14" t="s">
        <v>79</v>
      </c>
      <c r="AW211" s="14" t="s">
        <v>33</v>
      </c>
      <c r="AX211" s="14" t="s">
        <v>72</v>
      </c>
      <c r="AY211" s="260" t="s">
        <v>156</v>
      </c>
    </row>
    <row r="212" s="13" customFormat="1">
      <c r="A212" s="13"/>
      <c r="B212" s="239"/>
      <c r="C212" s="240"/>
      <c r="D212" s="241" t="s">
        <v>222</v>
      </c>
      <c r="E212" s="242" t="s">
        <v>19</v>
      </c>
      <c r="F212" s="243" t="s">
        <v>2300</v>
      </c>
      <c r="G212" s="240"/>
      <c r="H212" s="244">
        <v>1.476</v>
      </c>
      <c r="I212" s="245"/>
      <c r="J212" s="240"/>
      <c r="K212" s="240"/>
      <c r="L212" s="246"/>
      <c r="M212" s="247"/>
      <c r="N212" s="248"/>
      <c r="O212" s="248"/>
      <c r="P212" s="248"/>
      <c r="Q212" s="248"/>
      <c r="R212" s="248"/>
      <c r="S212" s="248"/>
      <c r="T212" s="249"/>
      <c r="U212" s="13"/>
      <c r="V212" s="13"/>
      <c r="W212" s="13"/>
      <c r="X212" s="13"/>
      <c r="Y212" s="13"/>
      <c r="Z212" s="13"/>
      <c r="AA212" s="13"/>
      <c r="AB212" s="13"/>
      <c r="AC212" s="13"/>
      <c r="AD212" s="13"/>
      <c r="AE212" s="13"/>
      <c r="AT212" s="250" t="s">
        <v>222</v>
      </c>
      <c r="AU212" s="250" t="s">
        <v>81</v>
      </c>
      <c r="AV212" s="13" t="s">
        <v>81</v>
      </c>
      <c r="AW212" s="13" t="s">
        <v>33</v>
      </c>
      <c r="AX212" s="13" t="s">
        <v>79</v>
      </c>
      <c r="AY212" s="250" t="s">
        <v>156</v>
      </c>
    </row>
    <row r="213" s="2" customFormat="1" ht="16.5" customHeight="1">
      <c r="A213" s="41"/>
      <c r="B213" s="42"/>
      <c r="C213" s="216" t="s">
        <v>385</v>
      </c>
      <c r="D213" s="216" t="s">
        <v>159</v>
      </c>
      <c r="E213" s="217" t="s">
        <v>309</v>
      </c>
      <c r="F213" s="218" t="s">
        <v>310</v>
      </c>
      <c r="G213" s="219" t="s">
        <v>218</v>
      </c>
      <c r="H213" s="220">
        <v>3.234</v>
      </c>
      <c r="I213" s="221"/>
      <c r="J213" s="222">
        <f>ROUND(I213*H213,2)</f>
        <v>0</v>
      </c>
      <c r="K213" s="218" t="s">
        <v>219</v>
      </c>
      <c r="L213" s="47"/>
      <c r="M213" s="223" t="s">
        <v>19</v>
      </c>
      <c r="N213" s="224" t="s">
        <v>43</v>
      </c>
      <c r="O213" s="87"/>
      <c r="P213" s="225">
        <f>O213*H213</f>
        <v>0</v>
      </c>
      <c r="Q213" s="225">
        <v>0.032050000000000002</v>
      </c>
      <c r="R213" s="225">
        <f>Q213*H213</f>
        <v>0.10364970000000001</v>
      </c>
      <c r="S213" s="225">
        <v>0</v>
      </c>
      <c r="T213" s="226">
        <f>S213*H213</f>
        <v>0</v>
      </c>
      <c r="U213" s="41"/>
      <c r="V213" s="41"/>
      <c r="W213" s="41"/>
      <c r="X213" s="41"/>
      <c r="Y213" s="41"/>
      <c r="Z213" s="41"/>
      <c r="AA213" s="41"/>
      <c r="AB213" s="41"/>
      <c r="AC213" s="41"/>
      <c r="AD213" s="41"/>
      <c r="AE213" s="41"/>
      <c r="AR213" s="227" t="s">
        <v>178</v>
      </c>
      <c r="AT213" s="227" t="s">
        <v>159</v>
      </c>
      <c r="AU213" s="227" t="s">
        <v>81</v>
      </c>
      <c r="AY213" s="20" t="s">
        <v>156</v>
      </c>
      <c r="BE213" s="228">
        <f>IF(N213="základní",J213,0)</f>
        <v>0</v>
      </c>
      <c r="BF213" s="228">
        <f>IF(N213="snížená",J213,0)</f>
        <v>0</v>
      </c>
      <c r="BG213" s="228">
        <f>IF(N213="zákl. přenesená",J213,0)</f>
        <v>0</v>
      </c>
      <c r="BH213" s="228">
        <f>IF(N213="sníž. přenesená",J213,0)</f>
        <v>0</v>
      </c>
      <c r="BI213" s="228">
        <f>IF(N213="nulová",J213,0)</f>
        <v>0</v>
      </c>
      <c r="BJ213" s="20" t="s">
        <v>79</v>
      </c>
      <c r="BK213" s="228">
        <f>ROUND(I213*H213,2)</f>
        <v>0</v>
      </c>
      <c r="BL213" s="20" t="s">
        <v>178</v>
      </c>
      <c r="BM213" s="227" t="s">
        <v>2301</v>
      </c>
    </row>
    <row r="214" s="2" customFormat="1">
      <c r="A214" s="41"/>
      <c r="B214" s="42"/>
      <c r="C214" s="43"/>
      <c r="D214" s="229" t="s">
        <v>166</v>
      </c>
      <c r="E214" s="43"/>
      <c r="F214" s="230" t="s">
        <v>312</v>
      </c>
      <c r="G214" s="43"/>
      <c r="H214" s="43"/>
      <c r="I214" s="231"/>
      <c r="J214" s="43"/>
      <c r="K214" s="43"/>
      <c r="L214" s="47"/>
      <c r="M214" s="232"/>
      <c r="N214" s="233"/>
      <c r="O214" s="87"/>
      <c r="P214" s="87"/>
      <c r="Q214" s="87"/>
      <c r="R214" s="87"/>
      <c r="S214" s="87"/>
      <c r="T214" s="88"/>
      <c r="U214" s="41"/>
      <c r="V214" s="41"/>
      <c r="W214" s="41"/>
      <c r="X214" s="41"/>
      <c r="Y214" s="41"/>
      <c r="Z214" s="41"/>
      <c r="AA214" s="41"/>
      <c r="AB214" s="41"/>
      <c r="AC214" s="41"/>
      <c r="AD214" s="41"/>
      <c r="AE214" s="41"/>
      <c r="AT214" s="20" t="s">
        <v>166</v>
      </c>
      <c r="AU214" s="20" t="s">
        <v>81</v>
      </c>
    </row>
    <row r="215" s="14" customFormat="1">
      <c r="A215" s="14"/>
      <c r="B215" s="251"/>
      <c r="C215" s="252"/>
      <c r="D215" s="241" t="s">
        <v>222</v>
      </c>
      <c r="E215" s="253" t="s">
        <v>19</v>
      </c>
      <c r="F215" s="254" t="s">
        <v>2230</v>
      </c>
      <c r="G215" s="252"/>
      <c r="H215" s="253" t="s">
        <v>19</v>
      </c>
      <c r="I215" s="255"/>
      <c r="J215" s="252"/>
      <c r="K215" s="252"/>
      <c r="L215" s="256"/>
      <c r="M215" s="257"/>
      <c r="N215" s="258"/>
      <c r="O215" s="258"/>
      <c r="P215" s="258"/>
      <c r="Q215" s="258"/>
      <c r="R215" s="258"/>
      <c r="S215" s="258"/>
      <c r="T215" s="259"/>
      <c r="U215" s="14"/>
      <c r="V215" s="14"/>
      <c r="W215" s="14"/>
      <c r="X215" s="14"/>
      <c r="Y215" s="14"/>
      <c r="Z215" s="14"/>
      <c r="AA215" s="14"/>
      <c r="AB215" s="14"/>
      <c r="AC215" s="14"/>
      <c r="AD215" s="14"/>
      <c r="AE215" s="14"/>
      <c r="AT215" s="260" t="s">
        <v>222</v>
      </c>
      <c r="AU215" s="260" t="s">
        <v>81</v>
      </c>
      <c r="AV215" s="14" t="s">
        <v>79</v>
      </c>
      <c r="AW215" s="14" t="s">
        <v>33</v>
      </c>
      <c r="AX215" s="14" t="s">
        <v>72</v>
      </c>
      <c r="AY215" s="260" t="s">
        <v>156</v>
      </c>
    </row>
    <row r="216" s="13" customFormat="1">
      <c r="A216" s="13"/>
      <c r="B216" s="239"/>
      <c r="C216" s="240"/>
      <c r="D216" s="241" t="s">
        <v>222</v>
      </c>
      <c r="E216" s="242" t="s">
        <v>19</v>
      </c>
      <c r="F216" s="243" t="s">
        <v>2302</v>
      </c>
      <c r="G216" s="240"/>
      <c r="H216" s="244">
        <v>3.234</v>
      </c>
      <c r="I216" s="245"/>
      <c r="J216" s="240"/>
      <c r="K216" s="240"/>
      <c r="L216" s="246"/>
      <c r="M216" s="247"/>
      <c r="N216" s="248"/>
      <c r="O216" s="248"/>
      <c r="P216" s="248"/>
      <c r="Q216" s="248"/>
      <c r="R216" s="248"/>
      <c r="S216" s="248"/>
      <c r="T216" s="249"/>
      <c r="U216" s="13"/>
      <c r="V216" s="13"/>
      <c r="W216" s="13"/>
      <c r="X216" s="13"/>
      <c r="Y216" s="13"/>
      <c r="Z216" s="13"/>
      <c r="AA216" s="13"/>
      <c r="AB216" s="13"/>
      <c r="AC216" s="13"/>
      <c r="AD216" s="13"/>
      <c r="AE216" s="13"/>
      <c r="AT216" s="250" t="s">
        <v>222</v>
      </c>
      <c r="AU216" s="250" t="s">
        <v>81</v>
      </c>
      <c r="AV216" s="13" t="s">
        <v>81</v>
      </c>
      <c r="AW216" s="13" t="s">
        <v>33</v>
      </c>
      <c r="AX216" s="13" t="s">
        <v>79</v>
      </c>
      <c r="AY216" s="250" t="s">
        <v>156</v>
      </c>
    </row>
    <row r="217" s="2" customFormat="1" ht="16.5" customHeight="1">
      <c r="A217" s="41"/>
      <c r="B217" s="42"/>
      <c r="C217" s="216" t="s">
        <v>392</v>
      </c>
      <c r="D217" s="216" t="s">
        <v>159</v>
      </c>
      <c r="E217" s="217" t="s">
        <v>2303</v>
      </c>
      <c r="F217" s="218" t="s">
        <v>2304</v>
      </c>
      <c r="G217" s="219" t="s">
        <v>218</v>
      </c>
      <c r="H217" s="220">
        <v>2.125</v>
      </c>
      <c r="I217" s="221"/>
      <c r="J217" s="222">
        <f>ROUND(I217*H217,2)</f>
        <v>0</v>
      </c>
      <c r="K217" s="218" t="s">
        <v>219</v>
      </c>
      <c r="L217" s="47"/>
      <c r="M217" s="223" t="s">
        <v>19</v>
      </c>
      <c r="N217" s="224" t="s">
        <v>43</v>
      </c>
      <c r="O217" s="87"/>
      <c r="P217" s="225">
        <f>O217*H217</f>
        <v>0</v>
      </c>
      <c r="Q217" s="225">
        <v>0.034680000000000002</v>
      </c>
      <c r="R217" s="225">
        <f>Q217*H217</f>
        <v>0.07369500000000001</v>
      </c>
      <c r="S217" s="225">
        <v>0</v>
      </c>
      <c r="T217" s="226">
        <f>S217*H217</f>
        <v>0</v>
      </c>
      <c r="U217" s="41"/>
      <c r="V217" s="41"/>
      <c r="W217" s="41"/>
      <c r="X217" s="41"/>
      <c r="Y217" s="41"/>
      <c r="Z217" s="41"/>
      <c r="AA217" s="41"/>
      <c r="AB217" s="41"/>
      <c r="AC217" s="41"/>
      <c r="AD217" s="41"/>
      <c r="AE217" s="41"/>
      <c r="AR217" s="227" t="s">
        <v>178</v>
      </c>
      <c r="AT217" s="227" t="s">
        <v>159</v>
      </c>
      <c r="AU217" s="227" t="s">
        <v>81</v>
      </c>
      <c r="AY217" s="20" t="s">
        <v>156</v>
      </c>
      <c r="BE217" s="228">
        <f>IF(N217="základní",J217,0)</f>
        <v>0</v>
      </c>
      <c r="BF217" s="228">
        <f>IF(N217="snížená",J217,0)</f>
        <v>0</v>
      </c>
      <c r="BG217" s="228">
        <f>IF(N217="zákl. přenesená",J217,0)</f>
        <v>0</v>
      </c>
      <c r="BH217" s="228">
        <f>IF(N217="sníž. přenesená",J217,0)</f>
        <v>0</v>
      </c>
      <c r="BI217" s="228">
        <f>IF(N217="nulová",J217,0)</f>
        <v>0</v>
      </c>
      <c r="BJ217" s="20" t="s">
        <v>79</v>
      </c>
      <c r="BK217" s="228">
        <f>ROUND(I217*H217,2)</f>
        <v>0</v>
      </c>
      <c r="BL217" s="20" t="s">
        <v>178</v>
      </c>
      <c r="BM217" s="227" t="s">
        <v>2305</v>
      </c>
    </row>
    <row r="218" s="2" customFormat="1">
      <c r="A218" s="41"/>
      <c r="B218" s="42"/>
      <c r="C218" s="43"/>
      <c r="D218" s="229" t="s">
        <v>166</v>
      </c>
      <c r="E218" s="43"/>
      <c r="F218" s="230" t="s">
        <v>2306</v>
      </c>
      <c r="G218" s="43"/>
      <c r="H218" s="43"/>
      <c r="I218" s="231"/>
      <c r="J218" s="43"/>
      <c r="K218" s="43"/>
      <c r="L218" s="47"/>
      <c r="M218" s="232"/>
      <c r="N218" s="233"/>
      <c r="O218" s="87"/>
      <c r="P218" s="87"/>
      <c r="Q218" s="87"/>
      <c r="R218" s="87"/>
      <c r="S218" s="87"/>
      <c r="T218" s="88"/>
      <c r="U218" s="41"/>
      <c r="V218" s="41"/>
      <c r="W218" s="41"/>
      <c r="X218" s="41"/>
      <c r="Y218" s="41"/>
      <c r="Z218" s="41"/>
      <c r="AA218" s="41"/>
      <c r="AB218" s="41"/>
      <c r="AC218" s="41"/>
      <c r="AD218" s="41"/>
      <c r="AE218" s="41"/>
      <c r="AT218" s="20" t="s">
        <v>166</v>
      </c>
      <c r="AU218" s="20" t="s">
        <v>81</v>
      </c>
    </row>
    <row r="219" s="14" customFormat="1">
      <c r="A219" s="14"/>
      <c r="B219" s="251"/>
      <c r="C219" s="252"/>
      <c r="D219" s="241" t="s">
        <v>222</v>
      </c>
      <c r="E219" s="253" t="s">
        <v>19</v>
      </c>
      <c r="F219" s="254" t="s">
        <v>2307</v>
      </c>
      <c r="G219" s="252"/>
      <c r="H219" s="253" t="s">
        <v>19</v>
      </c>
      <c r="I219" s="255"/>
      <c r="J219" s="252"/>
      <c r="K219" s="252"/>
      <c r="L219" s="256"/>
      <c r="M219" s="257"/>
      <c r="N219" s="258"/>
      <c r="O219" s="258"/>
      <c r="P219" s="258"/>
      <c r="Q219" s="258"/>
      <c r="R219" s="258"/>
      <c r="S219" s="258"/>
      <c r="T219" s="259"/>
      <c r="U219" s="14"/>
      <c r="V219" s="14"/>
      <c r="W219" s="14"/>
      <c r="X219" s="14"/>
      <c r="Y219" s="14"/>
      <c r="Z219" s="14"/>
      <c r="AA219" s="14"/>
      <c r="AB219" s="14"/>
      <c r="AC219" s="14"/>
      <c r="AD219" s="14"/>
      <c r="AE219" s="14"/>
      <c r="AT219" s="260" t="s">
        <v>222</v>
      </c>
      <c r="AU219" s="260" t="s">
        <v>81</v>
      </c>
      <c r="AV219" s="14" t="s">
        <v>79</v>
      </c>
      <c r="AW219" s="14" t="s">
        <v>33</v>
      </c>
      <c r="AX219" s="14" t="s">
        <v>72</v>
      </c>
      <c r="AY219" s="260" t="s">
        <v>156</v>
      </c>
    </row>
    <row r="220" s="13" customFormat="1">
      <c r="A220" s="13"/>
      <c r="B220" s="239"/>
      <c r="C220" s="240"/>
      <c r="D220" s="241" t="s">
        <v>222</v>
      </c>
      <c r="E220" s="242" t="s">
        <v>19</v>
      </c>
      <c r="F220" s="243" t="s">
        <v>2308</v>
      </c>
      <c r="G220" s="240"/>
      <c r="H220" s="244">
        <v>2.125</v>
      </c>
      <c r="I220" s="245"/>
      <c r="J220" s="240"/>
      <c r="K220" s="240"/>
      <c r="L220" s="246"/>
      <c r="M220" s="247"/>
      <c r="N220" s="248"/>
      <c r="O220" s="248"/>
      <c r="P220" s="248"/>
      <c r="Q220" s="248"/>
      <c r="R220" s="248"/>
      <c r="S220" s="248"/>
      <c r="T220" s="249"/>
      <c r="U220" s="13"/>
      <c r="V220" s="13"/>
      <c r="W220" s="13"/>
      <c r="X220" s="13"/>
      <c r="Y220" s="13"/>
      <c r="Z220" s="13"/>
      <c r="AA220" s="13"/>
      <c r="AB220" s="13"/>
      <c r="AC220" s="13"/>
      <c r="AD220" s="13"/>
      <c r="AE220" s="13"/>
      <c r="AT220" s="250" t="s">
        <v>222</v>
      </c>
      <c r="AU220" s="250" t="s">
        <v>81</v>
      </c>
      <c r="AV220" s="13" t="s">
        <v>81</v>
      </c>
      <c r="AW220" s="13" t="s">
        <v>33</v>
      </c>
      <c r="AX220" s="13" t="s">
        <v>79</v>
      </c>
      <c r="AY220" s="250" t="s">
        <v>156</v>
      </c>
    </row>
    <row r="221" s="2" customFormat="1" ht="24.15" customHeight="1">
      <c r="A221" s="41"/>
      <c r="B221" s="42"/>
      <c r="C221" s="216" t="s">
        <v>398</v>
      </c>
      <c r="D221" s="216" t="s">
        <v>159</v>
      </c>
      <c r="E221" s="217" t="s">
        <v>2309</v>
      </c>
      <c r="F221" s="218" t="s">
        <v>2310</v>
      </c>
      <c r="G221" s="219" t="s">
        <v>218</v>
      </c>
      <c r="H221" s="220">
        <v>62.639000000000003</v>
      </c>
      <c r="I221" s="221"/>
      <c r="J221" s="222">
        <f>ROUND(I221*H221,2)</f>
        <v>0</v>
      </c>
      <c r="K221" s="218" t="s">
        <v>219</v>
      </c>
      <c r="L221" s="47"/>
      <c r="M221" s="223" t="s">
        <v>19</v>
      </c>
      <c r="N221" s="224" t="s">
        <v>43</v>
      </c>
      <c r="O221" s="87"/>
      <c r="P221" s="225">
        <f>O221*H221</f>
        <v>0</v>
      </c>
      <c r="Q221" s="225">
        <v>0.016500000000000001</v>
      </c>
      <c r="R221" s="225">
        <f>Q221*H221</f>
        <v>1.0335435000000002</v>
      </c>
      <c r="S221" s="225">
        <v>0</v>
      </c>
      <c r="T221" s="226">
        <f>S221*H221</f>
        <v>0</v>
      </c>
      <c r="U221" s="41"/>
      <c r="V221" s="41"/>
      <c r="W221" s="41"/>
      <c r="X221" s="41"/>
      <c r="Y221" s="41"/>
      <c r="Z221" s="41"/>
      <c r="AA221" s="41"/>
      <c r="AB221" s="41"/>
      <c r="AC221" s="41"/>
      <c r="AD221" s="41"/>
      <c r="AE221" s="41"/>
      <c r="AR221" s="227" t="s">
        <v>178</v>
      </c>
      <c r="AT221" s="227" t="s">
        <v>159</v>
      </c>
      <c r="AU221" s="227" t="s">
        <v>81</v>
      </c>
      <c r="AY221" s="20" t="s">
        <v>156</v>
      </c>
      <c r="BE221" s="228">
        <f>IF(N221="základní",J221,0)</f>
        <v>0</v>
      </c>
      <c r="BF221" s="228">
        <f>IF(N221="snížená",J221,0)</f>
        <v>0</v>
      </c>
      <c r="BG221" s="228">
        <f>IF(N221="zákl. přenesená",J221,0)</f>
        <v>0</v>
      </c>
      <c r="BH221" s="228">
        <f>IF(N221="sníž. přenesená",J221,0)</f>
        <v>0</v>
      </c>
      <c r="BI221" s="228">
        <f>IF(N221="nulová",J221,0)</f>
        <v>0</v>
      </c>
      <c r="BJ221" s="20" t="s">
        <v>79</v>
      </c>
      <c r="BK221" s="228">
        <f>ROUND(I221*H221,2)</f>
        <v>0</v>
      </c>
      <c r="BL221" s="20" t="s">
        <v>178</v>
      </c>
      <c r="BM221" s="227" t="s">
        <v>2311</v>
      </c>
    </row>
    <row r="222" s="2" customFormat="1">
      <c r="A222" s="41"/>
      <c r="B222" s="42"/>
      <c r="C222" s="43"/>
      <c r="D222" s="229" t="s">
        <v>166</v>
      </c>
      <c r="E222" s="43"/>
      <c r="F222" s="230" t="s">
        <v>2312</v>
      </c>
      <c r="G222" s="43"/>
      <c r="H222" s="43"/>
      <c r="I222" s="231"/>
      <c r="J222" s="43"/>
      <c r="K222" s="43"/>
      <c r="L222" s="47"/>
      <c r="M222" s="232"/>
      <c r="N222" s="233"/>
      <c r="O222" s="87"/>
      <c r="P222" s="87"/>
      <c r="Q222" s="87"/>
      <c r="R222" s="87"/>
      <c r="S222" s="87"/>
      <c r="T222" s="88"/>
      <c r="U222" s="41"/>
      <c r="V222" s="41"/>
      <c r="W222" s="41"/>
      <c r="X222" s="41"/>
      <c r="Y222" s="41"/>
      <c r="Z222" s="41"/>
      <c r="AA222" s="41"/>
      <c r="AB222" s="41"/>
      <c r="AC222" s="41"/>
      <c r="AD222" s="41"/>
      <c r="AE222" s="41"/>
      <c r="AT222" s="20" t="s">
        <v>166</v>
      </c>
      <c r="AU222" s="20" t="s">
        <v>81</v>
      </c>
    </row>
    <row r="223" s="14" customFormat="1">
      <c r="A223" s="14"/>
      <c r="B223" s="251"/>
      <c r="C223" s="252"/>
      <c r="D223" s="241" t="s">
        <v>222</v>
      </c>
      <c r="E223" s="253" t="s">
        <v>19</v>
      </c>
      <c r="F223" s="254" t="s">
        <v>2230</v>
      </c>
      <c r="G223" s="252"/>
      <c r="H223" s="253" t="s">
        <v>19</v>
      </c>
      <c r="I223" s="255"/>
      <c r="J223" s="252"/>
      <c r="K223" s="252"/>
      <c r="L223" s="256"/>
      <c r="M223" s="257"/>
      <c r="N223" s="258"/>
      <c r="O223" s="258"/>
      <c r="P223" s="258"/>
      <c r="Q223" s="258"/>
      <c r="R223" s="258"/>
      <c r="S223" s="258"/>
      <c r="T223" s="259"/>
      <c r="U223" s="14"/>
      <c r="V223" s="14"/>
      <c r="W223" s="14"/>
      <c r="X223" s="14"/>
      <c r="Y223" s="14"/>
      <c r="Z223" s="14"/>
      <c r="AA223" s="14"/>
      <c r="AB223" s="14"/>
      <c r="AC223" s="14"/>
      <c r="AD223" s="14"/>
      <c r="AE223" s="14"/>
      <c r="AT223" s="260" t="s">
        <v>222</v>
      </c>
      <c r="AU223" s="260" t="s">
        <v>81</v>
      </c>
      <c r="AV223" s="14" t="s">
        <v>79</v>
      </c>
      <c r="AW223" s="14" t="s">
        <v>33</v>
      </c>
      <c r="AX223" s="14" t="s">
        <v>72</v>
      </c>
      <c r="AY223" s="260" t="s">
        <v>156</v>
      </c>
    </row>
    <row r="224" s="13" customFormat="1">
      <c r="A224" s="13"/>
      <c r="B224" s="239"/>
      <c r="C224" s="240"/>
      <c r="D224" s="241" t="s">
        <v>222</v>
      </c>
      <c r="E224" s="242" t="s">
        <v>19</v>
      </c>
      <c r="F224" s="243" t="s">
        <v>2313</v>
      </c>
      <c r="G224" s="240"/>
      <c r="H224" s="244">
        <v>66.492999999999995</v>
      </c>
      <c r="I224" s="245"/>
      <c r="J224" s="240"/>
      <c r="K224" s="240"/>
      <c r="L224" s="246"/>
      <c r="M224" s="247"/>
      <c r="N224" s="248"/>
      <c r="O224" s="248"/>
      <c r="P224" s="248"/>
      <c r="Q224" s="248"/>
      <c r="R224" s="248"/>
      <c r="S224" s="248"/>
      <c r="T224" s="249"/>
      <c r="U224" s="13"/>
      <c r="V224" s="13"/>
      <c r="W224" s="13"/>
      <c r="X224" s="13"/>
      <c r="Y224" s="13"/>
      <c r="Z224" s="13"/>
      <c r="AA224" s="13"/>
      <c r="AB224" s="13"/>
      <c r="AC224" s="13"/>
      <c r="AD224" s="13"/>
      <c r="AE224" s="13"/>
      <c r="AT224" s="250" t="s">
        <v>222</v>
      </c>
      <c r="AU224" s="250" t="s">
        <v>81</v>
      </c>
      <c r="AV224" s="13" t="s">
        <v>81</v>
      </c>
      <c r="AW224" s="13" t="s">
        <v>33</v>
      </c>
      <c r="AX224" s="13" t="s">
        <v>72</v>
      </c>
      <c r="AY224" s="250" t="s">
        <v>156</v>
      </c>
    </row>
    <row r="225" s="13" customFormat="1">
      <c r="A225" s="13"/>
      <c r="B225" s="239"/>
      <c r="C225" s="240"/>
      <c r="D225" s="241" t="s">
        <v>222</v>
      </c>
      <c r="E225" s="242" t="s">
        <v>19</v>
      </c>
      <c r="F225" s="243" t="s">
        <v>2314</v>
      </c>
      <c r="G225" s="240"/>
      <c r="H225" s="244">
        <v>2.1680000000000001</v>
      </c>
      <c r="I225" s="245"/>
      <c r="J225" s="240"/>
      <c r="K225" s="240"/>
      <c r="L225" s="246"/>
      <c r="M225" s="247"/>
      <c r="N225" s="248"/>
      <c r="O225" s="248"/>
      <c r="P225" s="248"/>
      <c r="Q225" s="248"/>
      <c r="R225" s="248"/>
      <c r="S225" s="248"/>
      <c r="T225" s="249"/>
      <c r="U225" s="13"/>
      <c r="V225" s="13"/>
      <c r="W225" s="13"/>
      <c r="X225" s="13"/>
      <c r="Y225" s="13"/>
      <c r="Z225" s="13"/>
      <c r="AA225" s="13"/>
      <c r="AB225" s="13"/>
      <c r="AC225" s="13"/>
      <c r="AD225" s="13"/>
      <c r="AE225" s="13"/>
      <c r="AT225" s="250" t="s">
        <v>222</v>
      </c>
      <c r="AU225" s="250" t="s">
        <v>81</v>
      </c>
      <c r="AV225" s="13" t="s">
        <v>81</v>
      </c>
      <c r="AW225" s="13" t="s">
        <v>33</v>
      </c>
      <c r="AX225" s="13" t="s">
        <v>72</v>
      </c>
      <c r="AY225" s="250" t="s">
        <v>156</v>
      </c>
    </row>
    <row r="226" s="13" customFormat="1">
      <c r="A226" s="13"/>
      <c r="B226" s="239"/>
      <c r="C226" s="240"/>
      <c r="D226" s="241" t="s">
        <v>222</v>
      </c>
      <c r="E226" s="242" t="s">
        <v>19</v>
      </c>
      <c r="F226" s="243" t="s">
        <v>2315</v>
      </c>
      <c r="G226" s="240"/>
      <c r="H226" s="244">
        <v>-4.5999999999999996</v>
      </c>
      <c r="I226" s="245"/>
      <c r="J226" s="240"/>
      <c r="K226" s="240"/>
      <c r="L226" s="246"/>
      <c r="M226" s="247"/>
      <c r="N226" s="248"/>
      <c r="O226" s="248"/>
      <c r="P226" s="248"/>
      <c r="Q226" s="248"/>
      <c r="R226" s="248"/>
      <c r="S226" s="248"/>
      <c r="T226" s="249"/>
      <c r="U226" s="13"/>
      <c r="V226" s="13"/>
      <c r="W226" s="13"/>
      <c r="X226" s="13"/>
      <c r="Y226" s="13"/>
      <c r="Z226" s="13"/>
      <c r="AA226" s="13"/>
      <c r="AB226" s="13"/>
      <c r="AC226" s="13"/>
      <c r="AD226" s="13"/>
      <c r="AE226" s="13"/>
      <c r="AT226" s="250" t="s">
        <v>222</v>
      </c>
      <c r="AU226" s="250" t="s">
        <v>81</v>
      </c>
      <c r="AV226" s="13" t="s">
        <v>81</v>
      </c>
      <c r="AW226" s="13" t="s">
        <v>33</v>
      </c>
      <c r="AX226" s="13" t="s">
        <v>72</v>
      </c>
      <c r="AY226" s="250" t="s">
        <v>156</v>
      </c>
    </row>
    <row r="227" s="13" customFormat="1">
      <c r="A227" s="13"/>
      <c r="B227" s="239"/>
      <c r="C227" s="240"/>
      <c r="D227" s="241" t="s">
        <v>222</v>
      </c>
      <c r="E227" s="242" t="s">
        <v>19</v>
      </c>
      <c r="F227" s="243" t="s">
        <v>2316</v>
      </c>
      <c r="G227" s="240"/>
      <c r="H227" s="244">
        <v>-3.7349999999999999</v>
      </c>
      <c r="I227" s="245"/>
      <c r="J227" s="240"/>
      <c r="K227" s="240"/>
      <c r="L227" s="246"/>
      <c r="M227" s="247"/>
      <c r="N227" s="248"/>
      <c r="O227" s="248"/>
      <c r="P227" s="248"/>
      <c r="Q227" s="248"/>
      <c r="R227" s="248"/>
      <c r="S227" s="248"/>
      <c r="T227" s="249"/>
      <c r="U227" s="13"/>
      <c r="V227" s="13"/>
      <c r="W227" s="13"/>
      <c r="X227" s="13"/>
      <c r="Y227" s="13"/>
      <c r="Z227" s="13"/>
      <c r="AA227" s="13"/>
      <c r="AB227" s="13"/>
      <c r="AC227" s="13"/>
      <c r="AD227" s="13"/>
      <c r="AE227" s="13"/>
      <c r="AT227" s="250" t="s">
        <v>222</v>
      </c>
      <c r="AU227" s="250" t="s">
        <v>81</v>
      </c>
      <c r="AV227" s="13" t="s">
        <v>81</v>
      </c>
      <c r="AW227" s="13" t="s">
        <v>33</v>
      </c>
      <c r="AX227" s="13" t="s">
        <v>72</v>
      </c>
      <c r="AY227" s="250" t="s">
        <v>156</v>
      </c>
    </row>
    <row r="228" s="13" customFormat="1">
      <c r="A228" s="13"/>
      <c r="B228" s="239"/>
      <c r="C228" s="240"/>
      <c r="D228" s="241" t="s">
        <v>222</v>
      </c>
      <c r="E228" s="242" t="s">
        <v>19</v>
      </c>
      <c r="F228" s="243" t="s">
        <v>2317</v>
      </c>
      <c r="G228" s="240"/>
      <c r="H228" s="244">
        <v>2.3130000000000002</v>
      </c>
      <c r="I228" s="245"/>
      <c r="J228" s="240"/>
      <c r="K228" s="240"/>
      <c r="L228" s="246"/>
      <c r="M228" s="247"/>
      <c r="N228" s="248"/>
      <c r="O228" s="248"/>
      <c r="P228" s="248"/>
      <c r="Q228" s="248"/>
      <c r="R228" s="248"/>
      <c r="S228" s="248"/>
      <c r="T228" s="249"/>
      <c r="U228" s="13"/>
      <c r="V228" s="13"/>
      <c r="W228" s="13"/>
      <c r="X228" s="13"/>
      <c r="Y228" s="13"/>
      <c r="Z228" s="13"/>
      <c r="AA228" s="13"/>
      <c r="AB228" s="13"/>
      <c r="AC228" s="13"/>
      <c r="AD228" s="13"/>
      <c r="AE228" s="13"/>
      <c r="AT228" s="250" t="s">
        <v>222</v>
      </c>
      <c r="AU228" s="250" t="s">
        <v>81</v>
      </c>
      <c r="AV228" s="13" t="s">
        <v>81</v>
      </c>
      <c r="AW228" s="13" t="s">
        <v>33</v>
      </c>
      <c r="AX228" s="13" t="s">
        <v>72</v>
      </c>
      <c r="AY228" s="250" t="s">
        <v>156</v>
      </c>
    </row>
    <row r="229" s="16" customFormat="1">
      <c r="A229" s="16"/>
      <c r="B229" s="272"/>
      <c r="C229" s="273"/>
      <c r="D229" s="241" t="s">
        <v>222</v>
      </c>
      <c r="E229" s="274" t="s">
        <v>19</v>
      </c>
      <c r="F229" s="275" t="s">
        <v>292</v>
      </c>
      <c r="G229" s="273"/>
      <c r="H229" s="276">
        <v>62.63900000000001</v>
      </c>
      <c r="I229" s="277"/>
      <c r="J229" s="273"/>
      <c r="K229" s="273"/>
      <c r="L229" s="278"/>
      <c r="M229" s="279"/>
      <c r="N229" s="280"/>
      <c r="O229" s="280"/>
      <c r="P229" s="280"/>
      <c r="Q229" s="280"/>
      <c r="R229" s="280"/>
      <c r="S229" s="280"/>
      <c r="T229" s="281"/>
      <c r="U229" s="16"/>
      <c r="V229" s="16"/>
      <c r="W229" s="16"/>
      <c r="X229" s="16"/>
      <c r="Y229" s="16"/>
      <c r="Z229" s="16"/>
      <c r="AA229" s="16"/>
      <c r="AB229" s="16"/>
      <c r="AC229" s="16"/>
      <c r="AD229" s="16"/>
      <c r="AE229" s="16"/>
      <c r="AT229" s="282" t="s">
        <v>222</v>
      </c>
      <c r="AU229" s="282" t="s">
        <v>81</v>
      </c>
      <c r="AV229" s="16" t="s">
        <v>178</v>
      </c>
      <c r="AW229" s="16" t="s">
        <v>33</v>
      </c>
      <c r="AX229" s="16" t="s">
        <v>79</v>
      </c>
      <c r="AY229" s="282" t="s">
        <v>156</v>
      </c>
    </row>
    <row r="230" s="2" customFormat="1" ht="16.5" customHeight="1">
      <c r="A230" s="41"/>
      <c r="B230" s="42"/>
      <c r="C230" s="216" t="s">
        <v>403</v>
      </c>
      <c r="D230" s="216" t="s">
        <v>159</v>
      </c>
      <c r="E230" s="217" t="s">
        <v>2318</v>
      </c>
      <c r="F230" s="218" t="s">
        <v>2319</v>
      </c>
      <c r="G230" s="219" t="s">
        <v>266</v>
      </c>
      <c r="H230" s="220">
        <v>25.68</v>
      </c>
      <c r="I230" s="221"/>
      <c r="J230" s="222">
        <f>ROUND(I230*H230,2)</f>
        <v>0</v>
      </c>
      <c r="K230" s="218" t="s">
        <v>219</v>
      </c>
      <c r="L230" s="47"/>
      <c r="M230" s="223" t="s">
        <v>19</v>
      </c>
      <c r="N230" s="224" t="s">
        <v>43</v>
      </c>
      <c r="O230" s="87"/>
      <c r="P230" s="225">
        <f>O230*H230</f>
        <v>0</v>
      </c>
      <c r="Q230" s="225">
        <v>0.0015</v>
      </c>
      <c r="R230" s="225">
        <f>Q230*H230</f>
        <v>0.038519999999999999</v>
      </c>
      <c r="S230" s="225">
        <v>0</v>
      </c>
      <c r="T230" s="226">
        <f>S230*H230</f>
        <v>0</v>
      </c>
      <c r="U230" s="41"/>
      <c r="V230" s="41"/>
      <c r="W230" s="41"/>
      <c r="X230" s="41"/>
      <c r="Y230" s="41"/>
      <c r="Z230" s="41"/>
      <c r="AA230" s="41"/>
      <c r="AB230" s="41"/>
      <c r="AC230" s="41"/>
      <c r="AD230" s="41"/>
      <c r="AE230" s="41"/>
      <c r="AR230" s="227" t="s">
        <v>178</v>
      </c>
      <c r="AT230" s="227" t="s">
        <v>159</v>
      </c>
      <c r="AU230" s="227" t="s">
        <v>81</v>
      </c>
      <c r="AY230" s="20" t="s">
        <v>156</v>
      </c>
      <c r="BE230" s="228">
        <f>IF(N230="základní",J230,0)</f>
        <v>0</v>
      </c>
      <c r="BF230" s="228">
        <f>IF(N230="snížená",J230,0)</f>
        <v>0</v>
      </c>
      <c r="BG230" s="228">
        <f>IF(N230="zákl. přenesená",J230,0)</f>
        <v>0</v>
      </c>
      <c r="BH230" s="228">
        <f>IF(N230="sníž. přenesená",J230,0)</f>
        <v>0</v>
      </c>
      <c r="BI230" s="228">
        <f>IF(N230="nulová",J230,0)</f>
        <v>0</v>
      </c>
      <c r="BJ230" s="20" t="s">
        <v>79</v>
      </c>
      <c r="BK230" s="228">
        <f>ROUND(I230*H230,2)</f>
        <v>0</v>
      </c>
      <c r="BL230" s="20" t="s">
        <v>178</v>
      </c>
      <c r="BM230" s="227" t="s">
        <v>2320</v>
      </c>
    </row>
    <row r="231" s="2" customFormat="1">
      <c r="A231" s="41"/>
      <c r="B231" s="42"/>
      <c r="C231" s="43"/>
      <c r="D231" s="229" t="s">
        <v>166</v>
      </c>
      <c r="E231" s="43"/>
      <c r="F231" s="230" t="s">
        <v>2321</v>
      </c>
      <c r="G231" s="43"/>
      <c r="H231" s="43"/>
      <c r="I231" s="231"/>
      <c r="J231" s="43"/>
      <c r="K231" s="43"/>
      <c r="L231" s="47"/>
      <c r="M231" s="232"/>
      <c r="N231" s="233"/>
      <c r="O231" s="87"/>
      <c r="P231" s="87"/>
      <c r="Q231" s="87"/>
      <c r="R231" s="87"/>
      <c r="S231" s="87"/>
      <c r="T231" s="88"/>
      <c r="U231" s="41"/>
      <c r="V231" s="41"/>
      <c r="W231" s="41"/>
      <c r="X231" s="41"/>
      <c r="Y231" s="41"/>
      <c r="Z231" s="41"/>
      <c r="AA231" s="41"/>
      <c r="AB231" s="41"/>
      <c r="AC231" s="41"/>
      <c r="AD231" s="41"/>
      <c r="AE231" s="41"/>
      <c r="AT231" s="20" t="s">
        <v>166</v>
      </c>
      <c r="AU231" s="20" t="s">
        <v>81</v>
      </c>
    </row>
    <row r="232" s="14" customFormat="1">
      <c r="A232" s="14"/>
      <c r="B232" s="251"/>
      <c r="C232" s="252"/>
      <c r="D232" s="241" t="s">
        <v>222</v>
      </c>
      <c r="E232" s="253" t="s">
        <v>19</v>
      </c>
      <c r="F232" s="254" t="s">
        <v>2322</v>
      </c>
      <c r="G232" s="252"/>
      <c r="H232" s="253" t="s">
        <v>19</v>
      </c>
      <c r="I232" s="255"/>
      <c r="J232" s="252"/>
      <c r="K232" s="252"/>
      <c r="L232" s="256"/>
      <c r="M232" s="257"/>
      <c r="N232" s="258"/>
      <c r="O232" s="258"/>
      <c r="P232" s="258"/>
      <c r="Q232" s="258"/>
      <c r="R232" s="258"/>
      <c r="S232" s="258"/>
      <c r="T232" s="259"/>
      <c r="U232" s="14"/>
      <c r="V232" s="14"/>
      <c r="W232" s="14"/>
      <c r="X232" s="14"/>
      <c r="Y232" s="14"/>
      <c r="Z232" s="14"/>
      <c r="AA232" s="14"/>
      <c r="AB232" s="14"/>
      <c r="AC232" s="14"/>
      <c r="AD232" s="14"/>
      <c r="AE232" s="14"/>
      <c r="AT232" s="260" t="s">
        <v>222</v>
      </c>
      <c r="AU232" s="260" t="s">
        <v>81</v>
      </c>
      <c r="AV232" s="14" t="s">
        <v>79</v>
      </c>
      <c r="AW232" s="14" t="s">
        <v>33</v>
      </c>
      <c r="AX232" s="14" t="s">
        <v>72</v>
      </c>
      <c r="AY232" s="260" t="s">
        <v>156</v>
      </c>
    </row>
    <row r="233" s="13" customFormat="1">
      <c r="A233" s="13"/>
      <c r="B233" s="239"/>
      <c r="C233" s="240"/>
      <c r="D233" s="241" t="s">
        <v>222</v>
      </c>
      <c r="E233" s="242" t="s">
        <v>19</v>
      </c>
      <c r="F233" s="243" t="s">
        <v>2323</v>
      </c>
      <c r="G233" s="240"/>
      <c r="H233" s="244">
        <v>15.880000000000001</v>
      </c>
      <c r="I233" s="245"/>
      <c r="J233" s="240"/>
      <c r="K233" s="240"/>
      <c r="L233" s="246"/>
      <c r="M233" s="247"/>
      <c r="N233" s="248"/>
      <c r="O233" s="248"/>
      <c r="P233" s="248"/>
      <c r="Q233" s="248"/>
      <c r="R233" s="248"/>
      <c r="S233" s="248"/>
      <c r="T233" s="249"/>
      <c r="U233" s="13"/>
      <c r="V233" s="13"/>
      <c r="W233" s="13"/>
      <c r="X233" s="13"/>
      <c r="Y233" s="13"/>
      <c r="Z233" s="13"/>
      <c r="AA233" s="13"/>
      <c r="AB233" s="13"/>
      <c r="AC233" s="13"/>
      <c r="AD233" s="13"/>
      <c r="AE233" s="13"/>
      <c r="AT233" s="250" t="s">
        <v>222</v>
      </c>
      <c r="AU233" s="250" t="s">
        <v>81</v>
      </c>
      <c r="AV233" s="13" t="s">
        <v>81</v>
      </c>
      <c r="AW233" s="13" t="s">
        <v>33</v>
      </c>
      <c r="AX233" s="13" t="s">
        <v>72</v>
      </c>
      <c r="AY233" s="250" t="s">
        <v>156</v>
      </c>
    </row>
    <row r="234" s="14" customFormat="1">
      <c r="A234" s="14"/>
      <c r="B234" s="251"/>
      <c r="C234" s="252"/>
      <c r="D234" s="241" t="s">
        <v>222</v>
      </c>
      <c r="E234" s="253" t="s">
        <v>19</v>
      </c>
      <c r="F234" s="254" t="s">
        <v>2324</v>
      </c>
      <c r="G234" s="252"/>
      <c r="H234" s="253" t="s">
        <v>19</v>
      </c>
      <c r="I234" s="255"/>
      <c r="J234" s="252"/>
      <c r="K234" s="252"/>
      <c r="L234" s="256"/>
      <c r="M234" s="257"/>
      <c r="N234" s="258"/>
      <c r="O234" s="258"/>
      <c r="P234" s="258"/>
      <c r="Q234" s="258"/>
      <c r="R234" s="258"/>
      <c r="S234" s="258"/>
      <c r="T234" s="259"/>
      <c r="U234" s="14"/>
      <c r="V234" s="14"/>
      <c r="W234" s="14"/>
      <c r="X234" s="14"/>
      <c r="Y234" s="14"/>
      <c r="Z234" s="14"/>
      <c r="AA234" s="14"/>
      <c r="AB234" s="14"/>
      <c r="AC234" s="14"/>
      <c r="AD234" s="14"/>
      <c r="AE234" s="14"/>
      <c r="AT234" s="260" t="s">
        <v>222</v>
      </c>
      <c r="AU234" s="260" t="s">
        <v>81</v>
      </c>
      <c r="AV234" s="14" t="s">
        <v>79</v>
      </c>
      <c r="AW234" s="14" t="s">
        <v>33</v>
      </c>
      <c r="AX234" s="14" t="s">
        <v>72</v>
      </c>
      <c r="AY234" s="260" t="s">
        <v>156</v>
      </c>
    </row>
    <row r="235" s="13" customFormat="1">
      <c r="A235" s="13"/>
      <c r="B235" s="239"/>
      <c r="C235" s="240"/>
      <c r="D235" s="241" t="s">
        <v>222</v>
      </c>
      <c r="E235" s="242" t="s">
        <v>19</v>
      </c>
      <c r="F235" s="243" t="s">
        <v>2325</v>
      </c>
      <c r="G235" s="240"/>
      <c r="H235" s="244">
        <v>9.8000000000000007</v>
      </c>
      <c r="I235" s="245"/>
      <c r="J235" s="240"/>
      <c r="K235" s="240"/>
      <c r="L235" s="246"/>
      <c r="M235" s="247"/>
      <c r="N235" s="248"/>
      <c r="O235" s="248"/>
      <c r="P235" s="248"/>
      <c r="Q235" s="248"/>
      <c r="R235" s="248"/>
      <c r="S235" s="248"/>
      <c r="T235" s="249"/>
      <c r="U235" s="13"/>
      <c r="V235" s="13"/>
      <c r="W235" s="13"/>
      <c r="X235" s="13"/>
      <c r="Y235" s="13"/>
      <c r="Z235" s="13"/>
      <c r="AA235" s="13"/>
      <c r="AB235" s="13"/>
      <c r="AC235" s="13"/>
      <c r="AD235" s="13"/>
      <c r="AE235" s="13"/>
      <c r="AT235" s="250" t="s">
        <v>222</v>
      </c>
      <c r="AU235" s="250" t="s">
        <v>81</v>
      </c>
      <c r="AV235" s="13" t="s">
        <v>81</v>
      </c>
      <c r="AW235" s="13" t="s">
        <v>33</v>
      </c>
      <c r="AX235" s="13" t="s">
        <v>72</v>
      </c>
      <c r="AY235" s="250" t="s">
        <v>156</v>
      </c>
    </row>
    <row r="236" s="16" customFormat="1">
      <c r="A236" s="16"/>
      <c r="B236" s="272"/>
      <c r="C236" s="273"/>
      <c r="D236" s="241" t="s">
        <v>222</v>
      </c>
      <c r="E236" s="274" t="s">
        <v>19</v>
      </c>
      <c r="F236" s="275" t="s">
        <v>292</v>
      </c>
      <c r="G236" s="273"/>
      <c r="H236" s="276">
        <v>25.68</v>
      </c>
      <c r="I236" s="277"/>
      <c r="J236" s="273"/>
      <c r="K236" s="273"/>
      <c r="L236" s="278"/>
      <c r="M236" s="279"/>
      <c r="N236" s="280"/>
      <c r="O236" s="280"/>
      <c r="P236" s="280"/>
      <c r="Q236" s="280"/>
      <c r="R236" s="280"/>
      <c r="S236" s="280"/>
      <c r="T236" s="281"/>
      <c r="U236" s="16"/>
      <c r="V236" s="16"/>
      <c r="W236" s="16"/>
      <c r="X236" s="16"/>
      <c r="Y236" s="16"/>
      <c r="Z236" s="16"/>
      <c r="AA236" s="16"/>
      <c r="AB236" s="16"/>
      <c r="AC236" s="16"/>
      <c r="AD236" s="16"/>
      <c r="AE236" s="16"/>
      <c r="AT236" s="282" t="s">
        <v>222</v>
      </c>
      <c r="AU236" s="282" t="s">
        <v>81</v>
      </c>
      <c r="AV236" s="16" t="s">
        <v>178</v>
      </c>
      <c r="AW236" s="16" t="s">
        <v>33</v>
      </c>
      <c r="AX236" s="16" t="s">
        <v>79</v>
      </c>
      <c r="AY236" s="282" t="s">
        <v>156</v>
      </c>
    </row>
    <row r="237" s="2" customFormat="1" ht="16.5" customHeight="1">
      <c r="A237" s="41"/>
      <c r="B237" s="42"/>
      <c r="C237" s="216" t="s">
        <v>408</v>
      </c>
      <c r="D237" s="216" t="s">
        <v>159</v>
      </c>
      <c r="E237" s="217" t="s">
        <v>319</v>
      </c>
      <c r="F237" s="218" t="s">
        <v>320</v>
      </c>
      <c r="G237" s="219" t="s">
        <v>218</v>
      </c>
      <c r="H237" s="220">
        <v>220.56</v>
      </c>
      <c r="I237" s="221"/>
      <c r="J237" s="222">
        <f>ROUND(I237*H237,2)</f>
        <v>0</v>
      </c>
      <c r="K237" s="218" t="s">
        <v>219</v>
      </c>
      <c r="L237" s="47"/>
      <c r="M237" s="223" t="s">
        <v>19</v>
      </c>
      <c r="N237" s="224" t="s">
        <v>43</v>
      </c>
      <c r="O237" s="87"/>
      <c r="P237" s="225">
        <f>O237*H237</f>
        <v>0</v>
      </c>
      <c r="Q237" s="225">
        <v>0.00025999999999999998</v>
      </c>
      <c r="R237" s="225">
        <f>Q237*H237</f>
        <v>0.057345599999999997</v>
      </c>
      <c r="S237" s="225">
        <v>0</v>
      </c>
      <c r="T237" s="226">
        <f>S237*H237</f>
        <v>0</v>
      </c>
      <c r="U237" s="41"/>
      <c r="V237" s="41"/>
      <c r="W237" s="41"/>
      <c r="X237" s="41"/>
      <c r="Y237" s="41"/>
      <c r="Z237" s="41"/>
      <c r="AA237" s="41"/>
      <c r="AB237" s="41"/>
      <c r="AC237" s="41"/>
      <c r="AD237" s="41"/>
      <c r="AE237" s="41"/>
      <c r="AR237" s="227" t="s">
        <v>178</v>
      </c>
      <c r="AT237" s="227" t="s">
        <v>159</v>
      </c>
      <c r="AU237" s="227" t="s">
        <v>81</v>
      </c>
      <c r="AY237" s="20" t="s">
        <v>156</v>
      </c>
      <c r="BE237" s="228">
        <f>IF(N237="základní",J237,0)</f>
        <v>0</v>
      </c>
      <c r="BF237" s="228">
        <f>IF(N237="snížená",J237,0)</f>
        <v>0</v>
      </c>
      <c r="BG237" s="228">
        <f>IF(N237="zákl. přenesená",J237,0)</f>
        <v>0</v>
      </c>
      <c r="BH237" s="228">
        <f>IF(N237="sníž. přenesená",J237,0)</f>
        <v>0</v>
      </c>
      <c r="BI237" s="228">
        <f>IF(N237="nulová",J237,0)</f>
        <v>0</v>
      </c>
      <c r="BJ237" s="20" t="s">
        <v>79</v>
      </c>
      <c r="BK237" s="228">
        <f>ROUND(I237*H237,2)</f>
        <v>0</v>
      </c>
      <c r="BL237" s="20" t="s">
        <v>178</v>
      </c>
      <c r="BM237" s="227" t="s">
        <v>2326</v>
      </c>
    </row>
    <row r="238" s="2" customFormat="1">
      <c r="A238" s="41"/>
      <c r="B238" s="42"/>
      <c r="C238" s="43"/>
      <c r="D238" s="229" t="s">
        <v>166</v>
      </c>
      <c r="E238" s="43"/>
      <c r="F238" s="230" t="s">
        <v>322</v>
      </c>
      <c r="G238" s="43"/>
      <c r="H238" s="43"/>
      <c r="I238" s="231"/>
      <c r="J238" s="43"/>
      <c r="K238" s="43"/>
      <c r="L238" s="47"/>
      <c r="M238" s="232"/>
      <c r="N238" s="233"/>
      <c r="O238" s="87"/>
      <c r="P238" s="87"/>
      <c r="Q238" s="87"/>
      <c r="R238" s="87"/>
      <c r="S238" s="87"/>
      <c r="T238" s="88"/>
      <c r="U238" s="41"/>
      <c r="V238" s="41"/>
      <c r="W238" s="41"/>
      <c r="X238" s="41"/>
      <c r="Y238" s="41"/>
      <c r="Z238" s="41"/>
      <c r="AA238" s="41"/>
      <c r="AB238" s="41"/>
      <c r="AC238" s="41"/>
      <c r="AD238" s="41"/>
      <c r="AE238" s="41"/>
      <c r="AT238" s="20" t="s">
        <v>166</v>
      </c>
      <c r="AU238" s="20" t="s">
        <v>81</v>
      </c>
    </row>
    <row r="239" s="14" customFormat="1">
      <c r="A239" s="14"/>
      <c r="B239" s="251"/>
      <c r="C239" s="252"/>
      <c r="D239" s="241" t="s">
        <v>222</v>
      </c>
      <c r="E239" s="253" t="s">
        <v>19</v>
      </c>
      <c r="F239" s="254" t="s">
        <v>2230</v>
      </c>
      <c r="G239" s="252"/>
      <c r="H239" s="253" t="s">
        <v>19</v>
      </c>
      <c r="I239" s="255"/>
      <c r="J239" s="252"/>
      <c r="K239" s="252"/>
      <c r="L239" s="256"/>
      <c r="M239" s="257"/>
      <c r="N239" s="258"/>
      <c r="O239" s="258"/>
      <c r="P239" s="258"/>
      <c r="Q239" s="258"/>
      <c r="R239" s="258"/>
      <c r="S239" s="258"/>
      <c r="T239" s="259"/>
      <c r="U239" s="14"/>
      <c r="V239" s="14"/>
      <c r="W239" s="14"/>
      <c r="X239" s="14"/>
      <c r="Y239" s="14"/>
      <c r="Z239" s="14"/>
      <c r="AA239" s="14"/>
      <c r="AB239" s="14"/>
      <c r="AC239" s="14"/>
      <c r="AD239" s="14"/>
      <c r="AE239" s="14"/>
      <c r="AT239" s="260" t="s">
        <v>222</v>
      </c>
      <c r="AU239" s="260" t="s">
        <v>81</v>
      </c>
      <c r="AV239" s="14" t="s">
        <v>79</v>
      </c>
      <c r="AW239" s="14" t="s">
        <v>33</v>
      </c>
      <c r="AX239" s="14" t="s">
        <v>72</v>
      </c>
      <c r="AY239" s="260" t="s">
        <v>156</v>
      </c>
    </row>
    <row r="240" s="14" customFormat="1">
      <c r="A240" s="14"/>
      <c r="B240" s="251"/>
      <c r="C240" s="252"/>
      <c r="D240" s="241" t="s">
        <v>222</v>
      </c>
      <c r="E240" s="253" t="s">
        <v>19</v>
      </c>
      <c r="F240" s="254" t="s">
        <v>286</v>
      </c>
      <c r="G240" s="252"/>
      <c r="H240" s="253" t="s">
        <v>19</v>
      </c>
      <c r="I240" s="255"/>
      <c r="J240" s="252"/>
      <c r="K240" s="252"/>
      <c r="L240" s="256"/>
      <c r="M240" s="257"/>
      <c r="N240" s="258"/>
      <c r="O240" s="258"/>
      <c r="P240" s="258"/>
      <c r="Q240" s="258"/>
      <c r="R240" s="258"/>
      <c r="S240" s="258"/>
      <c r="T240" s="259"/>
      <c r="U240" s="14"/>
      <c r="V240" s="14"/>
      <c r="W240" s="14"/>
      <c r="X240" s="14"/>
      <c r="Y240" s="14"/>
      <c r="Z240" s="14"/>
      <c r="AA240" s="14"/>
      <c r="AB240" s="14"/>
      <c r="AC240" s="14"/>
      <c r="AD240" s="14"/>
      <c r="AE240" s="14"/>
      <c r="AT240" s="260" t="s">
        <v>222</v>
      </c>
      <c r="AU240" s="260" t="s">
        <v>81</v>
      </c>
      <c r="AV240" s="14" t="s">
        <v>79</v>
      </c>
      <c r="AW240" s="14" t="s">
        <v>33</v>
      </c>
      <c r="AX240" s="14" t="s">
        <v>72</v>
      </c>
      <c r="AY240" s="260" t="s">
        <v>156</v>
      </c>
    </row>
    <row r="241" s="13" customFormat="1">
      <c r="A241" s="13"/>
      <c r="B241" s="239"/>
      <c r="C241" s="240"/>
      <c r="D241" s="241" t="s">
        <v>222</v>
      </c>
      <c r="E241" s="242" t="s">
        <v>19</v>
      </c>
      <c r="F241" s="243" t="s">
        <v>2327</v>
      </c>
      <c r="G241" s="240"/>
      <c r="H241" s="244">
        <v>82.456999999999994</v>
      </c>
      <c r="I241" s="245"/>
      <c r="J241" s="240"/>
      <c r="K241" s="240"/>
      <c r="L241" s="246"/>
      <c r="M241" s="247"/>
      <c r="N241" s="248"/>
      <c r="O241" s="248"/>
      <c r="P241" s="248"/>
      <c r="Q241" s="248"/>
      <c r="R241" s="248"/>
      <c r="S241" s="248"/>
      <c r="T241" s="249"/>
      <c r="U241" s="13"/>
      <c r="V241" s="13"/>
      <c r="W241" s="13"/>
      <c r="X241" s="13"/>
      <c r="Y241" s="13"/>
      <c r="Z241" s="13"/>
      <c r="AA241" s="13"/>
      <c r="AB241" s="13"/>
      <c r="AC241" s="13"/>
      <c r="AD241" s="13"/>
      <c r="AE241" s="13"/>
      <c r="AT241" s="250" t="s">
        <v>222</v>
      </c>
      <c r="AU241" s="250" t="s">
        <v>81</v>
      </c>
      <c r="AV241" s="13" t="s">
        <v>81</v>
      </c>
      <c r="AW241" s="13" t="s">
        <v>33</v>
      </c>
      <c r="AX241" s="13" t="s">
        <v>72</v>
      </c>
      <c r="AY241" s="250" t="s">
        <v>156</v>
      </c>
    </row>
    <row r="242" s="13" customFormat="1">
      <c r="A242" s="13"/>
      <c r="B242" s="239"/>
      <c r="C242" s="240"/>
      <c r="D242" s="241" t="s">
        <v>222</v>
      </c>
      <c r="E242" s="242" t="s">
        <v>19</v>
      </c>
      <c r="F242" s="243" t="s">
        <v>2328</v>
      </c>
      <c r="G242" s="240"/>
      <c r="H242" s="244">
        <v>27.811</v>
      </c>
      <c r="I242" s="245"/>
      <c r="J242" s="240"/>
      <c r="K242" s="240"/>
      <c r="L242" s="246"/>
      <c r="M242" s="247"/>
      <c r="N242" s="248"/>
      <c r="O242" s="248"/>
      <c r="P242" s="248"/>
      <c r="Q242" s="248"/>
      <c r="R242" s="248"/>
      <c r="S242" s="248"/>
      <c r="T242" s="249"/>
      <c r="U242" s="13"/>
      <c r="V242" s="13"/>
      <c r="W242" s="13"/>
      <c r="X242" s="13"/>
      <c r="Y242" s="13"/>
      <c r="Z242" s="13"/>
      <c r="AA242" s="13"/>
      <c r="AB242" s="13"/>
      <c r="AC242" s="13"/>
      <c r="AD242" s="13"/>
      <c r="AE242" s="13"/>
      <c r="AT242" s="250" t="s">
        <v>222</v>
      </c>
      <c r="AU242" s="250" t="s">
        <v>81</v>
      </c>
      <c r="AV242" s="13" t="s">
        <v>81</v>
      </c>
      <c r="AW242" s="13" t="s">
        <v>33</v>
      </c>
      <c r="AX242" s="13" t="s">
        <v>72</v>
      </c>
      <c r="AY242" s="250" t="s">
        <v>156</v>
      </c>
    </row>
    <row r="243" s="13" customFormat="1">
      <c r="A243" s="13"/>
      <c r="B243" s="239"/>
      <c r="C243" s="240"/>
      <c r="D243" s="241" t="s">
        <v>222</v>
      </c>
      <c r="E243" s="242" t="s">
        <v>19</v>
      </c>
      <c r="F243" s="243" t="s">
        <v>2316</v>
      </c>
      <c r="G243" s="240"/>
      <c r="H243" s="244">
        <v>-3.7349999999999999</v>
      </c>
      <c r="I243" s="245"/>
      <c r="J243" s="240"/>
      <c r="K243" s="240"/>
      <c r="L243" s="246"/>
      <c r="M243" s="247"/>
      <c r="N243" s="248"/>
      <c r="O243" s="248"/>
      <c r="P243" s="248"/>
      <c r="Q243" s="248"/>
      <c r="R243" s="248"/>
      <c r="S243" s="248"/>
      <c r="T243" s="249"/>
      <c r="U243" s="13"/>
      <c r="V243" s="13"/>
      <c r="W243" s="13"/>
      <c r="X243" s="13"/>
      <c r="Y243" s="13"/>
      <c r="Z243" s="13"/>
      <c r="AA243" s="13"/>
      <c r="AB243" s="13"/>
      <c r="AC243" s="13"/>
      <c r="AD243" s="13"/>
      <c r="AE243" s="13"/>
      <c r="AT243" s="250" t="s">
        <v>222</v>
      </c>
      <c r="AU243" s="250" t="s">
        <v>81</v>
      </c>
      <c r="AV243" s="13" t="s">
        <v>81</v>
      </c>
      <c r="AW243" s="13" t="s">
        <v>33</v>
      </c>
      <c r="AX243" s="13" t="s">
        <v>72</v>
      </c>
      <c r="AY243" s="250" t="s">
        <v>156</v>
      </c>
    </row>
    <row r="244" s="13" customFormat="1">
      <c r="A244" s="13"/>
      <c r="B244" s="239"/>
      <c r="C244" s="240"/>
      <c r="D244" s="241" t="s">
        <v>222</v>
      </c>
      <c r="E244" s="242" t="s">
        <v>19</v>
      </c>
      <c r="F244" s="243" t="s">
        <v>2329</v>
      </c>
      <c r="G244" s="240"/>
      <c r="H244" s="244">
        <v>0.438</v>
      </c>
      <c r="I244" s="245"/>
      <c r="J244" s="240"/>
      <c r="K244" s="240"/>
      <c r="L244" s="246"/>
      <c r="M244" s="247"/>
      <c r="N244" s="248"/>
      <c r="O244" s="248"/>
      <c r="P244" s="248"/>
      <c r="Q244" s="248"/>
      <c r="R244" s="248"/>
      <c r="S244" s="248"/>
      <c r="T244" s="249"/>
      <c r="U244" s="13"/>
      <c r="V244" s="13"/>
      <c r="W244" s="13"/>
      <c r="X244" s="13"/>
      <c r="Y244" s="13"/>
      <c r="Z244" s="13"/>
      <c r="AA244" s="13"/>
      <c r="AB244" s="13"/>
      <c r="AC244" s="13"/>
      <c r="AD244" s="13"/>
      <c r="AE244" s="13"/>
      <c r="AT244" s="250" t="s">
        <v>222</v>
      </c>
      <c r="AU244" s="250" t="s">
        <v>81</v>
      </c>
      <c r="AV244" s="13" t="s">
        <v>81</v>
      </c>
      <c r="AW244" s="13" t="s">
        <v>33</v>
      </c>
      <c r="AX244" s="13" t="s">
        <v>72</v>
      </c>
      <c r="AY244" s="250" t="s">
        <v>156</v>
      </c>
    </row>
    <row r="245" s="13" customFormat="1">
      <c r="A245" s="13"/>
      <c r="B245" s="239"/>
      <c r="C245" s="240"/>
      <c r="D245" s="241" t="s">
        <v>222</v>
      </c>
      <c r="E245" s="242" t="s">
        <v>19</v>
      </c>
      <c r="F245" s="243" t="s">
        <v>2330</v>
      </c>
      <c r="G245" s="240"/>
      <c r="H245" s="244">
        <v>3.3090000000000002</v>
      </c>
      <c r="I245" s="245"/>
      <c r="J245" s="240"/>
      <c r="K245" s="240"/>
      <c r="L245" s="246"/>
      <c r="M245" s="247"/>
      <c r="N245" s="248"/>
      <c r="O245" s="248"/>
      <c r="P245" s="248"/>
      <c r="Q245" s="248"/>
      <c r="R245" s="248"/>
      <c r="S245" s="248"/>
      <c r="T245" s="249"/>
      <c r="U245" s="13"/>
      <c r="V245" s="13"/>
      <c r="W245" s="13"/>
      <c r="X245" s="13"/>
      <c r="Y245" s="13"/>
      <c r="Z245" s="13"/>
      <c r="AA245" s="13"/>
      <c r="AB245" s="13"/>
      <c r="AC245" s="13"/>
      <c r="AD245" s="13"/>
      <c r="AE245" s="13"/>
      <c r="AT245" s="250" t="s">
        <v>222</v>
      </c>
      <c r="AU245" s="250" t="s">
        <v>81</v>
      </c>
      <c r="AV245" s="13" t="s">
        <v>81</v>
      </c>
      <c r="AW245" s="13" t="s">
        <v>33</v>
      </c>
      <c r="AX245" s="13" t="s">
        <v>72</v>
      </c>
      <c r="AY245" s="250" t="s">
        <v>156</v>
      </c>
    </row>
    <row r="246" s="14" customFormat="1">
      <c r="A246" s="14"/>
      <c r="B246" s="251"/>
      <c r="C246" s="252"/>
      <c r="D246" s="241" t="s">
        <v>222</v>
      </c>
      <c r="E246" s="253" t="s">
        <v>19</v>
      </c>
      <c r="F246" s="254" t="s">
        <v>290</v>
      </c>
      <c r="G246" s="252"/>
      <c r="H246" s="253" t="s">
        <v>19</v>
      </c>
      <c r="I246" s="255"/>
      <c r="J246" s="252"/>
      <c r="K246" s="252"/>
      <c r="L246" s="256"/>
      <c r="M246" s="257"/>
      <c r="N246" s="258"/>
      <c r="O246" s="258"/>
      <c r="P246" s="258"/>
      <c r="Q246" s="258"/>
      <c r="R246" s="258"/>
      <c r="S246" s="258"/>
      <c r="T246" s="259"/>
      <c r="U246" s="14"/>
      <c r="V246" s="14"/>
      <c r="W246" s="14"/>
      <c r="X246" s="14"/>
      <c r="Y246" s="14"/>
      <c r="Z246" s="14"/>
      <c r="AA246" s="14"/>
      <c r="AB246" s="14"/>
      <c r="AC246" s="14"/>
      <c r="AD246" s="14"/>
      <c r="AE246" s="14"/>
      <c r="AT246" s="260" t="s">
        <v>222</v>
      </c>
      <c r="AU246" s="260" t="s">
        <v>81</v>
      </c>
      <c r="AV246" s="14" t="s">
        <v>79</v>
      </c>
      <c r="AW246" s="14" t="s">
        <v>33</v>
      </c>
      <c r="AX246" s="14" t="s">
        <v>72</v>
      </c>
      <c r="AY246" s="260" t="s">
        <v>156</v>
      </c>
    </row>
    <row r="247" s="13" customFormat="1">
      <c r="A247" s="13"/>
      <c r="B247" s="239"/>
      <c r="C247" s="240"/>
      <c r="D247" s="241" t="s">
        <v>222</v>
      </c>
      <c r="E247" s="242" t="s">
        <v>19</v>
      </c>
      <c r="F247" s="243" t="s">
        <v>2331</v>
      </c>
      <c r="G247" s="240"/>
      <c r="H247" s="244">
        <v>110.28</v>
      </c>
      <c r="I247" s="245"/>
      <c r="J247" s="240"/>
      <c r="K247" s="240"/>
      <c r="L247" s="246"/>
      <c r="M247" s="247"/>
      <c r="N247" s="248"/>
      <c r="O247" s="248"/>
      <c r="P247" s="248"/>
      <c r="Q247" s="248"/>
      <c r="R247" s="248"/>
      <c r="S247" s="248"/>
      <c r="T247" s="249"/>
      <c r="U247" s="13"/>
      <c r="V247" s="13"/>
      <c r="W247" s="13"/>
      <c r="X247" s="13"/>
      <c r="Y247" s="13"/>
      <c r="Z247" s="13"/>
      <c r="AA247" s="13"/>
      <c r="AB247" s="13"/>
      <c r="AC247" s="13"/>
      <c r="AD247" s="13"/>
      <c r="AE247" s="13"/>
      <c r="AT247" s="250" t="s">
        <v>222</v>
      </c>
      <c r="AU247" s="250" t="s">
        <v>81</v>
      </c>
      <c r="AV247" s="13" t="s">
        <v>81</v>
      </c>
      <c r="AW247" s="13" t="s">
        <v>33</v>
      </c>
      <c r="AX247" s="13" t="s">
        <v>72</v>
      </c>
      <c r="AY247" s="250" t="s">
        <v>156</v>
      </c>
    </row>
    <row r="248" s="16" customFormat="1">
      <c r="A248" s="16"/>
      <c r="B248" s="272"/>
      <c r="C248" s="273"/>
      <c r="D248" s="241" t="s">
        <v>222</v>
      </c>
      <c r="E248" s="274" t="s">
        <v>19</v>
      </c>
      <c r="F248" s="275" t="s">
        <v>292</v>
      </c>
      <c r="G248" s="273"/>
      <c r="H248" s="276">
        <v>220.56</v>
      </c>
      <c r="I248" s="277"/>
      <c r="J248" s="273"/>
      <c r="K248" s="273"/>
      <c r="L248" s="278"/>
      <c r="M248" s="279"/>
      <c r="N248" s="280"/>
      <c r="O248" s="280"/>
      <c r="P248" s="280"/>
      <c r="Q248" s="280"/>
      <c r="R248" s="280"/>
      <c r="S248" s="280"/>
      <c r="T248" s="281"/>
      <c r="U248" s="16"/>
      <c r="V248" s="16"/>
      <c r="W248" s="16"/>
      <c r="X248" s="16"/>
      <c r="Y248" s="16"/>
      <c r="Z248" s="16"/>
      <c r="AA248" s="16"/>
      <c r="AB248" s="16"/>
      <c r="AC248" s="16"/>
      <c r="AD248" s="16"/>
      <c r="AE248" s="16"/>
      <c r="AT248" s="282" t="s">
        <v>222</v>
      </c>
      <c r="AU248" s="282" t="s">
        <v>81</v>
      </c>
      <c r="AV248" s="16" t="s">
        <v>178</v>
      </c>
      <c r="AW248" s="16" t="s">
        <v>33</v>
      </c>
      <c r="AX248" s="16" t="s">
        <v>79</v>
      </c>
      <c r="AY248" s="282" t="s">
        <v>156</v>
      </c>
    </row>
    <row r="249" s="2" customFormat="1" ht="24.15" customHeight="1">
      <c r="A249" s="41"/>
      <c r="B249" s="42"/>
      <c r="C249" s="216" t="s">
        <v>414</v>
      </c>
      <c r="D249" s="216" t="s">
        <v>159</v>
      </c>
      <c r="E249" s="217" t="s">
        <v>336</v>
      </c>
      <c r="F249" s="218" t="s">
        <v>2332</v>
      </c>
      <c r="G249" s="219" t="s">
        <v>218</v>
      </c>
      <c r="H249" s="220">
        <v>110.28</v>
      </c>
      <c r="I249" s="221"/>
      <c r="J249" s="222">
        <f>ROUND(I249*H249,2)</f>
        <v>0</v>
      </c>
      <c r="K249" s="218" t="s">
        <v>219</v>
      </c>
      <c r="L249" s="47"/>
      <c r="M249" s="223" t="s">
        <v>19</v>
      </c>
      <c r="N249" s="224" t="s">
        <v>43</v>
      </c>
      <c r="O249" s="87"/>
      <c r="P249" s="225">
        <f>O249*H249</f>
        <v>0</v>
      </c>
      <c r="Q249" s="225">
        <v>0.0043800000000000002</v>
      </c>
      <c r="R249" s="225">
        <f>Q249*H249</f>
        <v>0.48302640000000002</v>
      </c>
      <c r="S249" s="225">
        <v>0</v>
      </c>
      <c r="T249" s="226">
        <f>S249*H249</f>
        <v>0</v>
      </c>
      <c r="U249" s="41"/>
      <c r="V249" s="41"/>
      <c r="W249" s="41"/>
      <c r="X249" s="41"/>
      <c r="Y249" s="41"/>
      <c r="Z249" s="41"/>
      <c r="AA249" s="41"/>
      <c r="AB249" s="41"/>
      <c r="AC249" s="41"/>
      <c r="AD249" s="41"/>
      <c r="AE249" s="41"/>
      <c r="AR249" s="227" t="s">
        <v>178</v>
      </c>
      <c r="AT249" s="227" t="s">
        <v>159</v>
      </c>
      <c r="AU249" s="227" t="s">
        <v>81</v>
      </c>
      <c r="AY249" s="20" t="s">
        <v>156</v>
      </c>
      <c r="BE249" s="228">
        <f>IF(N249="základní",J249,0)</f>
        <v>0</v>
      </c>
      <c r="BF249" s="228">
        <f>IF(N249="snížená",J249,0)</f>
        <v>0</v>
      </c>
      <c r="BG249" s="228">
        <f>IF(N249="zákl. přenesená",J249,0)</f>
        <v>0</v>
      </c>
      <c r="BH249" s="228">
        <f>IF(N249="sníž. přenesená",J249,0)</f>
        <v>0</v>
      </c>
      <c r="BI249" s="228">
        <f>IF(N249="nulová",J249,0)</f>
        <v>0</v>
      </c>
      <c r="BJ249" s="20" t="s">
        <v>79</v>
      </c>
      <c r="BK249" s="228">
        <f>ROUND(I249*H249,2)</f>
        <v>0</v>
      </c>
      <c r="BL249" s="20" t="s">
        <v>178</v>
      </c>
      <c r="BM249" s="227" t="s">
        <v>2333</v>
      </c>
    </row>
    <row r="250" s="2" customFormat="1">
      <c r="A250" s="41"/>
      <c r="B250" s="42"/>
      <c r="C250" s="43"/>
      <c r="D250" s="229" t="s">
        <v>166</v>
      </c>
      <c r="E250" s="43"/>
      <c r="F250" s="230" t="s">
        <v>339</v>
      </c>
      <c r="G250" s="43"/>
      <c r="H250" s="43"/>
      <c r="I250" s="231"/>
      <c r="J250" s="43"/>
      <c r="K250" s="43"/>
      <c r="L250" s="47"/>
      <c r="M250" s="232"/>
      <c r="N250" s="233"/>
      <c r="O250" s="87"/>
      <c r="P250" s="87"/>
      <c r="Q250" s="87"/>
      <c r="R250" s="87"/>
      <c r="S250" s="87"/>
      <c r="T250" s="88"/>
      <c r="U250" s="41"/>
      <c r="V250" s="41"/>
      <c r="W250" s="41"/>
      <c r="X250" s="41"/>
      <c r="Y250" s="41"/>
      <c r="Z250" s="41"/>
      <c r="AA250" s="41"/>
      <c r="AB250" s="41"/>
      <c r="AC250" s="41"/>
      <c r="AD250" s="41"/>
      <c r="AE250" s="41"/>
      <c r="AT250" s="20" t="s">
        <v>166</v>
      </c>
      <c r="AU250" s="20" t="s">
        <v>81</v>
      </c>
    </row>
    <row r="251" s="14" customFormat="1">
      <c r="A251" s="14"/>
      <c r="B251" s="251"/>
      <c r="C251" s="252"/>
      <c r="D251" s="241" t="s">
        <v>222</v>
      </c>
      <c r="E251" s="253" t="s">
        <v>19</v>
      </c>
      <c r="F251" s="254" t="s">
        <v>2270</v>
      </c>
      <c r="G251" s="252"/>
      <c r="H251" s="253" t="s">
        <v>19</v>
      </c>
      <c r="I251" s="255"/>
      <c r="J251" s="252"/>
      <c r="K251" s="252"/>
      <c r="L251" s="256"/>
      <c r="M251" s="257"/>
      <c r="N251" s="258"/>
      <c r="O251" s="258"/>
      <c r="P251" s="258"/>
      <c r="Q251" s="258"/>
      <c r="R251" s="258"/>
      <c r="S251" s="258"/>
      <c r="T251" s="259"/>
      <c r="U251" s="14"/>
      <c r="V251" s="14"/>
      <c r="W251" s="14"/>
      <c r="X251" s="14"/>
      <c r="Y251" s="14"/>
      <c r="Z251" s="14"/>
      <c r="AA251" s="14"/>
      <c r="AB251" s="14"/>
      <c r="AC251" s="14"/>
      <c r="AD251" s="14"/>
      <c r="AE251" s="14"/>
      <c r="AT251" s="260" t="s">
        <v>222</v>
      </c>
      <c r="AU251" s="260" t="s">
        <v>81</v>
      </c>
      <c r="AV251" s="14" t="s">
        <v>79</v>
      </c>
      <c r="AW251" s="14" t="s">
        <v>33</v>
      </c>
      <c r="AX251" s="14" t="s">
        <v>72</v>
      </c>
      <c r="AY251" s="260" t="s">
        <v>156</v>
      </c>
    </row>
    <row r="252" s="13" customFormat="1">
      <c r="A252" s="13"/>
      <c r="B252" s="239"/>
      <c r="C252" s="240"/>
      <c r="D252" s="241" t="s">
        <v>222</v>
      </c>
      <c r="E252" s="242" t="s">
        <v>19</v>
      </c>
      <c r="F252" s="243" t="s">
        <v>2327</v>
      </c>
      <c r="G252" s="240"/>
      <c r="H252" s="244">
        <v>82.456999999999994</v>
      </c>
      <c r="I252" s="245"/>
      <c r="J252" s="240"/>
      <c r="K252" s="240"/>
      <c r="L252" s="246"/>
      <c r="M252" s="247"/>
      <c r="N252" s="248"/>
      <c r="O252" s="248"/>
      <c r="P252" s="248"/>
      <c r="Q252" s="248"/>
      <c r="R252" s="248"/>
      <c r="S252" s="248"/>
      <c r="T252" s="249"/>
      <c r="U252" s="13"/>
      <c r="V252" s="13"/>
      <c r="W252" s="13"/>
      <c r="X252" s="13"/>
      <c r="Y252" s="13"/>
      <c r="Z252" s="13"/>
      <c r="AA252" s="13"/>
      <c r="AB252" s="13"/>
      <c r="AC252" s="13"/>
      <c r="AD252" s="13"/>
      <c r="AE252" s="13"/>
      <c r="AT252" s="250" t="s">
        <v>222</v>
      </c>
      <c r="AU252" s="250" t="s">
        <v>81</v>
      </c>
      <c r="AV252" s="13" t="s">
        <v>81</v>
      </c>
      <c r="AW252" s="13" t="s">
        <v>33</v>
      </c>
      <c r="AX252" s="13" t="s">
        <v>72</v>
      </c>
      <c r="AY252" s="250" t="s">
        <v>156</v>
      </c>
    </row>
    <row r="253" s="13" customFormat="1">
      <c r="A253" s="13"/>
      <c r="B253" s="239"/>
      <c r="C253" s="240"/>
      <c r="D253" s="241" t="s">
        <v>222</v>
      </c>
      <c r="E253" s="242" t="s">
        <v>19</v>
      </c>
      <c r="F253" s="243" t="s">
        <v>2328</v>
      </c>
      <c r="G253" s="240"/>
      <c r="H253" s="244">
        <v>27.811</v>
      </c>
      <c r="I253" s="245"/>
      <c r="J253" s="240"/>
      <c r="K253" s="240"/>
      <c r="L253" s="246"/>
      <c r="M253" s="247"/>
      <c r="N253" s="248"/>
      <c r="O253" s="248"/>
      <c r="P253" s="248"/>
      <c r="Q253" s="248"/>
      <c r="R253" s="248"/>
      <c r="S253" s="248"/>
      <c r="T253" s="249"/>
      <c r="U253" s="13"/>
      <c r="V253" s="13"/>
      <c r="W253" s="13"/>
      <c r="X253" s="13"/>
      <c r="Y253" s="13"/>
      <c r="Z253" s="13"/>
      <c r="AA253" s="13"/>
      <c r="AB253" s="13"/>
      <c r="AC253" s="13"/>
      <c r="AD253" s="13"/>
      <c r="AE253" s="13"/>
      <c r="AT253" s="250" t="s">
        <v>222</v>
      </c>
      <c r="AU253" s="250" t="s">
        <v>81</v>
      </c>
      <c r="AV253" s="13" t="s">
        <v>81</v>
      </c>
      <c r="AW253" s="13" t="s">
        <v>33</v>
      </c>
      <c r="AX253" s="13" t="s">
        <v>72</v>
      </c>
      <c r="AY253" s="250" t="s">
        <v>156</v>
      </c>
    </row>
    <row r="254" s="13" customFormat="1">
      <c r="A254" s="13"/>
      <c r="B254" s="239"/>
      <c r="C254" s="240"/>
      <c r="D254" s="241" t="s">
        <v>222</v>
      </c>
      <c r="E254" s="242" t="s">
        <v>19</v>
      </c>
      <c r="F254" s="243" t="s">
        <v>2316</v>
      </c>
      <c r="G254" s="240"/>
      <c r="H254" s="244">
        <v>-3.7349999999999999</v>
      </c>
      <c r="I254" s="245"/>
      <c r="J254" s="240"/>
      <c r="K254" s="240"/>
      <c r="L254" s="246"/>
      <c r="M254" s="247"/>
      <c r="N254" s="248"/>
      <c r="O254" s="248"/>
      <c r="P254" s="248"/>
      <c r="Q254" s="248"/>
      <c r="R254" s="248"/>
      <c r="S254" s="248"/>
      <c r="T254" s="249"/>
      <c r="U254" s="13"/>
      <c r="V254" s="13"/>
      <c r="W254" s="13"/>
      <c r="X254" s="13"/>
      <c r="Y254" s="13"/>
      <c r="Z254" s="13"/>
      <c r="AA254" s="13"/>
      <c r="AB254" s="13"/>
      <c r="AC254" s="13"/>
      <c r="AD254" s="13"/>
      <c r="AE254" s="13"/>
      <c r="AT254" s="250" t="s">
        <v>222</v>
      </c>
      <c r="AU254" s="250" t="s">
        <v>81</v>
      </c>
      <c r="AV254" s="13" t="s">
        <v>81</v>
      </c>
      <c r="AW254" s="13" t="s">
        <v>33</v>
      </c>
      <c r="AX254" s="13" t="s">
        <v>72</v>
      </c>
      <c r="AY254" s="250" t="s">
        <v>156</v>
      </c>
    </row>
    <row r="255" s="13" customFormat="1">
      <c r="A255" s="13"/>
      <c r="B255" s="239"/>
      <c r="C255" s="240"/>
      <c r="D255" s="241" t="s">
        <v>222</v>
      </c>
      <c r="E255" s="242" t="s">
        <v>19</v>
      </c>
      <c r="F255" s="243" t="s">
        <v>2329</v>
      </c>
      <c r="G255" s="240"/>
      <c r="H255" s="244">
        <v>0.438</v>
      </c>
      <c r="I255" s="245"/>
      <c r="J255" s="240"/>
      <c r="K255" s="240"/>
      <c r="L255" s="246"/>
      <c r="M255" s="247"/>
      <c r="N255" s="248"/>
      <c r="O255" s="248"/>
      <c r="P255" s="248"/>
      <c r="Q255" s="248"/>
      <c r="R255" s="248"/>
      <c r="S255" s="248"/>
      <c r="T255" s="249"/>
      <c r="U255" s="13"/>
      <c r="V255" s="13"/>
      <c r="W255" s="13"/>
      <c r="X255" s="13"/>
      <c r="Y255" s="13"/>
      <c r="Z255" s="13"/>
      <c r="AA255" s="13"/>
      <c r="AB255" s="13"/>
      <c r="AC255" s="13"/>
      <c r="AD255" s="13"/>
      <c r="AE255" s="13"/>
      <c r="AT255" s="250" t="s">
        <v>222</v>
      </c>
      <c r="AU255" s="250" t="s">
        <v>81</v>
      </c>
      <c r="AV255" s="13" t="s">
        <v>81</v>
      </c>
      <c r="AW255" s="13" t="s">
        <v>33</v>
      </c>
      <c r="AX255" s="13" t="s">
        <v>72</v>
      </c>
      <c r="AY255" s="250" t="s">
        <v>156</v>
      </c>
    </row>
    <row r="256" s="13" customFormat="1">
      <c r="A256" s="13"/>
      <c r="B256" s="239"/>
      <c r="C256" s="240"/>
      <c r="D256" s="241" t="s">
        <v>222</v>
      </c>
      <c r="E256" s="242" t="s">
        <v>19</v>
      </c>
      <c r="F256" s="243" t="s">
        <v>2330</v>
      </c>
      <c r="G256" s="240"/>
      <c r="H256" s="244">
        <v>3.3090000000000002</v>
      </c>
      <c r="I256" s="245"/>
      <c r="J256" s="240"/>
      <c r="K256" s="240"/>
      <c r="L256" s="246"/>
      <c r="M256" s="247"/>
      <c r="N256" s="248"/>
      <c r="O256" s="248"/>
      <c r="P256" s="248"/>
      <c r="Q256" s="248"/>
      <c r="R256" s="248"/>
      <c r="S256" s="248"/>
      <c r="T256" s="249"/>
      <c r="U256" s="13"/>
      <c r="V256" s="13"/>
      <c r="W256" s="13"/>
      <c r="X256" s="13"/>
      <c r="Y256" s="13"/>
      <c r="Z256" s="13"/>
      <c r="AA256" s="13"/>
      <c r="AB256" s="13"/>
      <c r="AC256" s="13"/>
      <c r="AD256" s="13"/>
      <c r="AE256" s="13"/>
      <c r="AT256" s="250" t="s">
        <v>222</v>
      </c>
      <c r="AU256" s="250" t="s">
        <v>81</v>
      </c>
      <c r="AV256" s="13" t="s">
        <v>81</v>
      </c>
      <c r="AW256" s="13" t="s">
        <v>33</v>
      </c>
      <c r="AX256" s="13" t="s">
        <v>72</v>
      </c>
      <c r="AY256" s="250" t="s">
        <v>156</v>
      </c>
    </row>
    <row r="257" s="16" customFormat="1">
      <c r="A257" s="16"/>
      <c r="B257" s="272"/>
      <c r="C257" s="273"/>
      <c r="D257" s="241" t="s">
        <v>222</v>
      </c>
      <c r="E257" s="274" t="s">
        <v>19</v>
      </c>
      <c r="F257" s="275" t="s">
        <v>292</v>
      </c>
      <c r="G257" s="273"/>
      <c r="H257" s="276">
        <v>110.28</v>
      </c>
      <c r="I257" s="277"/>
      <c r="J257" s="273"/>
      <c r="K257" s="273"/>
      <c r="L257" s="278"/>
      <c r="M257" s="279"/>
      <c r="N257" s="280"/>
      <c r="O257" s="280"/>
      <c r="P257" s="280"/>
      <c r="Q257" s="280"/>
      <c r="R257" s="280"/>
      <c r="S257" s="280"/>
      <c r="T257" s="281"/>
      <c r="U257" s="16"/>
      <c r="V257" s="16"/>
      <c r="W257" s="16"/>
      <c r="X257" s="16"/>
      <c r="Y257" s="16"/>
      <c r="Z257" s="16"/>
      <c r="AA257" s="16"/>
      <c r="AB257" s="16"/>
      <c r="AC257" s="16"/>
      <c r="AD257" s="16"/>
      <c r="AE257" s="16"/>
      <c r="AT257" s="282" t="s">
        <v>222</v>
      </c>
      <c r="AU257" s="282" t="s">
        <v>81</v>
      </c>
      <c r="AV257" s="16" t="s">
        <v>178</v>
      </c>
      <c r="AW257" s="16" t="s">
        <v>33</v>
      </c>
      <c r="AX257" s="16" t="s">
        <v>79</v>
      </c>
      <c r="AY257" s="282" t="s">
        <v>156</v>
      </c>
    </row>
    <row r="258" s="2" customFormat="1" ht="24.15" customHeight="1">
      <c r="A258" s="41"/>
      <c r="B258" s="42"/>
      <c r="C258" s="216" t="s">
        <v>420</v>
      </c>
      <c r="D258" s="216" t="s">
        <v>159</v>
      </c>
      <c r="E258" s="217" t="s">
        <v>341</v>
      </c>
      <c r="F258" s="218" t="s">
        <v>342</v>
      </c>
      <c r="G258" s="219" t="s">
        <v>266</v>
      </c>
      <c r="H258" s="220">
        <v>28.73</v>
      </c>
      <c r="I258" s="221"/>
      <c r="J258" s="222">
        <f>ROUND(I258*H258,2)</f>
        <v>0</v>
      </c>
      <c r="K258" s="218" t="s">
        <v>219</v>
      </c>
      <c r="L258" s="47"/>
      <c r="M258" s="223" t="s">
        <v>19</v>
      </c>
      <c r="N258" s="224" t="s">
        <v>43</v>
      </c>
      <c r="O258" s="87"/>
      <c r="P258" s="225">
        <f>O258*H258</f>
        <v>0</v>
      </c>
      <c r="Q258" s="225">
        <v>0</v>
      </c>
      <c r="R258" s="225">
        <f>Q258*H258</f>
        <v>0</v>
      </c>
      <c r="S258" s="225">
        <v>0</v>
      </c>
      <c r="T258" s="226">
        <f>S258*H258</f>
        <v>0</v>
      </c>
      <c r="U258" s="41"/>
      <c r="V258" s="41"/>
      <c r="W258" s="41"/>
      <c r="X258" s="41"/>
      <c r="Y258" s="41"/>
      <c r="Z258" s="41"/>
      <c r="AA258" s="41"/>
      <c r="AB258" s="41"/>
      <c r="AC258" s="41"/>
      <c r="AD258" s="41"/>
      <c r="AE258" s="41"/>
      <c r="AR258" s="227" t="s">
        <v>178</v>
      </c>
      <c r="AT258" s="227" t="s">
        <v>159</v>
      </c>
      <c r="AU258" s="227" t="s">
        <v>81</v>
      </c>
      <c r="AY258" s="20" t="s">
        <v>156</v>
      </c>
      <c r="BE258" s="228">
        <f>IF(N258="základní",J258,0)</f>
        <v>0</v>
      </c>
      <c r="BF258" s="228">
        <f>IF(N258="snížená",J258,0)</f>
        <v>0</v>
      </c>
      <c r="BG258" s="228">
        <f>IF(N258="zákl. přenesená",J258,0)</f>
        <v>0</v>
      </c>
      <c r="BH258" s="228">
        <f>IF(N258="sníž. přenesená",J258,0)</f>
        <v>0</v>
      </c>
      <c r="BI258" s="228">
        <f>IF(N258="nulová",J258,0)</f>
        <v>0</v>
      </c>
      <c r="BJ258" s="20" t="s">
        <v>79</v>
      </c>
      <c r="BK258" s="228">
        <f>ROUND(I258*H258,2)</f>
        <v>0</v>
      </c>
      <c r="BL258" s="20" t="s">
        <v>178</v>
      </c>
      <c r="BM258" s="227" t="s">
        <v>2334</v>
      </c>
    </row>
    <row r="259" s="2" customFormat="1">
      <c r="A259" s="41"/>
      <c r="B259" s="42"/>
      <c r="C259" s="43"/>
      <c r="D259" s="229" t="s">
        <v>166</v>
      </c>
      <c r="E259" s="43"/>
      <c r="F259" s="230" t="s">
        <v>344</v>
      </c>
      <c r="G259" s="43"/>
      <c r="H259" s="43"/>
      <c r="I259" s="231"/>
      <c r="J259" s="43"/>
      <c r="K259" s="43"/>
      <c r="L259" s="47"/>
      <c r="M259" s="232"/>
      <c r="N259" s="233"/>
      <c r="O259" s="87"/>
      <c r="P259" s="87"/>
      <c r="Q259" s="87"/>
      <c r="R259" s="87"/>
      <c r="S259" s="87"/>
      <c r="T259" s="88"/>
      <c r="U259" s="41"/>
      <c r="V259" s="41"/>
      <c r="W259" s="41"/>
      <c r="X259" s="41"/>
      <c r="Y259" s="41"/>
      <c r="Z259" s="41"/>
      <c r="AA259" s="41"/>
      <c r="AB259" s="41"/>
      <c r="AC259" s="41"/>
      <c r="AD259" s="41"/>
      <c r="AE259" s="41"/>
      <c r="AT259" s="20" t="s">
        <v>166</v>
      </c>
      <c r="AU259" s="20" t="s">
        <v>81</v>
      </c>
    </row>
    <row r="260" s="14" customFormat="1">
      <c r="A260" s="14"/>
      <c r="B260" s="251"/>
      <c r="C260" s="252"/>
      <c r="D260" s="241" t="s">
        <v>222</v>
      </c>
      <c r="E260" s="253" t="s">
        <v>19</v>
      </c>
      <c r="F260" s="254" t="s">
        <v>2335</v>
      </c>
      <c r="G260" s="252"/>
      <c r="H260" s="253" t="s">
        <v>19</v>
      </c>
      <c r="I260" s="255"/>
      <c r="J260" s="252"/>
      <c r="K260" s="252"/>
      <c r="L260" s="256"/>
      <c r="M260" s="257"/>
      <c r="N260" s="258"/>
      <c r="O260" s="258"/>
      <c r="P260" s="258"/>
      <c r="Q260" s="258"/>
      <c r="R260" s="258"/>
      <c r="S260" s="258"/>
      <c r="T260" s="259"/>
      <c r="U260" s="14"/>
      <c r="V260" s="14"/>
      <c r="W260" s="14"/>
      <c r="X260" s="14"/>
      <c r="Y260" s="14"/>
      <c r="Z260" s="14"/>
      <c r="AA260" s="14"/>
      <c r="AB260" s="14"/>
      <c r="AC260" s="14"/>
      <c r="AD260" s="14"/>
      <c r="AE260" s="14"/>
      <c r="AT260" s="260" t="s">
        <v>222</v>
      </c>
      <c r="AU260" s="260" t="s">
        <v>81</v>
      </c>
      <c r="AV260" s="14" t="s">
        <v>79</v>
      </c>
      <c r="AW260" s="14" t="s">
        <v>33</v>
      </c>
      <c r="AX260" s="14" t="s">
        <v>72</v>
      </c>
      <c r="AY260" s="260" t="s">
        <v>156</v>
      </c>
    </row>
    <row r="261" s="13" customFormat="1">
      <c r="A261" s="13"/>
      <c r="B261" s="239"/>
      <c r="C261" s="240"/>
      <c r="D261" s="241" t="s">
        <v>222</v>
      </c>
      <c r="E261" s="242" t="s">
        <v>19</v>
      </c>
      <c r="F261" s="243" t="s">
        <v>2336</v>
      </c>
      <c r="G261" s="240"/>
      <c r="H261" s="244">
        <v>28.73</v>
      </c>
      <c r="I261" s="245"/>
      <c r="J261" s="240"/>
      <c r="K261" s="240"/>
      <c r="L261" s="246"/>
      <c r="M261" s="247"/>
      <c r="N261" s="248"/>
      <c r="O261" s="248"/>
      <c r="P261" s="248"/>
      <c r="Q261" s="248"/>
      <c r="R261" s="248"/>
      <c r="S261" s="248"/>
      <c r="T261" s="249"/>
      <c r="U261" s="13"/>
      <c r="V261" s="13"/>
      <c r="W261" s="13"/>
      <c r="X261" s="13"/>
      <c r="Y261" s="13"/>
      <c r="Z261" s="13"/>
      <c r="AA261" s="13"/>
      <c r="AB261" s="13"/>
      <c r="AC261" s="13"/>
      <c r="AD261" s="13"/>
      <c r="AE261" s="13"/>
      <c r="AT261" s="250" t="s">
        <v>222</v>
      </c>
      <c r="AU261" s="250" t="s">
        <v>81</v>
      </c>
      <c r="AV261" s="13" t="s">
        <v>81</v>
      </c>
      <c r="AW261" s="13" t="s">
        <v>33</v>
      </c>
      <c r="AX261" s="13" t="s">
        <v>79</v>
      </c>
      <c r="AY261" s="250" t="s">
        <v>156</v>
      </c>
    </row>
    <row r="262" s="2" customFormat="1" ht="16.5" customHeight="1">
      <c r="A262" s="41"/>
      <c r="B262" s="42"/>
      <c r="C262" s="283" t="s">
        <v>426</v>
      </c>
      <c r="D262" s="283" t="s">
        <v>348</v>
      </c>
      <c r="E262" s="284" t="s">
        <v>349</v>
      </c>
      <c r="F262" s="285" t="s">
        <v>350</v>
      </c>
      <c r="G262" s="286" t="s">
        <v>266</v>
      </c>
      <c r="H262" s="287">
        <v>33.039999999999999</v>
      </c>
      <c r="I262" s="288"/>
      <c r="J262" s="289">
        <f>ROUND(I262*H262,2)</f>
        <v>0</v>
      </c>
      <c r="K262" s="285" t="s">
        <v>219</v>
      </c>
      <c r="L262" s="290"/>
      <c r="M262" s="291" t="s">
        <v>19</v>
      </c>
      <c r="N262" s="292" t="s">
        <v>43</v>
      </c>
      <c r="O262" s="87"/>
      <c r="P262" s="225">
        <f>O262*H262</f>
        <v>0</v>
      </c>
      <c r="Q262" s="225">
        <v>0.00012</v>
      </c>
      <c r="R262" s="225">
        <f>Q262*H262</f>
        <v>0.0039648000000000001</v>
      </c>
      <c r="S262" s="225">
        <v>0</v>
      </c>
      <c r="T262" s="226">
        <f>S262*H262</f>
        <v>0</v>
      </c>
      <c r="U262" s="41"/>
      <c r="V262" s="41"/>
      <c r="W262" s="41"/>
      <c r="X262" s="41"/>
      <c r="Y262" s="41"/>
      <c r="Z262" s="41"/>
      <c r="AA262" s="41"/>
      <c r="AB262" s="41"/>
      <c r="AC262" s="41"/>
      <c r="AD262" s="41"/>
      <c r="AE262" s="41"/>
      <c r="AR262" s="227" t="s">
        <v>263</v>
      </c>
      <c r="AT262" s="227" t="s">
        <v>348</v>
      </c>
      <c r="AU262" s="227" t="s">
        <v>81</v>
      </c>
      <c r="AY262" s="20" t="s">
        <v>156</v>
      </c>
      <c r="BE262" s="228">
        <f>IF(N262="základní",J262,0)</f>
        <v>0</v>
      </c>
      <c r="BF262" s="228">
        <f>IF(N262="snížená",J262,0)</f>
        <v>0</v>
      </c>
      <c r="BG262" s="228">
        <f>IF(N262="zákl. přenesená",J262,0)</f>
        <v>0</v>
      </c>
      <c r="BH262" s="228">
        <f>IF(N262="sníž. přenesená",J262,0)</f>
        <v>0</v>
      </c>
      <c r="BI262" s="228">
        <f>IF(N262="nulová",J262,0)</f>
        <v>0</v>
      </c>
      <c r="BJ262" s="20" t="s">
        <v>79</v>
      </c>
      <c r="BK262" s="228">
        <f>ROUND(I262*H262,2)</f>
        <v>0</v>
      </c>
      <c r="BL262" s="20" t="s">
        <v>178</v>
      </c>
      <c r="BM262" s="227" t="s">
        <v>2337</v>
      </c>
    </row>
    <row r="263" s="13" customFormat="1">
      <c r="A263" s="13"/>
      <c r="B263" s="239"/>
      <c r="C263" s="240"/>
      <c r="D263" s="241" t="s">
        <v>222</v>
      </c>
      <c r="E263" s="240"/>
      <c r="F263" s="243" t="s">
        <v>2338</v>
      </c>
      <c r="G263" s="240"/>
      <c r="H263" s="244">
        <v>33.039999999999999</v>
      </c>
      <c r="I263" s="245"/>
      <c r="J263" s="240"/>
      <c r="K263" s="240"/>
      <c r="L263" s="246"/>
      <c r="M263" s="247"/>
      <c r="N263" s="248"/>
      <c r="O263" s="248"/>
      <c r="P263" s="248"/>
      <c r="Q263" s="248"/>
      <c r="R263" s="248"/>
      <c r="S263" s="248"/>
      <c r="T263" s="249"/>
      <c r="U263" s="13"/>
      <c r="V263" s="13"/>
      <c r="W263" s="13"/>
      <c r="X263" s="13"/>
      <c r="Y263" s="13"/>
      <c r="Z263" s="13"/>
      <c r="AA263" s="13"/>
      <c r="AB263" s="13"/>
      <c r="AC263" s="13"/>
      <c r="AD263" s="13"/>
      <c r="AE263" s="13"/>
      <c r="AT263" s="250" t="s">
        <v>222</v>
      </c>
      <c r="AU263" s="250" t="s">
        <v>81</v>
      </c>
      <c r="AV263" s="13" t="s">
        <v>81</v>
      </c>
      <c r="AW263" s="13" t="s">
        <v>4</v>
      </c>
      <c r="AX263" s="13" t="s">
        <v>79</v>
      </c>
      <c r="AY263" s="250" t="s">
        <v>156</v>
      </c>
    </row>
    <row r="264" s="2" customFormat="1" ht="16.5" customHeight="1">
      <c r="A264" s="41"/>
      <c r="B264" s="42"/>
      <c r="C264" s="216" t="s">
        <v>432</v>
      </c>
      <c r="D264" s="216" t="s">
        <v>159</v>
      </c>
      <c r="E264" s="217" t="s">
        <v>2339</v>
      </c>
      <c r="F264" s="218" t="s">
        <v>2340</v>
      </c>
      <c r="G264" s="219" t="s">
        <v>218</v>
      </c>
      <c r="H264" s="220">
        <v>110.28</v>
      </c>
      <c r="I264" s="221"/>
      <c r="J264" s="222">
        <f>ROUND(I264*H264,2)</f>
        <v>0</v>
      </c>
      <c r="K264" s="218" t="s">
        <v>219</v>
      </c>
      <c r="L264" s="47"/>
      <c r="M264" s="223" t="s">
        <v>19</v>
      </c>
      <c r="N264" s="224" t="s">
        <v>43</v>
      </c>
      <c r="O264" s="87"/>
      <c r="P264" s="225">
        <f>O264*H264</f>
        <v>0</v>
      </c>
      <c r="Q264" s="225">
        <v>0.0040000000000000001</v>
      </c>
      <c r="R264" s="225">
        <f>Q264*H264</f>
        <v>0.44112000000000001</v>
      </c>
      <c r="S264" s="225">
        <v>0</v>
      </c>
      <c r="T264" s="226">
        <f>S264*H264</f>
        <v>0</v>
      </c>
      <c r="U264" s="41"/>
      <c r="V264" s="41"/>
      <c r="W264" s="41"/>
      <c r="X264" s="41"/>
      <c r="Y264" s="41"/>
      <c r="Z264" s="41"/>
      <c r="AA264" s="41"/>
      <c r="AB264" s="41"/>
      <c r="AC264" s="41"/>
      <c r="AD264" s="41"/>
      <c r="AE264" s="41"/>
      <c r="AR264" s="227" t="s">
        <v>178</v>
      </c>
      <c r="AT264" s="227" t="s">
        <v>159</v>
      </c>
      <c r="AU264" s="227" t="s">
        <v>81</v>
      </c>
      <c r="AY264" s="20" t="s">
        <v>156</v>
      </c>
      <c r="BE264" s="228">
        <f>IF(N264="základní",J264,0)</f>
        <v>0</v>
      </c>
      <c r="BF264" s="228">
        <f>IF(N264="snížená",J264,0)</f>
        <v>0</v>
      </c>
      <c r="BG264" s="228">
        <f>IF(N264="zákl. přenesená",J264,0)</f>
        <v>0</v>
      </c>
      <c r="BH264" s="228">
        <f>IF(N264="sníž. přenesená",J264,0)</f>
        <v>0</v>
      </c>
      <c r="BI264" s="228">
        <f>IF(N264="nulová",J264,0)</f>
        <v>0</v>
      </c>
      <c r="BJ264" s="20" t="s">
        <v>79</v>
      </c>
      <c r="BK264" s="228">
        <f>ROUND(I264*H264,2)</f>
        <v>0</v>
      </c>
      <c r="BL264" s="20" t="s">
        <v>178</v>
      </c>
      <c r="BM264" s="227" t="s">
        <v>2341</v>
      </c>
    </row>
    <row r="265" s="2" customFormat="1">
      <c r="A265" s="41"/>
      <c r="B265" s="42"/>
      <c r="C265" s="43"/>
      <c r="D265" s="229" t="s">
        <v>166</v>
      </c>
      <c r="E265" s="43"/>
      <c r="F265" s="230" t="s">
        <v>2342</v>
      </c>
      <c r="G265" s="43"/>
      <c r="H265" s="43"/>
      <c r="I265" s="231"/>
      <c r="J265" s="43"/>
      <c r="K265" s="43"/>
      <c r="L265" s="47"/>
      <c r="M265" s="232"/>
      <c r="N265" s="233"/>
      <c r="O265" s="87"/>
      <c r="P265" s="87"/>
      <c r="Q265" s="87"/>
      <c r="R265" s="87"/>
      <c r="S265" s="87"/>
      <c r="T265" s="88"/>
      <c r="U265" s="41"/>
      <c r="V265" s="41"/>
      <c r="W265" s="41"/>
      <c r="X265" s="41"/>
      <c r="Y265" s="41"/>
      <c r="Z265" s="41"/>
      <c r="AA265" s="41"/>
      <c r="AB265" s="41"/>
      <c r="AC265" s="41"/>
      <c r="AD265" s="41"/>
      <c r="AE265" s="41"/>
      <c r="AT265" s="20" t="s">
        <v>166</v>
      </c>
      <c r="AU265" s="20" t="s">
        <v>81</v>
      </c>
    </row>
    <row r="266" s="2" customFormat="1" ht="24.15" customHeight="1">
      <c r="A266" s="41"/>
      <c r="B266" s="42"/>
      <c r="C266" s="216" t="s">
        <v>439</v>
      </c>
      <c r="D266" s="216" t="s">
        <v>159</v>
      </c>
      <c r="E266" s="217" t="s">
        <v>2343</v>
      </c>
      <c r="F266" s="218" t="s">
        <v>2344</v>
      </c>
      <c r="G266" s="219" t="s">
        <v>218</v>
      </c>
      <c r="H266" s="220">
        <v>10.523</v>
      </c>
      <c r="I266" s="221"/>
      <c r="J266" s="222">
        <f>ROUND(I266*H266,2)</f>
        <v>0</v>
      </c>
      <c r="K266" s="218" t="s">
        <v>219</v>
      </c>
      <c r="L266" s="47"/>
      <c r="M266" s="223" t="s">
        <v>19</v>
      </c>
      <c r="N266" s="224" t="s">
        <v>43</v>
      </c>
      <c r="O266" s="87"/>
      <c r="P266" s="225">
        <f>O266*H266</f>
        <v>0</v>
      </c>
      <c r="Q266" s="225">
        <v>0.00038999999999999999</v>
      </c>
      <c r="R266" s="225">
        <f>Q266*H266</f>
        <v>0.0041039700000000002</v>
      </c>
      <c r="S266" s="225">
        <v>1.0000000000000001E-05</v>
      </c>
      <c r="T266" s="226">
        <f>S266*H266</f>
        <v>0.00010523000000000001</v>
      </c>
      <c r="U266" s="41"/>
      <c r="V266" s="41"/>
      <c r="W266" s="41"/>
      <c r="X266" s="41"/>
      <c r="Y266" s="41"/>
      <c r="Z266" s="41"/>
      <c r="AA266" s="41"/>
      <c r="AB266" s="41"/>
      <c r="AC266" s="41"/>
      <c r="AD266" s="41"/>
      <c r="AE266" s="41"/>
      <c r="AR266" s="227" t="s">
        <v>178</v>
      </c>
      <c r="AT266" s="227" t="s">
        <v>159</v>
      </c>
      <c r="AU266" s="227" t="s">
        <v>81</v>
      </c>
      <c r="AY266" s="20" t="s">
        <v>156</v>
      </c>
      <c r="BE266" s="228">
        <f>IF(N266="základní",J266,0)</f>
        <v>0</v>
      </c>
      <c r="BF266" s="228">
        <f>IF(N266="snížená",J266,0)</f>
        <v>0</v>
      </c>
      <c r="BG266" s="228">
        <f>IF(N266="zákl. přenesená",J266,0)</f>
        <v>0</v>
      </c>
      <c r="BH266" s="228">
        <f>IF(N266="sníž. přenesená",J266,0)</f>
        <v>0</v>
      </c>
      <c r="BI266" s="228">
        <f>IF(N266="nulová",J266,0)</f>
        <v>0</v>
      </c>
      <c r="BJ266" s="20" t="s">
        <v>79</v>
      </c>
      <c r="BK266" s="228">
        <f>ROUND(I266*H266,2)</f>
        <v>0</v>
      </c>
      <c r="BL266" s="20" t="s">
        <v>178</v>
      </c>
      <c r="BM266" s="227" t="s">
        <v>2345</v>
      </c>
    </row>
    <row r="267" s="2" customFormat="1">
      <c r="A267" s="41"/>
      <c r="B267" s="42"/>
      <c r="C267" s="43"/>
      <c r="D267" s="229" t="s">
        <v>166</v>
      </c>
      <c r="E267" s="43"/>
      <c r="F267" s="230" t="s">
        <v>2346</v>
      </c>
      <c r="G267" s="43"/>
      <c r="H267" s="43"/>
      <c r="I267" s="231"/>
      <c r="J267" s="43"/>
      <c r="K267" s="43"/>
      <c r="L267" s="47"/>
      <c r="M267" s="232"/>
      <c r="N267" s="233"/>
      <c r="O267" s="87"/>
      <c r="P267" s="87"/>
      <c r="Q267" s="87"/>
      <c r="R267" s="87"/>
      <c r="S267" s="87"/>
      <c r="T267" s="88"/>
      <c r="U267" s="41"/>
      <c r="V267" s="41"/>
      <c r="W267" s="41"/>
      <c r="X267" s="41"/>
      <c r="Y267" s="41"/>
      <c r="Z267" s="41"/>
      <c r="AA267" s="41"/>
      <c r="AB267" s="41"/>
      <c r="AC267" s="41"/>
      <c r="AD267" s="41"/>
      <c r="AE267" s="41"/>
      <c r="AT267" s="20" t="s">
        <v>166</v>
      </c>
      <c r="AU267" s="20" t="s">
        <v>81</v>
      </c>
    </row>
    <row r="268" s="14" customFormat="1">
      <c r="A268" s="14"/>
      <c r="B268" s="251"/>
      <c r="C268" s="252"/>
      <c r="D268" s="241" t="s">
        <v>222</v>
      </c>
      <c r="E268" s="253" t="s">
        <v>19</v>
      </c>
      <c r="F268" s="254" t="s">
        <v>2243</v>
      </c>
      <c r="G268" s="252"/>
      <c r="H268" s="253" t="s">
        <v>19</v>
      </c>
      <c r="I268" s="255"/>
      <c r="J268" s="252"/>
      <c r="K268" s="252"/>
      <c r="L268" s="256"/>
      <c r="M268" s="257"/>
      <c r="N268" s="258"/>
      <c r="O268" s="258"/>
      <c r="P268" s="258"/>
      <c r="Q268" s="258"/>
      <c r="R268" s="258"/>
      <c r="S268" s="258"/>
      <c r="T268" s="259"/>
      <c r="U268" s="14"/>
      <c r="V268" s="14"/>
      <c r="W268" s="14"/>
      <c r="X268" s="14"/>
      <c r="Y268" s="14"/>
      <c r="Z268" s="14"/>
      <c r="AA268" s="14"/>
      <c r="AB268" s="14"/>
      <c r="AC268" s="14"/>
      <c r="AD268" s="14"/>
      <c r="AE268" s="14"/>
      <c r="AT268" s="260" t="s">
        <v>222</v>
      </c>
      <c r="AU268" s="260" t="s">
        <v>81</v>
      </c>
      <c r="AV268" s="14" t="s">
        <v>79</v>
      </c>
      <c r="AW268" s="14" t="s">
        <v>33</v>
      </c>
      <c r="AX268" s="14" t="s">
        <v>72</v>
      </c>
      <c r="AY268" s="260" t="s">
        <v>156</v>
      </c>
    </row>
    <row r="269" s="13" customFormat="1">
      <c r="A269" s="13"/>
      <c r="B269" s="239"/>
      <c r="C269" s="240"/>
      <c r="D269" s="241" t="s">
        <v>222</v>
      </c>
      <c r="E269" s="242" t="s">
        <v>19</v>
      </c>
      <c r="F269" s="243" t="s">
        <v>2347</v>
      </c>
      <c r="G269" s="240"/>
      <c r="H269" s="244">
        <v>4.085</v>
      </c>
      <c r="I269" s="245"/>
      <c r="J269" s="240"/>
      <c r="K269" s="240"/>
      <c r="L269" s="246"/>
      <c r="M269" s="247"/>
      <c r="N269" s="248"/>
      <c r="O269" s="248"/>
      <c r="P269" s="248"/>
      <c r="Q269" s="248"/>
      <c r="R269" s="248"/>
      <c r="S269" s="248"/>
      <c r="T269" s="249"/>
      <c r="U269" s="13"/>
      <c r="V269" s="13"/>
      <c r="W269" s="13"/>
      <c r="X269" s="13"/>
      <c r="Y269" s="13"/>
      <c r="Z269" s="13"/>
      <c r="AA269" s="13"/>
      <c r="AB269" s="13"/>
      <c r="AC269" s="13"/>
      <c r="AD269" s="13"/>
      <c r="AE269" s="13"/>
      <c r="AT269" s="250" t="s">
        <v>222</v>
      </c>
      <c r="AU269" s="250" t="s">
        <v>81</v>
      </c>
      <c r="AV269" s="13" t="s">
        <v>81</v>
      </c>
      <c r="AW269" s="13" t="s">
        <v>33</v>
      </c>
      <c r="AX269" s="13" t="s">
        <v>72</v>
      </c>
      <c r="AY269" s="250" t="s">
        <v>156</v>
      </c>
    </row>
    <row r="270" s="13" customFormat="1">
      <c r="A270" s="13"/>
      <c r="B270" s="239"/>
      <c r="C270" s="240"/>
      <c r="D270" s="241" t="s">
        <v>222</v>
      </c>
      <c r="E270" s="242" t="s">
        <v>19</v>
      </c>
      <c r="F270" s="243" t="s">
        <v>2348</v>
      </c>
      <c r="G270" s="240"/>
      <c r="H270" s="244">
        <v>6.4379999999999997</v>
      </c>
      <c r="I270" s="245"/>
      <c r="J270" s="240"/>
      <c r="K270" s="240"/>
      <c r="L270" s="246"/>
      <c r="M270" s="247"/>
      <c r="N270" s="248"/>
      <c r="O270" s="248"/>
      <c r="P270" s="248"/>
      <c r="Q270" s="248"/>
      <c r="R270" s="248"/>
      <c r="S270" s="248"/>
      <c r="T270" s="249"/>
      <c r="U270" s="13"/>
      <c r="V270" s="13"/>
      <c r="W270" s="13"/>
      <c r="X270" s="13"/>
      <c r="Y270" s="13"/>
      <c r="Z270" s="13"/>
      <c r="AA270" s="13"/>
      <c r="AB270" s="13"/>
      <c r="AC270" s="13"/>
      <c r="AD270" s="13"/>
      <c r="AE270" s="13"/>
      <c r="AT270" s="250" t="s">
        <v>222</v>
      </c>
      <c r="AU270" s="250" t="s">
        <v>81</v>
      </c>
      <c r="AV270" s="13" t="s">
        <v>81</v>
      </c>
      <c r="AW270" s="13" t="s">
        <v>33</v>
      </c>
      <c r="AX270" s="13" t="s">
        <v>72</v>
      </c>
      <c r="AY270" s="250" t="s">
        <v>156</v>
      </c>
    </row>
    <row r="271" s="16" customFormat="1">
      <c r="A271" s="16"/>
      <c r="B271" s="272"/>
      <c r="C271" s="273"/>
      <c r="D271" s="241" t="s">
        <v>222</v>
      </c>
      <c r="E271" s="274" t="s">
        <v>19</v>
      </c>
      <c r="F271" s="275" t="s">
        <v>292</v>
      </c>
      <c r="G271" s="273"/>
      <c r="H271" s="276">
        <v>10.523</v>
      </c>
      <c r="I271" s="277"/>
      <c r="J271" s="273"/>
      <c r="K271" s="273"/>
      <c r="L271" s="278"/>
      <c r="M271" s="279"/>
      <c r="N271" s="280"/>
      <c r="O271" s="280"/>
      <c r="P271" s="280"/>
      <c r="Q271" s="280"/>
      <c r="R271" s="280"/>
      <c r="S271" s="280"/>
      <c r="T271" s="281"/>
      <c r="U271" s="16"/>
      <c r="V271" s="16"/>
      <c r="W271" s="16"/>
      <c r="X271" s="16"/>
      <c r="Y271" s="16"/>
      <c r="Z271" s="16"/>
      <c r="AA271" s="16"/>
      <c r="AB271" s="16"/>
      <c r="AC271" s="16"/>
      <c r="AD271" s="16"/>
      <c r="AE271" s="16"/>
      <c r="AT271" s="282" t="s">
        <v>222</v>
      </c>
      <c r="AU271" s="282" t="s">
        <v>81</v>
      </c>
      <c r="AV271" s="16" t="s">
        <v>178</v>
      </c>
      <c r="AW271" s="16" t="s">
        <v>33</v>
      </c>
      <c r="AX271" s="16" t="s">
        <v>79</v>
      </c>
      <c r="AY271" s="282" t="s">
        <v>156</v>
      </c>
    </row>
    <row r="272" s="2" customFormat="1" ht="24.15" customHeight="1">
      <c r="A272" s="41"/>
      <c r="B272" s="42"/>
      <c r="C272" s="216" t="s">
        <v>445</v>
      </c>
      <c r="D272" s="216" t="s">
        <v>159</v>
      </c>
      <c r="E272" s="217" t="s">
        <v>2349</v>
      </c>
      <c r="F272" s="218" t="s">
        <v>2350</v>
      </c>
      <c r="G272" s="219" t="s">
        <v>218</v>
      </c>
      <c r="H272" s="220">
        <v>1.4159999999999999</v>
      </c>
      <c r="I272" s="221"/>
      <c r="J272" s="222">
        <f>ROUND(I272*H272,2)</f>
        <v>0</v>
      </c>
      <c r="K272" s="218" t="s">
        <v>219</v>
      </c>
      <c r="L272" s="47"/>
      <c r="M272" s="223" t="s">
        <v>19</v>
      </c>
      <c r="N272" s="224" t="s">
        <v>43</v>
      </c>
      <c r="O272" s="87"/>
      <c r="P272" s="225">
        <f>O272*H272</f>
        <v>0</v>
      </c>
      <c r="Q272" s="225">
        <v>0.050939999999999999</v>
      </c>
      <c r="R272" s="225">
        <f>Q272*H272</f>
        <v>0.072131039999999993</v>
      </c>
      <c r="S272" s="225">
        <v>0</v>
      </c>
      <c r="T272" s="226">
        <f>S272*H272</f>
        <v>0</v>
      </c>
      <c r="U272" s="41"/>
      <c r="V272" s="41"/>
      <c r="W272" s="41"/>
      <c r="X272" s="41"/>
      <c r="Y272" s="41"/>
      <c r="Z272" s="41"/>
      <c r="AA272" s="41"/>
      <c r="AB272" s="41"/>
      <c r="AC272" s="41"/>
      <c r="AD272" s="41"/>
      <c r="AE272" s="41"/>
      <c r="AR272" s="227" t="s">
        <v>178</v>
      </c>
      <c r="AT272" s="227" t="s">
        <v>159</v>
      </c>
      <c r="AU272" s="227" t="s">
        <v>81</v>
      </c>
      <c r="AY272" s="20" t="s">
        <v>156</v>
      </c>
      <c r="BE272" s="228">
        <f>IF(N272="základní",J272,0)</f>
        <v>0</v>
      </c>
      <c r="BF272" s="228">
        <f>IF(N272="snížená",J272,0)</f>
        <v>0</v>
      </c>
      <c r="BG272" s="228">
        <f>IF(N272="zákl. přenesená",J272,0)</f>
        <v>0</v>
      </c>
      <c r="BH272" s="228">
        <f>IF(N272="sníž. přenesená",J272,0)</f>
        <v>0</v>
      </c>
      <c r="BI272" s="228">
        <f>IF(N272="nulová",J272,0)</f>
        <v>0</v>
      </c>
      <c r="BJ272" s="20" t="s">
        <v>79</v>
      </c>
      <c r="BK272" s="228">
        <f>ROUND(I272*H272,2)</f>
        <v>0</v>
      </c>
      <c r="BL272" s="20" t="s">
        <v>178</v>
      </c>
      <c r="BM272" s="227" t="s">
        <v>2351</v>
      </c>
    </row>
    <row r="273" s="2" customFormat="1">
      <c r="A273" s="41"/>
      <c r="B273" s="42"/>
      <c r="C273" s="43"/>
      <c r="D273" s="229" t="s">
        <v>166</v>
      </c>
      <c r="E273" s="43"/>
      <c r="F273" s="230" t="s">
        <v>2352</v>
      </c>
      <c r="G273" s="43"/>
      <c r="H273" s="43"/>
      <c r="I273" s="231"/>
      <c r="J273" s="43"/>
      <c r="K273" s="43"/>
      <c r="L273" s="47"/>
      <c r="M273" s="232"/>
      <c r="N273" s="233"/>
      <c r="O273" s="87"/>
      <c r="P273" s="87"/>
      <c r="Q273" s="87"/>
      <c r="R273" s="87"/>
      <c r="S273" s="87"/>
      <c r="T273" s="88"/>
      <c r="U273" s="41"/>
      <c r="V273" s="41"/>
      <c r="W273" s="41"/>
      <c r="X273" s="41"/>
      <c r="Y273" s="41"/>
      <c r="Z273" s="41"/>
      <c r="AA273" s="41"/>
      <c r="AB273" s="41"/>
      <c r="AC273" s="41"/>
      <c r="AD273" s="41"/>
      <c r="AE273" s="41"/>
      <c r="AT273" s="20" t="s">
        <v>166</v>
      </c>
      <c r="AU273" s="20" t="s">
        <v>81</v>
      </c>
    </row>
    <row r="274" s="14" customFormat="1">
      <c r="A274" s="14"/>
      <c r="B274" s="251"/>
      <c r="C274" s="252"/>
      <c r="D274" s="241" t="s">
        <v>222</v>
      </c>
      <c r="E274" s="253" t="s">
        <v>19</v>
      </c>
      <c r="F274" s="254" t="s">
        <v>2307</v>
      </c>
      <c r="G274" s="252"/>
      <c r="H274" s="253" t="s">
        <v>19</v>
      </c>
      <c r="I274" s="255"/>
      <c r="J274" s="252"/>
      <c r="K274" s="252"/>
      <c r="L274" s="256"/>
      <c r="M274" s="257"/>
      <c r="N274" s="258"/>
      <c r="O274" s="258"/>
      <c r="P274" s="258"/>
      <c r="Q274" s="258"/>
      <c r="R274" s="258"/>
      <c r="S274" s="258"/>
      <c r="T274" s="259"/>
      <c r="U274" s="14"/>
      <c r="V274" s="14"/>
      <c r="W274" s="14"/>
      <c r="X274" s="14"/>
      <c r="Y274" s="14"/>
      <c r="Z274" s="14"/>
      <c r="AA274" s="14"/>
      <c r="AB274" s="14"/>
      <c r="AC274" s="14"/>
      <c r="AD274" s="14"/>
      <c r="AE274" s="14"/>
      <c r="AT274" s="260" t="s">
        <v>222</v>
      </c>
      <c r="AU274" s="260" t="s">
        <v>81</v>
      </c>
      <c r="AV274" s="14" t="s">
        <v>79</v>
      </c>
      <c r="AW274" s="14" t="s">
        <v>33</v>
      </c>
      <c r="AX274" s="14" t="s">
        <v>72</v>
      </c>
      <c r="AY274" s="260" t="s">
        <v>156</v>
      </c>
    </row>
    <row r="275" s="13" customFormat="1">
      <c r="A275" s="13"/>
      <c r="B275" s="239"/>
      <c r="C275" s="240"/>
      <c r="D275" s="241" t="s">
        <v>222</v>
      </c>
      <c r="E275" s="242" t="s">
        <v>19</v>
      </c>
      <c r="F275" s="243" t="s">
        <v>2353</v>
      </c>
      <c r="G275" s="240"/>
      <c r="H275" s="244">
        <v>1.4159999999999999</v>
      </c>
      <c r="I275" s="245"/>
      <c r="J275" s="240"/>
      <c r="K275" s="240"/>
      <c r="L275" s="246"/>
      <c r="M275" s="247"/>
      <c r="N275" s="248"/>
      <c r="O275" s="248"/>
      <c r="P275" s="248"/>
      <c r="Q275" s="248"/>
      <c r="R275" s="248"/>
      <c r="S275" s="248"/>
      <c r="T275" s="249"/>
      <c r="U275" s="13"/>
      <c r="V275" s="13"/>
      <c r="W275" s="13"/>
      <c r="X275" s="13"/>
      <c r="Y275" s="13"/>
      <c r="Z275" s="13"/>
      <c r="AA275" s="13"/>
      <c r="AB275" s="13"/>
      <c r="AC275" s="13"/>
      <c r="AD275" s="13"/>
      <c r="AE275" s="13"/>
      <c r="AT275" s="250" t="s">
        <v>222</v>
      </c>
      <c r="AU275" s="250" t="s">
        <v>81</v>
      </c>
      <c r="AV275" s="13" t="s">
        <v>81</v>
      </c>
      <c r="AW275" s="13" t="s">
        <v>33</v>
      </c>
      <c r="AX275" s="13" t="s">
        <v>79</v>
      </c>
      <c r="AY275" s="250" t="s">
        <v>156</v>
      </c>
    </row>
    <row r="276" s="2" customFormat="1" ht="21.75" customHeight="1">
      <c r="A276" s="41"/>
      <c r="B276" s="42"/>
      <c r="C276" s="216" t="s">
        <v>451</v>
      </c>
      <c r="D276" s="216" t="s">
        <v>159</v>
      </c>
      <c r="E276" s="217" t="s">
        <v>2354</v>
      </c>
      <c r="F276" s="218" t="s">
        <v>2355</v>
      </c>
      <c r="G276" s="219" t="s">
        <v>226</v>
      </c>
      <c r="H276" s="220">
        <v>0.95499999999999996</v>
      </c>
      <c r="I276" s="221"/>
      <c r="J276" s="222">
        <f>ROUND(I276*H276,2)</f>
        <v>0</v>
      </c>
      <c r="K276" s="218" t="s">
        <v>219</v>
      </c>
      <c r="L276" s="47"/>
      <c r="M276" s="223" t="s">
        <v>19</v>
      </c>
      <c r="N276" s="224" t="s">
        <v>43</v>
      </c>
      <c r="O276" s="87"/>
      <c r="P276" s="225">
        <f>O276*H276</f>
        <v>0</v>
      </c>
      <c r="Q276" s="225">
        <v>2.5018699999999998</v>
      </c>
      <c r="R276" s="225">
        <f>Q276*H276</f>
        <v>2.3892858499999998</v>
      </c>
      <c r="S276" s="225">
        <v>0</v>
      </c>
      <c r="T276" s="226">
        <f>S276*H276</f>
        <v>0</v>
      </c>
      <c r="U276" s="41"/>
      <c r="V276" s="41"/>
      <c r="W276" s="41"/>
      <c r="X276" s="41"/>
      <c r="Y276" s="41"/>
      <c r="Z276" s="41"/>
      <c r="AA276" s="41"/>
      <c r="AB276" s="41"/>
      <c r="AC276" s="41"/>
      <c r="AD276" s="41"/>
      <c r="AE276" s="41"/>
      <c r="AR276" s="227" t="s">
        <v>178</v>
      </c>
      <c r="AT276" s="227" t="s">
        <v>159</v>
      </c>
      <c r="AU276" s="227" t="s">
        <v>81</v>
      </c>
      <c r="AY276" s="20" t="s">
        <v>156</v>
      </c>
      <c r="BE276" s="228">
        <f>IF(N276="základní",J276,0)</f>
        <v>0</v>
      </c>
      <c r="BF276" s="228">
        <f>IF(N276="snížená",J276,0)</f>
        <v>0</v>
      </c>
      <c r="BG276" s="228">
        <f>IF(N276="zákl. přenesená",J276,0)</f>
        <v>0</v>
      </c>
      <c r="BH276" s="228">
        <f>IF(N276="sníž. přenesená",J276,0)</f>
        <v>0</v>
      </c>
      <c r="BI276" s="228">
        <f>IF(N276="nulová",J276,0)</f>
        <v>0</v>
      </c>
      <c r="BJ276" s="20" t="s">
        <v>79</v>
      </c>
      <c r="BK276" s="228">
        <f>ROUND(I276*H276,2)</f>
        <v>0</v>
      </c>
      <c r="BL276" s="20" t="s">
        <v>178</v>
      </c>
      <c r="BM276" s="227" t="s">
        <v>2356</v>
      </c>
    </row>
    <row r="277" s="2" customFormat="1">
      <c r="A277" s="41"/>
      <c r="B277" s="42"/>
      <c r="C277" s="43"/>
      <c r="D277" s="229" t="s">
        <v>166</v>
      </c>
      <c r="E277" s="43"/>
      <c r="F277" s="230" t="s">
        <v>2357</v>
      </c>
      <c r="G277" s="43"/>
      <c r="H277" s="43"/>
      <c r="I277" s="231"/>
      <c r="J277" s="43"/>
      <c r="K277" s="43"/>
      <c r="L277" s="47"/>
      <c r="M277" s="232"/>
      <c r="N277" s="233"/>
      <c r="O277" s="87"/>
      <c r="P277" s="87"/>
      <c r="Q277" s="87"/>
      <c r="R277" s="87"/>
      <c r="S277" s="87"/>
      <c r="T277" s="88"/>
      <c r="U277" s="41"/>
      <c r="V277" s="41"/>
      <c r="W277" s="41"/>
      <c r="X277" s="41"/>
      <c r="Y277" s="41"/>
      <c r="Z277" s="41"/>
      <c r="AA277" s="41"/>
      <c r="AB277" s="41"/>
      <c r="AC277" s="41"/>
      <c r="AD277" s="41"/>
      <c r="AE277" s="41"/>
      <c r="AT277" s="20" t="s">
        <v>166</v>
      </c>
      <c r="AU277" s="20" t="s">
        <v>81</v>
      </c>
    </row>
    <row r="278" s="14" customFormat="1">
      <c r="A278" s="14"/>
      <c r="B278" s="251"/>
      <c r="C278" s="252"/>
      <c r="D278" s="241" t="s">
        <v>222</v>
      </c>
      <c r="E278" s="253" t="s">
        <v>19</v>
      </c>
      <c r="F278" s="254" t="s">
        <v>2335</v>
      </c>
      <c r="G278" s="252"/>
      <c r="H278" s="253" t="s">
        <v>19</v>
      </c>
      <c r="I278" s="255"/>
      <c r="J278" s="252"/>
      <c r="K278" s="252"/>
      <c r="L278" s="256"/>
      <c r="M278" s="257"/>
      <c r="N278" s="258"/>
      <c r="O278" s="258"/>
      <c r="P278" s="258"/>
      <c r="Q278" s="258"/>
      <c r="R278" s="258"/>
      <c r="S278" s="258"/>
      <c r="T278" s="259"/>
      <c r="U278" s="14"/>
      <c r="V278" s="14"/>
      <c r="W278" s="14"/>
      <c r="X278" s="14"/>
      <c r="Y278" s="14"/>
      <c r="Z278" s="14"/>
      <c r="AA278" s="14"/>
      <c r="AB278" s="14"/>
      <c r="AC278" s="14"/>
      <c r="AD278" s="14"/>
      <c r="AE278" s="14"/>
      <c r="AT278" s="260" t="s">
        <v>222</v>
      </c>
      <c r="AU278" s="260" t="s">
        <v>81</v>
      </c>
      <c r="AV278" s="14" t="s">
        <v>79</v>
      </c>
      <c r="AW278" s="14" t="s">
        <v>33</v>
      </c>
      <c r="AX278" s="14" t="s">
        <v>72</v>
      </c>
      <c r="AY278" s="260" t="s">
        <v>156</v>
      </c>
    </row>
    <row r="279" s="13" customFormat="1">
      <c r="A279" s="13"/>
      <c r="B279" s="239"/>
      <c r="C279" s="240"/>
      <c r="D279" s="241" t="s">
        <v>222</v>
      </c>
      <c r="E279" s="242" t="s">
        <v>19</v>
      </c>
      <c r="F279" s="243" t="s">
        <v>2358</v>
      </c>
      <c r="G279" s="240"/>
      <c r="H279" s="244">
        <v>0.95499999999999996</v>
      </c>
      <c r="I279" s="245"/>
      <c r="J279" s="240"/>
      <c r="K279" s="240"/>
      <c r="L279" s="246"/>
      <c r="M279" s="247"/>
      <c r="N279" s="248"/>
      <c r="O279" s="248"/>
      <c r="P279" s="248"/>
      <c r="Q279" s="248"/>
      <c r="R279" s="248"/>
      <c r="S279" s="248"/>
      <c r="T279" s="249"/>
      <c r="U279" s="13"/>
      <c r="V279" s="13"/>
      <c r="W279" s="13"/>
      <c r="X279" s="13"/>
      <c r="Y279" s="13"/>
      <c r="Z279" s="13"/>
      <c r="AA279" s="13"/>
      <c r="AB279" s="13"/>
      <c r="AC279" s="13"/>
      <c r="AD279" s="13"/>
      <c r="AE279" s="13"/>
      <c r="AT279" s="250" t="s">
        <v>222</v>
      </c>
      <c r="AU279" s="250" t="s">
        <v>81</v>
      </c>
      <c r="AV279" s="13" t="s">
        <v>81</v>
      </c>
      <c r="AW279" s="13" t="s">
        <v>33</v>
      </c>
      <c r="AX279" s="13" t="s">
        <v>79</v>
      </c>
      <c r="AY279" s="250" t="s">
        <v>156</v>
      </c>
    </row>
    <row r="280" s="2" customFormat="1" ht="21.75" customHeight="1">
      <c r="A280" s="41"/>
      <c r="B280" s="42"/>
      <c r="C280" s="216" t="s">
        <v>457</v>
      </c>
      <c r="D280" s="216" t="s">
        <v>159</v>
      </c>
      <c r="E280" s="217" t="s">
        <v>2359</v>
      </c>
      <c r="F280" s="218" t="s">
        <v>2360</v>
      </c>
      <c r="G280" s="219" t="s">
        <v>226</v>
      </c>
      <c r="H280" s="220">
        <v>0.95499999999999996</v>
      </c>
      <c r="I280" s="221"/>
      <c r="J280" s="222">
        <f>ROUND(I280*H280,2)</f>
        <v>0</v>
      </c>
      <c r="K280" s="218" t="s">
        <v>219</v>
      </c>
      <c r="L280" s="47"/>
      <c r="M280" s="223" t="s">
        <v>19</v>
      </c>
      <c r="N280" s="224" t="s">
        <v>43</v>
      </c>
      <c r="O280" s="87"/>
      <c r="P280" s="225">
        <f>O280*H280</f>
        <v>0</v>
      </c>
      <c r="Q280" s="225">
        <v>0</v>
      </c>
      <c r="R280" s="225">
        <f>Q280*H280</f>
        <v>0</v>
      </c>
      <c r="S280" s="225">
        <v>0</v>
      </c>
      <c r="T280" s="226">
        <f>S280*H280</f>
        <v>0</v>
      </c>
      <c r="U280" s="41"/>
      <c r="V280" s="41"/>
      <c r="W280" s="41"/>
      <c r="X280" s="41"/>
      <c r="Y280" s="41"/>
      <c r="Z280" s="41"/>
      <c r="AA280" s="41"/>
      <c r="AB280" s="41"/>
      <c r="AC280" s="41"/>
      <c r="AD280" s="41"/>
      <c r="AE280" s="41"/>
      <c r="AR280" s="227" t="s">
        <v>178</v>
      </c>
      <c r="AT280" s="227" t="s">
        <v>159</v>
      </c>
      <c r="AU280" s="227" t="s">
        <v>81</v>
      </c>
      <c r="AY280" s="20" t="s">
        <v>156</v>
      </c>
      <c r="BE280" s="228">
        <f>IF(N280="základní",J280,0)</f>
        <v>0</v>
      </c>
      <c r="BF280" s="228">
        <f>IF(N280="snížená",J280,0)</f>
        <v>0</v>
      </c>
      <c r="BG280" s="228">
        <f>IF(N280="zákl. přenesená",J280,0)</f>
        <v>0</v>
      </c>
      <c r="BH280" s="228">
        <f>IF(N280="sníž. přenesená",J280,0)</f>
        <v>0</v>
      </c>
      <c r="BI280" s="228">
        <f>IF(N280="nulová",J280,0)</f>
        <v>0</v>
      </c>
      <c r="BJ280" s="20" t="s">
        <v>79</v>
      </c>
      <c r="BK280" s="228">
        <f>ROUND(I280*H280,2)</f>
        <v>0</v>
      </c>
      <c r="BL280" s="20" t="s">
        <v>178</v>
      </c>
      <c r="BM280" s="227" t="s">
        <v>2361</v>
      </c>
    </row>
    <row r="281" s="2" customFormat="1">
      <c r="A281" s="41"/>
      <c r="B281" s="42"/>
      <c r="C281" s="43"/>
      <c r="D281" s="229" t="s">
        <v>166</v>
      </c>
      <c r="E281" s="43"/>
      <c r="F281" s="230" t="s">
        <v>2362</v>
      </c>
      <c r="G281" s="43"/>
      <c r="H281" s="43"/>
      <c r="I281" s="231"/>
      <c r="J281" s="43"/>
      <c r="K281" s="43"/>
      <c r="L281" s="47"/>
      <c r="M281" s="232"/>
      <c r="N281" s="233"/>
      <c r="O281" s="87"/>
      <c r="P281" s="87"/>
      <c r="Q281" s="87"/>
      <c r="R281" s="87"/>
      <c r="S281" s="87"/>
      <c r="T281" s="88"/>
      <c r="U281" s="41"/>
      <c r="V281" s="41"/>
      <c r="W281" s="41"/>
      <c r="X281" s="41"/>
      <c r="Y281" s="41"/>
      <c r="Z281" s="41"/>
      <c r="AA281" s="41"/>
      <c r="AB281" s="41"/>
      <c r="AC281" s="41"/>
      <c r="AD281" s="41"/>
      <c r="AE281" s="41"/>
      <c r="AT281" s="20" t="s">
        <v>166</v>
      </c>
      <c r="AU281" s="20" t="s">
        <v>81</v>
      </c>
    </row>
    <row r="282" s="2" customFormat="1" ht="24.15" customHeight="1">
      <c r="A282" s="41"/>
      <c r="B282" s="42"/>
      <c r="C282" s="216" t="s">
        <v>462</v>
      </c>
      <c r="D282" s="216" t="s">
        <v>159</v>
      </c>
      <c r="E282" s="217" t="s">
        <v>2363</v>
      </c>
      <c r="F282" s="218" t="s">
        <v>2364</v>
      </c>
      <c r="G282" s="219" t="s">
        <v>226</v>
      </c>
      <c r="H282" s="220">
        <v>0.95499999999999996</v>
      </c>
      <c r="I282" s="221"/>
      <c r="J282" s="222">
        <f>ROUND(I282*H282,2)</f>
        <v>0</v>
      </c>
      <c r="K282" s="218" t="s">
        <v>219</v>
      </c>
      <c r="L282" s="47"/>
      <c r="M282" s="223" t="s">
        <v>19</v>
      </c>
      <c r="N282" s="224" t="s">
        <v>43</v>
      </c>
      <c r="O282" s="87"/>
      <c r="P282" s="225">
        <f>O282*H282</f>
        <v>0</v>
      </c>
      <c r="Q282" s="225">
        <v>0</v>
      </c>
      <c r="R282" s="225">
        <f>Q282*H282</f>
        <v>0</v>
      </c>
      <c r="S282" s="225">
        <v>0</v>
      </c>
      <c r="T282" s="226">
        <f>S282*H282</f>
        <v>0</v>
      </c>
      <c r="U282" s="41"/>
      <c r="V282" s="41"/>
      <c r="W282" s="41"/>
      <c r="X282" s="41"/>
      <c r="Y282" s="41"/>
      <c r="Z282" s="41"/>
      <c r="AA282" s="41"/>
      <c r="AB282" s="41"/>
      <c r="AC282" s="41"/>
      <c r="AD282" s="41"/>
      <c r="AE282" s="41"/>
      <c r="AR282" s="227" t="s">
        <v>178</v>
      </c>
      <c r="AT282" s="227" t="s">
        <v>159</v>
      </c>
      <c r="AU282" s="227" t="s">
        <v>81</v>
      </c>
      <c r="AY282" s="20" t="s">
        <v>156</v>
      </c>
      <c r="BE282" s="228">
        <f>IF(N282="základní",J282,0)</f>
        <v>0</v>
      </c>
      <c r="BF282" s="228">
        <f>IF(N282="snížená",J282,0)</f>
        <v>0</v>
      </c>
      <c r="BG282" s="228">
        <f>IF(N282="zákl. přenesená",J282,0)</f>
        <v>0</v>
      </c>
      <c r="BH282" s="228">
        <f>IF(N282="sníž. přenesená",J282,0)</f>
        <v>0</v>
      </c>
      <c r="BI282" s="228">
        <f>IF(N282="nulová",J282,0)</f>
        <v>0</v>
      </c>
      <c r="BJ282" s="20" t="s">
        <v>79</v>
      </c>
      <c r="BK282" s="228">
        <f>ROUND(I282*H282,2)</f>
        <v>0</v>
      </c>
      <c r="BL282" s="20" t="s">
        <v>178</v>
      </c>
      <c r="BM282" s="227" t="s">
        <v>2365</v>
      </c>
    </row>
    <row r="283" s="2" customFormat="1">
      <c r="A283" s="41"/>
      <c r="B283" s="42"/>
      <c r="C283" s="43"/>
      <c r="D283" s="229" t="s">
        <v>166</v>
      </c>
      <c r="E283" s="43"/>
      <c r="F283" s="230" t="s">
        <v>2366</v>
      </c>
      <c r="G283" s="43"/>
      <c r="H283" s="43"/>
      <c r="I283" s="231"/>
      <c r="J283" s="43"/>
      <c r="K283" s="43"/>
      <c r="L283" s="47"/>
      <c r="M283" s="232"/>
      <c r="N283" s="233"/>
      <c r="O283" s="87"/>
      <c r="P283" s="87"/>
      <c r="Q283" s="87"/>
      <c r="R283" s="87"/>
      <c r="S283" s="87"/>
      <c r="T283" s="88"/>
      <c r="U283" s="41"/>
      <c r="V283" s="41"/>
      <c r="W283" s="41"/>
      <c r="X283" s="41"/>
      <c r="Y283" s="41"/>
      <c r="Z283" s="41"/>
      <c r="AA283" s="41"/>
      <c r="AB283" s="41"/>
      <c r="AC283" s="41"/>
      <c r="AD283" s="41"/>
      <c r="AE283" s="41"/>
      <c r="AT283" s="20" t="s">
        <v>166</v>
      </c>
      <c r="AU283" s="20" t="s">
        <v>81</v>
      </c>
    </row>
    <row r="284" s="2" customFormat="1" ht="16.5" customHeight="1">
      <c r="A284" s="41"/>
      <c r="B284" s="42"/>
      <c r="C284" s="216" t="s">
        <v>466</v>
      </c>
      <c r="D284" s="216" t="s">
        <v>159</v>
      </c>
      <c r="E284" s="217" t="s">
        <v>2367</v>
      </c>
      <c r="F284" s="218" t="s">
        <v>2368</v>
      </c>
      <c r="G284" s="219" t="s">
        <v>240</v>
      </c>
      <c r="H284" s="220">
        <v>0.091999999999999998</v>
      </c>
      <c r="I284" s="221"/>
      <c r="J284" s="222">
        <f>ROUND(I284*H284,2)</f>
        <v>0</v>
      </c>
      <c r="K284" s="218" t="s">
        <v>219</v>
      </c>
      <c r="L284" s="47"/>
      <c r="M284" s="223" t="s">
        <v>19</v>
      </c>
      <c r="N284" s="224" t="s">
        <v>43</v>
      </c>
      <c r="O284" s="87"/>
      <c r="P284" s="225">
        <f>O284*H284</f>
        <v>0</v>
      </c>
      <c r="Q284" s="225">
        <v>1.06277</v>
      </c>
      <c r="R284" s="225">
        <f>Q284*H284</f>
        <v>0.097774840000000002</v>
      </c>
      <c r="S284" s="225">
        <v>0</v>
      </c>
      <c r="T284" s="226">
        <f>S284*H284</f>
        <v>0</v>
      </c>
      <c r="U284" s="41"/>
      <c r="V284" s="41"/>
      <c r="W284" s="41"/>
      <c r="X284" s="41"/>
      <c r="Y284" s="41"/>
      <c r="Z284" s="41"/>
      <c r="AA284" s="41"/>
      <c r="AB284" s="41"/>
      <c r="AC284" s="41"/>
      <c r="AD284" s="41"/>
      <c r="AE284" s="41"/>
      <c r="AR284" s="227" t="s">
        <v>178</v>
      </c>
      <c r="AT284" s="227" t="s">
        <v>159</v>
      </c>
      <c r="AU284" s="227" t="s">
        <v>81</v>
      </c>
      <c r="AY284" s="20" t="s">
        <v>156</v>
      </c>
      <c r="BE284" s="228">
        <f>IF(N284="základní",J284,0)</f>
        <v>0</v>
      </c>
      <c r="BF284" s="228">
        <f>IF(N284="snížená",J284,0)</f>
        <v>0</v>
      </c>
      <c r="BG284" s="228">
        <f>IF(N284="zákl. přenesená",J284,0)</f>
        <v>0</v>
      </c>
      <c r="BH284" s="228">
        <f>IF(N284="sníž. přenesená",J284,0)</f>
        <v>0</v>
      </c>
      <c r="BI284" s="228">
        <f>IF(N284="nulová",J284,0)</f>
        <v>0</v>
      </c>
      <c r="BJ284" s="20" t="s">
        <v>79</v>
      </c>
      <c r="BK284" s="228">
        <f>ROUND(I284*H284,2)</f>
        <v>0</v>
      </c>
      <c r="BL284" s="20" t="s">
        <v>178</v>
      </c>
      <c r="BM284" s="227" t="s">
        <v>2369</v>
      </c>
    </row>
    <row r="285" s="2" customFormat="1">
      <c r="A285" s="41"/>
      <c r="B285" s="42"/>
      <c r="C285" s="43"/>
      <c r="D285" s="229" t="s">
        <v>166</v>
      </c>
      <c r="E285" s="43"/>
      <c r="F285" s="230" t="s">
        <v>2370</v>
      </c>
      <c r="G285" s="43"/>
      <c r="H285" s="43"/>
      <c r="I285" s="231"/>
      <c r="J285" s="43"/>
      <c r="K285" s="43"/>
      <c r="L285" s="47"/>
      <c r="M285" s="232"/>
      <c r="N285" s="233"/>
      <c r="O285" s="87"/>
      <c r="P285" s="87"/>
      <c r="Q285" s="87"/>
      <c r="R285" s="87"/>
      <c r="S285" s="87"/>
      <c r="T285" s="88"/>
      <c r="U285" s="41"/>
      <c r="V285" s="41"/>
      <c r="W285" s="41"/>
      <c r="X285" s="41"/>
      <c r="Y285" s="41"/>
      <c r="Z285" s="41"/>
      <c r="AA285" s="41"/>
      <c r="AB285" s="41"/>
      <c r="AC285" s="41"/>
      <c r="AD285" s="41"/>
      <c r="AE285" s="41"/>
      <c r="AT285" s="20" t="s">
        <v>166</v>
      </c>
      <c r="AU285" s="20" t="s">
        <v>81</v>
      </c>
    </row>
    <row r="286" s="13" customFormat="1">
      <c r="A286" s="13"/>
      <c r="B286" s="239"/>
      <c r="C286" s="240"/>
      <c r="D286" s="241" t="s">
        <v>222</v>
      </c>
      <c r="E286" s="242" t="s">
        <v>19</v>
      </c>
      <c r="F286" s="243" t="s">
        <v>2371</v>
      </c>
      <c r="G286" s="240"/>
      <c r="H286" s="244">
        <v>0.091999999999999998</v>
      </c>
      <c r="I286" s="245"/>
      <c r="J286" s="240"/>
      <c r="K286" s="240"/>
      <c r="L286" s="246"/>
      <c r="M286" s="247"/>
      <c r="N286" s="248"/>
      <c r="O286" s="248"/>
      <c r="P286" s="248"/>
      <c r="Q286" s="248"/>
      <c r="R286" s="248"/>
      <c r="S286" s="248"/>
      <c r="T286" s="249"/>
      <c r="U286" s="13"/>
      <c r="V286" s="13"/>
      <c r="W286" s="13"/>
      <c r="X286" s="13"/>
      <c r="Y286" s="13"/>
      <c r="Z286" s="13"/>
      <c r="AA286" s="13"/>
      <c r="AB286" s="13"/>
      <c r="AC286" s="13"/>
      <c r="AD286" s="13"/>
      <c r="AE286" s="13"/>
      <c r="AT286" s="250" t="s">
        <v>222</v>
      </c>
      <c r="AU286" s="250" t="s">
        <v>81</v>
      </c>
      <c r="AV286" s="13" t="s">
        <v>81</v>
      </c>
      <c r="AW286" s="13" t="s">
        <v>33</v>
      </c>
      <c r="AX286" s="13" t="s">
        <v>79</v>
      </c>
      <c r="AY286" s="250" t="s">
        <v>156</v>
      </c>
    </row>
    <row r="287" s="2" customFormat="1" ht="21.75" customHeight="1">
      <c r="A287" s="41"/>
      <c r="B287" s="42"/>
      <c r="C287" s="216" t="s">
        <v>471</v>
      </c>
      <c r="D287" s="216" t="s">
        <v>159</v>
      </c>
      <c r="E287" s="217" t="s">
        <v>797</v>
      </c>
      <c r="F287" s="218" t="s">
        <v>798</v>
      </c>
      <c r="G287" s="219" t="s">
        <v>218</v>
      </c>
      <c r="H287" s="220">
        <v>15.92</v>
      </c>
      <c r="I287" s="221"/>
      <c r="J287" s="222">
        <f>ROUND(I287*H287,2)</f>
        <v>0</v>
      </c>
      <c r="K287" s="218" t="s">
        <v>19</v>
      </c>
      <c r="L287" s="47"/>
      <c r="M287" s="223" t="s">
        <v>19</v>
      </c>
      <c r="N287" s="224" t="s">
        <v>43</v>
      </c>
      <c r="O287" s="87"/>
      <c r="P287" s="225">
        <f>O287*H287</f>
        <v>0</v>
      </c>
      <c r="Q287" s="225">
        <v>0.030599999999999999</v>
      </c>
      <c r="R287" s="225">
        <f>Q287*H287</f>
        <v>0.48715199999999997</v>
      </c>
      <c r="S287" s="225">
        <v>0</v>
      </c>
      <c r="T287" s="226">
        <f>S287*H287</f>
        <v>0</v>
      </c>
      <c r="U287" s="41"/>
      <c r="V287" s="41"/>
      <c r="W287" s="41"/>
      <c r="X287" s="41"/>
      <c r="Y287" s="41"/>
      <c r="Z287" s="41"/>
      <c r="AA287" s="41"/>
      <c r="AB287" s="41"/>
      <c r="AC287" s="41"/>
      <c r="AD287" s="41"/>
      <c r="AE287" s="41"/>
      <c r="AR287" s="227" t="s">
        <v>178</v>
      </c>
      <c r="AT287" s="227" t="s">
        <v>159</v>
      </c>
      <c r="AU287" s="227" t="s">
        <v>81</v>
      </c>
      <c r="AY287" s="20" t="s">
        <v>156</v>
      </c>
      <c r="BE287" s="228">
        <f>IF(N287="základní",J287,0)</f>
        <v>0</v>
      </c>
      <c r="BF287" s="228">
        <f>IF(N287="snížená",J287,0)</f>
        <v>0</v>
      </c>
      <c r="BG287" s="228">
        <f>IF(N287="zákl. přenesená",J287,0)</f>
        <v>0</v>
      </c>
      <c r="BH287" s="228">
        <f>IF(N287="sníž. přenesená",J287,0)</f>
        <v>0</v>
      </c>
      <c r="BI287" s="228">
        <f>IF(N287="nulová",J287,0)</f>
        <v>0</v>
      </c>
      <c r="BJ287" s="20" t="s">
        <v>79</v>
      </c>
      <c r="BK287" s="228">
        <f>ROUND(I287*H287,2)</f>
        <v>0</v>
      </c>
      <c r="BL287" s="20" t="s">
        <v>178</v>
      </c>
      <c r="BM287" s="227" t="s">
        <v>2372</v>
      </c>
    </row>
    <row r="288" s="14" customFormat="1">
      <c r="A288" s="14"/>
      <c r="B288" s="251"/>
      <c r="C288" s="252"/>
      <c r="D288" s="241" t="s">
        <v>222</v>
      </c>
      <c r="E288" s="253" t="s">
        <v>19</v>
      </c>
      <c r="F288" s="254" t="s">
        <v>2335</v>
      </c>
      <c r="G288" s="252"/>
      <c r="H288" s="253" t="s">
        <v>19</v>
      </c>
      <c r="I288" s="255"/>
      <c r="J288" s="252"/>
      <c r="K288" s="252"/>
      <c r="L288" s="256"/>
      <c r="M288" s="257"/>
      <c r="N288" s="258"/>
      <c r="O288" s="258"/>
      <c r="P288" s="258"/>
      <c r="Q288" s="258"/>
      <c r="R288" s="258"/>
      <c r="S288" s="258"/>
      <c r="T288" s="259"/>
      <c r="U288" s="14"/>
      <c r="V288" s="14"/>
      <c r="W288" s="14"/>
      <c r="X288" s="14"/>
      <c r="Y288" s="14"/>
      <c r="Z288" s="14"/>
      <c r="AA288" s="14"/>
      <c r="AB288" s="14"/>
      <c r="AC288" s="14"/>
      <c r="AD288" s="14"/>
      <c r="AE288" s="14"/>
      <c r="AT288" s="260" t="s">
        <v>222</v>
      </c>
      <c r="AU288" s="260" t="s">
        <v>81</v>
      </c>
      <c r="AV288" s="14" t="s">
        <v>79</v>
      </c>
      <c r="AW288" s="14" t="s">
        <v>33</v>
      </c>
      <c r="AX288" s="14" t="s">
        <v>72</v>
      </c>
      <c r="AY288" s="260" t="s">
        <v>156</v>
      </c>
    </row>
    <row r="289" s="13" customFormat="1">
      <c r="A289" s="13"/>
      <c r="B289" s="239"/>
      <c r="C289" s="240"/>
      <c r="D289" s="241" t="s">
        <v>222</v>
      </c>
      <c r="E289" s="242" t="s">
        <v>19</v>
      </c>
      <c r="F289" s="243" t="s">
        <v>2373</v>
      </c>
      <c r="G289" s="240"/>
      <c r="H289" s="244">
        <v>15.92</v>
      </c>
      <c r="I289" s="245"/>
      <c r="J289" s="240"/>
      <c r="K289" s="240"/>
      <c r="L289" s="246"/>
      <c r="M289" s="247"/>
      <c r="N289" s="248"/>
      <c r="O289" s="248"/>
      <c r="P289" s="248"/>
      <c r="Q289" s="248"/>
      <c r="R289" s="248"/>
      <c r="S289" s="248"/>
      <c r="T289" s="249"/>
      <c r="U289" s="13"/>
      <c r="V289" s="13"/>
      <c r="W289" s="13"/>
      <c r="X289" s="13"/>
      <c r="Y289" s="13"/>
      <c r="Z289" s="13"/>
      <c r="AA289" s="13"/>
      <c r="AB289" s="13"/>
      <c r="AC289" s="13"/>
      <c r="AD289" s="13"/>
      <c r="AE289" s="13"/>
      <c r="AT289" s="250" t="s">
        <v>222</v>
      </c>
      <c r="AU289" s="250" t="s">
        <v>81</v>
      </c>
      <c r="AV289" s="13" t="s">
        <v>81</v>
      </c>
      <c r="AW289" s="13" t="s">
        <v>33</v>
      </c>
      <c r="AX289" s="13" t="s">
        <v>79</v>
      </c>
      <c r="AY289" s="250" t="s">
        <v>156</v>
      </c>
    </row>
    <row r="290" s="2" customFormat="1" ht="16.5" customHeight="1">
      <c r="A290" s="41"/>
      <c r="B290" s="42"/>
      <c r="C290" s="216" t="s">
        <v>478</v>
      </c>
      <c r="D290" s="216" t="s">
        <v>159</v>
      </c>
      <c r="E290" s="217" t="s">
        <v>358</v>
      </c>
      <c r="F290" s="218" t="s">
        <v>2374</v>
      </c>
      <c r="G290" s="219" t="s">
        <v>273</v>
      </c>
      <c r="H290" s="220">
        <v>1</v>
      </c>
      <c r="I290" s="221"/>
      <c r="J290" s="222">
        <f>ROUND(I290*H290,2)</f>
        <v>0</v>
      </c>
      <c r="K290" s="218" t="s">
        <v>19</v>
      </c>
      <c r="L290" s="47"/>
      <c r="M290" s="223" t="s">
        <v>19</v>
      </c>
      <c r="N290" s="224" t="s">
        <v>43</v>
      </c>
      <c r="O290" s="87"/>
      <c r="P290" s="225">
        <f>O290*H290</f>
        <v>0</v>
      </c>
      <c r="Q290" s="225">
        <v>0</v>
      </c>
      <c r="R290" s="225">
        <f>Q290*H290</f>
        <v>0</v>
      </c>
      <c r="S290" s="225">
        <v>0</v>
      </c>
      <c r="T290" s="226">
        <f>S290*H290</f>
        <v>0</v>
      </c>
      <c r="U290" s="41"/>
      <c r="V290" s="41"/>
      <c r="W290" s="41"/>
      <c r="X290" s="41"/>
      <c r="Y290" s="41"/>
      <c r="Z290" s="41"/>
      <c r="AA290" s="41"/>
      <c r="AB290" s="41"/>
      <c r="AC290" s="41"/>
      <c r="AD290" s="41"/>
      <c r="AE290" s="41"/>
      <c r="AR290" s="227" t="s">
        <v>178</v>
      </c>
      <c r="AT290" s="227" t="s">
        <v>159</v>
      </c>
      <c r="AU290" s="227" t="s">
        <v>81</v>
      </c>
      <c r="AY290" s="20" t="s">
        <v>156</v>
      </c>
      <c r="BE290" s="228">
        <f>IF(N290="základní",J290,0)</f>
        <v>0</v>
      </c>
      <c r="BF290" s="228">
        <f>IF(N290="snížená",J290,0)</f>
        <v>0</v>
      </c>
      <c r="BG290" s="228">
        <f>IF(N290="zákl. přenesená",J290,0)</f>
        <v>0</v>
      </c>
      <c r="BH290" s="228">
        <f>IF(N290="sníž. přenesená",J290,0)</f>
        <v>0</v>
      </c>
      <c r="BI290" s="228">
        <f>IF(N290="nulová",J290,0)</f>
        <v>0</v>
      </c>
      <c r="BJ290" s="20" t="s">
        <v>79</v>
      </c>
      <c r="BK290" s="228">
        <f>ROUND(I290*H290,2)</f>
        <v>0</v>
      </c>
      <c r="BL290" s="20" t="s">
        <v>178</v>
      </c>
      <c r="BM290" s="227" t="s">
        <v>2375</v>
      </c>
    </row>
    <row r="291" s="2" customFormat="1" ht="16.5" customHeight="1">
      <c r="A291" s="41"/>
      <c r="B291" s="42"/>
      <c r="C291" s="216" t="s">
        <v>483</v>
      </c>
      <c r="D291" s="216" t="s">
        <v>159</v>
      </c>
      <c r="E291" s="217" t="s">
        <v>2376</v>
      </c>
      <c r="F291" s="218" t="s">
        <v>2377</v>
      </c>
      <c r="G291" s="219" t="s">
        <v>273</v>
      </c>
      <c r="H291" s="220">
        <v>1</v>
      </c>
      <c r="I291" s="221"/>
      <c r="J291" s="222">
        <f>ROUND(I291*H291,2)</f>
        <v>0</v>
      </c>
      <c r="K291" s="218" t="s">
        <v>19</v>
      </c>
      <c r="L291" s="47"/>
      <c r="M291" s="223" t="s">
        <v>19</v>
      </c>
      <c r="N291" s="224" t="s">
        <v>43</v>
      </c>
      <c r="O291" s="87"/>
      <c r="P291" s="225">
        <f>O291*H291</f>
        <v>0</v>
      </c>
      <c r="Q291" s="225">
        <v>0</v>
      </c>
      <c r="R291" s="225">
        <f>Q291*H291</f>
        <v>0</v>
      </c>
      <c r="S291" s="225">
        <v>0</v>
      </c>
      <c r="T291" s="226">
        <f>S291*H291</f>
        <v>0</v>
      </c>
      <c r="U291" s="41"/>
      <c r="V291" s="41"/>
      <c r="W291" s="41"/>
      <c r="X291" s="41"/>
      <c r="Y291" s="41"/>
      <c r="Z291" s="41"/>
      <c r="AA291" s="41"/>
      <c r="AB291" s="41"/>
      <c r="AC291" s="41"/>
      <c r="AD291" s="41"/>
      <c r="AE291" s="41"/>
      <c r="AR291" s="227" t="s">
        <v>178</v>
      </c>
      <c r="AT291" s="227" t="s">
        <v>159</v>
      </c>
      <c r="AU291" s="227" t="s">
        <v>81</v>
      </c>
      <c r="AY291" s="20" t="s">
        <v>156</v>
      </c>
      <c r="BE291" s="228">
        <f>IF(N291="základní",J291,0)</f>
        <v>0</v>
      </c>
      <c r="BF291" s="228">
        <f>IF(N291="snížená",J291,0)</f>
        <v>0</v>
      </c>
      <c r="BG291" s="228">
        <f>IF(N291="zákl. přenesená",J291,0)</f>
        <v>0</v>
      </c>
      <c r="BH291" s="228">
        <f>IF(N291="sníž. přenesená",J291,0)</f>
        <v>0</v>
      </c>
      <c r="BI291" s="228">
        <f>IF(N291="nulová",J291,0)</f>
        <v>0</v>
      </c>
      <c r="BJ291" s="20" t="s">
        <v>79</v>
      </c>
      <c r="BK291" s="228">
        <f>ROUND(I291*H291,2)</f>
        <v>0</v>
      </c>
      <c r="BL291" s="20" t="s">
        <v>178</v>
      </c>
      <c r="BM291" s="227" t="s">
        <v>2378</v>
      </c>
    </row>
    <row r="292" s="2" customFormat="1" ht="16.5" customHeight="1">
      <c r="A292" s="41"/>
      <c r="B292" s="42"/>
      <c r="C292" s="216" t="s">
        <v>488</v>
      </c>
      <c r="D292" s="216" t="s">
        <v>159</v>
      </c>
      <c r="E292" s="217" t="s">
        <v>2379</v>
      </c>
      <c r="F292" s="218" t="s">
        <v>2380</v>
      </c>
      <c r="G292" s="219" t="s">
        <v>273</v>
      </c>
      <c r="H292" s="220">
        <v>1</v>
      </c>
      <c r="I292" s="221"/>
      <c r="J292" s="222">
        <f>ROUND(I292*H292,2)</f>
        <v>0</v>
      </c>
      <c r="K292" s="218" t="s">
        <v>19</v>
      </c>
      <c r="L292" s="47"/>
      <c r="M292" s="223" t="s">
        <v>19</v>
      </c>
      <c r="N292" s="224" t="s">
        <v>43</v>
      </c>
      <c r="O292" s="87"/>
      <c r="P292" s="225">
        <f>O292*H292</f>
        <v>0</v>
      </c>
      <c r="Q292" s="225">
        <v>0</v>
      </c>
      <c r="R292" s="225">
        <f>Q292*H292</f>
        <v>0</v>
      </c>
      <c r="S292" s="225">
        <v>0</v>
      </c>
      <c r="T292" s="226">
        <f>S292*H292</f>
        <v>0</v>
      </c>
      <c r="U292" s="41"/>
      <c r="V292" s="41"/>
      <c r="W292" s="41"/>
      <c r="X292" s="41"/>
      <c r="Y292" s="41"/>
      <c r="Z292" s="41"/>
      <c r="AA292" s="41"/>
      <c r="AB292" s="41"/>
      <c r="AC292" s="41"/>
      <c r="AD292" s="41"/>
      <c r="AE292" s="41"/>
      <c r="AR292" s="227" t="s">
        <v>178</v>
      </c>
      <c r="AT292" s="227" t="s">
        <v>159</v>
      </c>
      <c r="AU292" s="227" t="s">
        <v>81</v>
      </c>
      <c r="AY292" s="20" t="s">
        <v>156</v>
      </c>
      <c r="BE292" s="228">
        <f>IF(N292="základní",J292,0)</f>
        <v>0</v>
      </c>
      <c r="BF292" s="228">
        <f>IF(N292="snížená",J292,0)</f>
        <v>0</v>
      </c>
      <c r="BG292" s="228">
        <f>IF(N292="zákl. přenesená",J292,0)</f>
        <v>0</v>
      </c>
      <c r="BH292" s="228">
        <f>IF(N292="sníž. přenesená",J292,0)</f>
        <v>0</v>
      </c>
      <c r="BI292" s="228">
        <f>IF(N292="nulová",J292,0)</f>
        <v>0</v>
      </c>
      <c r="BJ292" s="20" t="s">
        <v>79</v>
      </c>
      <c r="BK292" s="228">
        <f>ROUND(I292*H292,2)</f>
        <v>0</v>
      </c>
      <c r="BL292" s="20" t="s">
        <v>178</v>
      </c>
      <c r="BM292" s="227" t="s">
        <v>2381</v>
      </c>
    </row>
    <row r="293" s="2" customFormat="1" ht="24.15" customHeight="1">
      <c r="A293" s="41"/>
      <c r="B293" s="42"/>
      <c r="C293" s="216" t="s">
        <v>493</v>
      </c>
      <c r="D293" s="216" t="s">
        <v>159</v>
      </c>
      <c r="E293" s="217" t="s">
        <v>2382</v>
      </c>
      <c r="F293" s="218" t="s">
        <v>2383</v>
      </c>
      <c r="G293" s="219" t="s">
        <v>266</v>
      </c>
      <c r="H293" s="220">
        <v>23.300000000000001</v>
      </c>
      <c r="I293" s="221"/>
      <c r="J293" s="222">
        <f>ROUND(I293*H293,2)</f>
        <v>0</v>
      </c>
      <c r="K293" s="218" t="s">
        <v>219</v>
      </c>
      <c r="L293" s="47"/>
      <c r="M293" s="223" t="s">
        <v>19</v>
      </c>
      <c r="N293" s="224" t="s">
        <v>43</v>
      </c>
      <c r="O293" s="87"/>
      <c r="P293" s="225">
        <f>O293*H293</f>
        <v>0</v>
      </c>
      <c r="Q293" s="225">
        <v>2.0000000000000002E-05</v>
      </c>
      <c r="R293" s="225">
        <f>Q293*H293</f>
        <v>0.00046600000000000005</v>
      </c>
      <c r="S293" s="225">
        <v>0</v>
      </c>
      <c r="T293" s="226">
        <f>S293*H293</f>
        <v>0</v>
      </c>
      <c r="U293" s="41"/>
      <c r="V293" s="41"/>
      <c r="W293" s="41"/>
      <c r="X293" s="41"/>
      <c r="Y293" s="41"/>
      <c r="Z293" s="41"/>
      <c r="AA293" s="41"/>
      <c r="AB293" s="41"/>
      <c r="AC293" s="41"/>
      <c r="AD293" s="41"/>
      <c r="AE293" s="41"/>
      <c r="AR293" s="227" t="s">
        <v>178</v>
      </c>
      <c r="AT293" s="227" t="s">
        <v>159</v>
      </c>
      <c r="AU293" s="227" t="s">
        <v>81</v>
      </c>
      <c r="AY293" s="20" t="s">
        <v>156</v>
      </c>
      <c r="BE293" s="228">
        <f>IF(N293="základní",J293,0)</f>
        <v>0</v>
      </c>
      <c r="BF293" s="228">
        <f>IF(N293="snížená",J293,0)</f>
        <v>0</v>
      </c>
      <c r="BG293" s="228">
        <f>IF(N293="zákl. přenesená",J293,0)</f>
        <v>0</v>
      </c>
      <c r="BH293" s="228">
        <f>IF(N293="sníž. přenesená",J293,0)</f>
        <v>0</v>
      </c>
      <c r="BI293" s="228">
        <f>IF(N293="nulová",J293,0)</f>
        <v>0</v>
      </c>
      <c r="BJ293" s="20" t="s">
        <v>79</v>
      </c>
      <c r="BK293" s="228">
        <f>ROUND(I293*H293,2)</f>
        <v>0</v>
      </c>
      <c r="BL293" s="20" t="s">
        <v>178</v>
      </c>
      <c r="BM293" s="227" t="s">
        <v>2384</v>
      </c>
    </row>
    <row r="294" s="2" customFormat="1">
      <c r="A294" s="41"/>
      <c r="B294" s="42"/>
      <c r="C294" s="43"/>
      <c r="D294" s="229" t="s">
        <v>166</v>
      </c>
      <c r="E294" s="43"/>
      <c r="F294" s="230" t="s">
        <v>2385</v>
      </c>
      <c r="G294" s="43"/>
      <c r="H294" s="43"/>
      <c r="I294" s="231"/>
      <c r="J294" s="43"/>
      <c r="K294" s="43"/>
      <c r="L294" s="47"/>
      <c r="M294" s="232"/>
      <c r="N294" s="233"/>
      <c r="O294" s="87"/>
      <c r="P294" s="87"/>
      <c r="Q294" s="87"/>
      <c r="R294" s="87"/>
      <c r="S294" s="87"/>
      <c r="T294" s="88"/>
      <c r="U294" s="41"/>
      <c r="V294" s="41"/>
      <c r="W294" s="41"/>
      <c r="X294" s="41"/>
      <c r="Y294" s="41"/>
      <c r="Z294" s="41"/>
      <c r="AA294" s="41"/>
      <c r="AB294" s="41"/>
      <c r="AC294" s="41"/>
      <c r="AD294" s="41"/>
      <c r="AE294" s="41"/>
      <c r="AT294" s="20" t="s">
        <v>166</v>
      </c>
      <c r="AU294" s="20" t="s">
        <v>81</v>
      </c>
    </row>
    <row r="295" s="14" customFormat="1">
      <c r="A295" s="14"/>
      <c r="B295" s="251"/>
      <c r="C295" s="252"/>
      <c r="D295" s="241" t="s">
        <v>222</v>
      </c>
      <c r="E295" s="253" t="s">
        <v>19</v>
      </c>
      <c r="F295" s="254" t="s">
        <v>2335</v>
      </c>
      <c r="G295" s="252"/>
      <c r="H295" s="253" t="s">
        <v>19</v>
      </c>
      <c r="I295" s="255"/>
      <c r="J295" s="252"/>
      <c r="K295" s="252"/>
      <c r="L295" s="256"/>
      <c r="M295" s="257"/>
      <c r="N295" s="258"/>
      <c r="O295" s="258"/>
      <c r="P295" s="258"/>
      <c r="Q295" s="258"/>
      <c r="R295" s="258"/>
      <c r="S295" s="258"/>
      <c r="T295" s="259"/>
      <c r="U295" s="14"/>
      <c r="V295" s="14"/>
      <c r="W295" s="14"/>
      <c r="X295" s="14"/>
      <c r="Y295" s="14"/>
      <c r="Z295" s="14"/>
      <c r="AA295" s="14"/>
      <c r="AB295" s="14"/>
      <c r="AC295" s="14"/>
      <c r="AD295" s="14"/>
      <c r="AE295" s="14"/>
      <c r="AT295" s="260" t="s">
        <v>222</v>
      </c>
      <c r="AU295" s="260" t="s">
        <v>81</v>
      </c>
      <c r="AV295" s="14" t="s">
        <v>79</v>
      </c>
      <c r="AW295" s="14" t="s">
        <v>33</v>
      </c>
      <c r="AX295" s="14" t="s">
        <v>72</v>
      </c>
      <c r="AY295" s="260" t="s">
        <v>156</v>
      </c>
    </row>
    <row r="296" s="13" customFormat="1">
      <c r="A296" s="13"/>
      <c r="B296" s="239"/>
      <c r="C296" s="240"/>
      <c r="D296" s="241" t="s">
        <v>222</v>
      </c>
      <c r="E296" s="242" t="s">
        <v>19</v>
      </c>
      <c r="F296" s="243" t="s">
        <v>2386</v>
      </c>
      <c r="G296" s="240"/>
      <c r="H296" s="244">
        <v>23.300000000000001</v>
      </c>
      <c r="I296" s="245"/>
      <c r="J296" s="240"/>
      <c r="K296" s="240"/>
      <c r="L296" s="246"/>
      <c r="M296" s="247"/>
      <c r="N296" s="248"/>
      <c r="O296" s="248"/>
      <c r="P296" s="248"/>
      <c r="Q296" s="248"/>
      <c r="R296" s="248"/>
      <c r="S296" s="248"/>
      <c r="T296" s="249"/>
      <c r="U296" s="13"/>
      <c r="V296" s="13"/>
      <c r="W296" s="13"/>
      <c r="X296" s="13"/>
      <c r="Y296" s="13"/>
      <c r="Z296" s="13"/>
      <c r="AA296" s="13"/>
      <c r="AB296" s="13"/>
      <c r="AC296" s="13"/>
      <c r="AD296" s="13"/>
      <c r="AE296" s="13"/>
      <c r="AT296" s="250" t="s">
        <v>222</v>
      </c>
      <c r="AU296" s="250" t="s">
        <v>81</v>
      </c>
      <c r="AV296" s="13" t="s">
        <v>81</v>
      </c>
      <c r="AW296" s="13" t="s">
        <v>33</v>
      </c>
      <c r="AX296" s="13" t="s">
        <v>79</v>
      </c>
      <c r="AY296" s="250" t="s">
        <v>156</v>
      </c>
    </row>
    <row r="297" s="2" customFormat="1" ht="24.15" customHeight="1">
      <c r="A297" s="41"/>
      <c r="B297" s="42"/>
      <c r="C297" s="216" t="s">
        <v>502</v>
      </c>
      <c r="D297" s="216" t="s">
        <v>159</v>
      </c>
      <c r="E297" s="217" t="s">
        <v>801</v>
      </c>
      <c r="F297" s="218" t="s">
        <v>802</v>
      </c>
      <c r="G297" s="219" t="s">
        <v>187</v>
      </c>
      <c r="H297" s="220">
        <v>1</v>
      </c>
      <c r="I297" s="221"/>
      <c r="J297" s="222">
        <f>ROUND(I297*H297,2)</f>
        <v>0</v>
      </c>
      <c r="K297" s="218" t="s">
        <v>219</v>
      </c>
      <c r="L297" s="47"/>
      <c r="M297" s="223" t="s">
        <v>19</v>
      </c>
      <c r="N297" s="224" t="s">
        <v>43</v>
      </c>
      <c r="O297" s="87"/>
      <c r="P297" s="225">
        <f>O297*H297</f>
        <v>0</v>
      </c>
      <c r="Q297" s="225">
        <v>0.017770000000000001</v>
      </c>
      <c r="R297" s="225">
        <f>Q297*H297</f>
        <v>0.017770000000000001</v>
      </c>
      <c r="S297" s="225">
        <v>0</v>
      </c>
      <c r="T297" s="226">
        <f>S297*H297</f>
        <v>0</v>
      </c>
      <c r="U297" s="41"/>
      <c r="V297" s="41"/>
      <c r="W297" s="41"/>
      <c r="X297" s="41"/>
      <c r="Y297" s="41"/>
      <c r="Z297" s="41"/>
      <c r="AA297" s="41"/>
      <c r="AB297" s="41"/>
      <c r="AC297" s="41"/>
      <c r="AD297" s="41"/>
      <c r="AE297" s="41"/>
      <c r="AR297" s="227" t="s">
        <v>178</v>
      </c>
      <c r="AT297" s="227" t="s">
        <v>159</v>
      </c>
      <c r="AU297" s="227" t="s">
        <v>81</v>
      </c>
      <c r="AY297" s="20" t="s">
        <v>156</v>
      </c>
      <c r="BE297" s="228">
        <f>IF(N297="základní",J297,0)</f>
        <v>0</v>
      </c>
      <c r="BF297" s="228">
        <f>IF(N297="snížená",J297,0)</f>
        <v>0</v>
      </c>
      <c r="BG297" s="228">
        <f>IF(N297="zákl. přenesená",J297,0)</f>
        <v>0</v>
      </c>
      <c r="BH297" s="228">
        <f>IF(N297="sníž. přenesená",J297,0)</f>
        <v>0</v>
      </c>
      <c r="BI297" s="228">
        <f>IF(N297="nulová",J297,0)</f>
        <v>0</v>
      </c>
      <c r="BJ297" s="20" t="s">
        <v>79</v>
      </c>
      <c r="BK297" s="228">
        <f>ROUND(I297*H297,2)</f>
        <v>0</v>
      </c>
      <c r="BL297" s="20" t="s">
        <v>178</v>
      </c>
      <c r="BM297" s="227" t="s">
        <v>2387</v>
      </c>
    </row>
    <row r="298" s="2" customFormat="1">
      <c r="A298" s="41"/>
      <c r="B298" s="42"/>
      <c r="C298" s="43"/>
      <c r="D298" s="229" t="s">
        <v>166</v>
      </c>
      <c r="E298" s="43"/>
      <c r="F298" s="230" t="s">
        <v>804</v>
      </c>
      <c r="G298" s="43"/>
      <c r="H298" s="43"/>
      <c r="I298" s="231"/>
      <c r="J298" s="43"/>
      <c r="K298" s="43"/>
      <c r="L298" s="47"/>
      <c r="M298" s="232"/>
      <c r="N298" s="233"/>
      <c r="O298" s="87"/>
      <c r="P298" s="87"/>
      <c r="Q298" s="87"/>
      <c r="R298" s="87"/>
      <c r="S298" s="87"/>
      <c r="T298" s="88"/>
      <c r="U298" s="41"/>
      <c r="V298" s="41"/>
      <c r="W298" s="41"/>
      <c r="X298" s="41"/>
      <c r="Y298" s="41"/>
      <c r="Z298" s="41"/>
      <c r="AA298" s="41"/>
      <c r="AB298" s="41"/>
      <c r="AC298" s="41"/>
      <c r="AD298" s="41"/>
      <c r="AE298" s="41"/>
      <c r="AT298" s="20" t="s">
        <v>166</v>
      </c>
      <c r="AU298" s="20" t="s">
        <v>81</v>
      </c>
    </row>
    <row r="299" s="14" customFormat="1">
      <c r="A299" s="14"/>
      <c r="B299" s="251"/>
      <c r="C299" s="252"/>
      <c r="D299" s="241" t="s">
        <v>222</v>
      </c>
      <c r="E299" s="253" t="s">
        <v>19</v>
      </c>
      <c r="F299" s="254" t="s">
        <v>2230</v>
      </c>
      <c r="G299" s="252"/>
      <c r="H299" s="253" t="s">
        <v>19</v>
      </c>
      <c r="I299" s="255"/>
      <c r="J299" s="252"/>
      <c r="K299" s="252"/>
      <c r="L299" s="256"/>
      <c r="M299" s="257"/>
      <c r="N299" s="258"/>
      <c r="O299" s="258"/>
      <c r="P299" s="258"/>
      <c r="Q299" s="258"/>
      <c r="R299" s="258"/>
      <c r="S299" s="258"/>
      <c r="T299" s="259"/>
      <c r="U299" s="14"/>
      <c r="V299" s="14"/>
      <c r="W299" s="14"/>
      <c r="X299" s="14"/>
      <c r="Y299" s="14"/>
      <c r="Z299" s="14"/>
      <c r="AA299" s="14"/>
      <c r="AB299" s="14"/>
      <c r="AC299" s="14"/>
      <c r="AD299" s="14"/>
      <c r="AE299" s="14"/>
      <c r="AT299" s="260" t="s">
        <v>222</v>
      </c>
      <c r="AU299" s="260" t="s">
        <v>81</v>
      </c>
      <c r="AV299" s="14" t="s">
        <v>79</v>
      </c>
      <c r="AW299" s="14" t="s">
        <v>33</v>
      </c>
      <c r="AX299" s="14" t="s">
        <v>72</v>
      </c>
      <c r="AY299" s="260" t="s">
        <v>156</v>
      </c>
    </row>
    <row r="300" s="13" customFormat="1">
      <c r="A300" s="13"/>
      <c r="B300" s="239"/>
      <c r="C300" s="240"/>
      <c r="D300" s="241" t="s">
        <v>222</v>
      </c>
      <c r="E300" s="242" t="s">
        <v>19</v>
      </c>
      <c r="F300" s="243" t="s">
        <v>79</v>
      </c>
      <c r="G300" s="240"/>
      <c r="H300" s="244">
        <v>1</v>
      </c>
      <c r="I300" s="245"/>
      <c r="J300" s="240"/>
      <c r="K300" s="240"/>
      <c r="L300" s="246"/>
      <c r="M300" s="247"/>
      <c r="N300" s="248"/>
      <c r="O300" s="248"/>
      <c r="P300" s="248"/>
      <c r="Q300" s="248"/>
      <c r="R300" s="248"/>
      <c r="S300" s="248"/>
      <c r="T300" s="249"/>
      <c r="U300" s="13"/>
      <c r="V300" s="13"/>
      <c r="W300" s="13"/>
      <c r="X300" s="13"/>
      <c r="Y300" s="13"/>
      <c r="Z300" s="13"/>
      <c r="AA300" s="13"/>
      <c r="AB300" s="13"/>
      <c r="AC300" s="13"/>
      <c r="AD300" s="13"/>
      <c r="AE300" s="13"/>
      <c r="AT300" s="250" t="s">
        <v>222</v>
      </c>
      <c r="AU300" s="250" t="s">
        <v>81</v>
      </c>
      <c r="AV300" s="13" t="s">
        <v>81</v>
      </c>
      <c r="AW300" s="13" t="s">
        <v>33</v>
      </c>
      <c r="AX300" s="13" t="s">
        <v>79</v>
      </c>
      <c r="AY300" s="250" t="s">
        <v>156</v>
      </c>
    </row>
    <row r="301" s="2" customFormat="1" ht="16.5" customHeight="1">
      <c r="A301" s="41"/>
      <c r="B301" s="42"/>
      <c r="C301" s="283" t="s">
        <v>508</v>
      </c>
      <c r="D301" s="283" t="s">
        <v>348</v>
      </c>
      <c r="E301" s="284" t="s">
        <v>2388</v>
      </c>
      <c r="F301" s="285" t="s">
        <v>2389</v>
      </c>
      <c r="G301" s="286" t="s">
        <v>187</v>
      </c>
      <c r="H301" s="287">
        <v>1</v>
      </c>
      <c r="I301" s="288"/>
      <c r="J301" s="289">
        <f>ROUND(I301*H301,2)</f>
        <v>0</v>
      </c>
      <c r="K301" s="285" t="s">
        <v>219</v>
      </c>
      <c r="L301" s="290"/>
      <c r="M301" s="291" t="s">
        <v>19</v>
      </c>
      <c r="N301" s="292" t="s">
        <v>43</v>
      </c>
      <c r="O301" s="87"/>
      <c r="P301" s="225">
        <f>O301*H301</f>
        <v>0</v>
      </c>
      <c r="Q301" s="225">
        <v>0.017930000000000001</v>
      </c>
      <c r="R301" s="225">
        <f>Q301*H301</f>
        <v>0.017930000000000001</v>
      </c>
      <c r="S301" s="225">
        <v>0</v>
      </c>
      <c r="T301" s="226">
        <f>S301*H301</f>
        <v>0</v>
      </c>
      <c r="U301" s="41"/>
      <c r="V301" s="41"/>
      <c r="W301" s="41"/>
      <c r="X301" s="41"/>
      <c r="Y301" s="41"/>
      <c r="Z301" s="41"/>
      <c r="AA301" s="41"/>
      <c r="AB301" s="41"/>
      <c r="AC301" s="41"/>
      <c r="AD301" s="41"/>
      <c r="AE301" s="41"/>
      <c r="AR301" s="227" t="s">
        <v>263</v>
      </c>
      <c r="AT301" s="227" t="s">
        <v>348</v>
      </c>
      <c r="AU301" s="227" t="s">
        <v>81</v>
      </c>
      <c r="AY301" s="20" t="s">
        <v>156</v>
      </c>
      <c r="BE301" s="228">
        <f>IF(N301="základní",J301,0)</f>
        <v>0</v>
      </c>
      <c r="BF301" s="228">
        <f>IF(N301="snížená",J301,0)</f>
        <v>0</v>
      </c>
      <c r="BG301" s="228">
        <f>IF(N301="zákl. přenesená",J301,0)</f>
        <v>0</v>
      </c>
      <c r="BH301" s="228">
        <f>IF(N301="sníž. přenesená",J301,0)</f>
        <v>0</v>
      </c>
      <c r="BI301" s="228">
        <f>IF(N301="nulová",J301,0)</f>
        <v>0</v>
      </c>
      <c r="BJ301" s="20" t="s">
        <v>79</v>
      </c>
      <c r="BK301" s="228">
        <f>ROUND(I301*H301,2)</f>
        <v>0</v>
      </c>
      <c r="BL301" s="20" t="s">
        <v>178</v>
      </c>
      <c r="BM301" s="227" t="s">
        <v>2390</v>
      </c>
    </row>
    <row r="302" s="12" customFormat="1" ht="22.8" customHeight="1">
      <c r="A302" s="12"/>
      <c r="B302" s="200"/>
      <c r="C302" s="201"/>
      <c r="D302" s="202" t="s">
        <v>71</v>
      </c>
      <c r="E302" s="214" t="s">
        <v>270</v>
      </c>
      <c r="F302" s="214" t="s">
        <v>373</v>
      </c>
      <c r="G302" s="201"/>
      <c r="H302" s="201"/>
      <c r="I302" s="204"/>
      <c r="J302" s="215">
        <f>BK302</f>
        <v>0</v>
      </c>
      <c r="K302" s="201"/>
      <c r="L302" s="206"/>
      <c r="M302" s="207"/>
      <c r="N302" s="208"/>
      <c r="O302" s="208"/>
      <c r="P302" s="209">
        <f>SUM(P303:P386)</f>
        <v>0</v>
      </c>
      <c r="Q302" s="208"/>
      <c r="R302" s="209">
        <f>SUM(R303:R386)</f>
        <v>0.01</v>
      </c>
      <c r="S302" s="208"/>
      <c r="T302" s="210">
        <f>SUM(T303:T386)</f>
        <v>9.6183189999999996</v>
      </c>
      <c r="U302" s="12"/>
      <c r="V302" s="12"/>
      <c r="W302" s="12"/>
      <c r="X302" s="12"/>
      <c r="Y302" s="12"/>
      <c r="Z302" s="12"/>
      <c r="AA302" s="12"/>
      <c r="AB302" s="12"/>
      <c r="AC302" s="12"/>
      <c r="AD302" s="12"/>
      <c r="AE302" s="12"/>
      <c r="AR302" s="211" t="s">
        <v>79</v>
      </c>
      <c r="AT302" s="212" t="s">
        <v>71</v>
      </c>
      <c r="AU302" s="212" t="s">
        <v>79</v>
      </c>
      <c r="AY302" s="211" t="s">
        <v>156</v>
      </c>
      <c r="BK302" s="213">
        <f>SUM(BK303:BK386)</f>
        <v>0</v>
      </c>
    </row>
    <row r="303" s="2" customFormat="1" ht="16.5" customHeight="1">
      <c r="A303" s="41"/>
      <c r="B303" s="42"/>
      <c r="C303" s="216" t="s">
        <v>513</v>
      </c>
      <c r="D303" s="216" t="s">
        <v>159</v>
      </c>
      <c r="E303" s="217" t="s">
        <v>855</v>
      </c>
      <c r="F303" s="218" t="s">
        <v>856</v>
      </c>
      <c r="G303" s="219" t="s">
        <v>218</v>
      </c>
      <c r="H303" s="220">
        <v>3.21</v>
      </c>
      <c r="I303" s="221"/>
      <c r="J303" s="222">
        <f>ROUND(I303*H303,2)</f>
        <v>0</v>
      </c>
      <c r="K303" s="218" t="s">
        <v>219</v>
      </c>
      <c r="L303" s="47"/>
      <c r="M303" s="223" t="s">
        <v>19</v>
      </c>
      <c r="N303" s="224" t="s">
        <v>43</v>
      </c>
      <c r="O303" s="87"/>
      <c r="P303" s="225">
        <f>O303*H303</f>
        <v>0</v>
      </c>
      <c r="Q303" s="225">
        <v>0</v>
      </c>
      <c r="R303" s="225">
        <f>Q303*H303</f>
        <v>0</v>
      </c>
      <c r="S303" s="225">
        <v>0.26100000000000001</v>
      </c>
      <c r="T303" s="226">
        <f>S303*H303</f>
        <v>0.83781000000000005</v>
      </c>
      <c r="U303" s="41"/>
      <c r="V303" s="41"/>
      <c r="W303" s="41"/>
      <c r="X303" s="41"/>
      <c r="Y303" s="41"/>
      <c r="Z303" s="41"/>
      <c r="AA303" s="41"/>
      <c r="AB303" s="41"/>
      <c r="AC303" s="41"/>
      <c r="AD303" s="41"/>
      <c r="AE303" s="41"/>
      <c r="AR303" s="227" t="s">
        <v>178</v>
      </c>
      <c r="AT303" s="227" t="s">
        <v>159</v>
      </c>
      <c r="AU303" s="227" t="s">
        <v>81</v>
      </c>
      <c r="AY303" s="20" t="s">
        <v>156</v>
      </c>
      <c r="BE303" s="228">
        <f>IF(N303="základní",J303,0)</f>
        <v>0</v>
      </c>
      <c r="BF303" s="228">
        <f>IF(N303="snížená",J303,0)</f>
        <v>0</v>
      </c>
      <c r="BG303" s="228">
        <f>IF(N303="zákl. přenesená",J303,0)</f>
        <v>0</v>
      </c>
      <c r="BH303" s="228">
        <f>IF(N303="sníž. přenesená",J303,0)</f>
        <v>0</v>
      </c>
      <c r="BI303" s="228">
        <f>IF(N303="nulová",J303,0)</f>
        <v>0</v>
      </c>
      <c r="BJ303" s="20" t="s">
        <v>79</v>
      </c>
      <c r="BK303" s="228">
        <f>ROUND(I303*H303,2)</f>
        <v>0</v>
      </c>
      <c r="BL303" s="20" t="s">
        <v>178</v>
      </c>
      <c r="BM303" s="227" t="s">
        <v>2391</v>
      </c>
    </row>
    <row r="304" s="2" customFormat="1">
      <c r="A304" s="41"/>
      <c r="B304" s="42"/>
      <c r="C304" s="43"/>
      <c r="D304" s="229" t="s">
        <v>166</v>
      </c>
      <c r="E304" s="43"/>
      <c r="F304" s="230" t="s">
        <v>858</v>
      </c>
      <c r="G304" s="43"/>
      <c r="H304" s="43"/>
      <c r="I304" s="231"/>
      <c r="J304" s="43"/>
      <c r="K304" s="43"/>
      <c r="L304" s="47"/>
      <c r="M304" s="232"/>
      <c r="N304" s="233"/>
      <c r="O304" s="87"/>
      <c r="P304" s="87"/>
      <c r="Q304" s="87"/>
      <c r="R304" s="87"/>
      <c r="S304" s="87"/>
      <c r="T304" s="88"/>
      <c r="U304" s="41"/>
      <c r="V304" s="41"/>
      <c r="W304" s="41"/>
      <c r="X304" s="41"/>
      <c r="Y304" s="41"/>
      <c r="Z304" s="41"/>
      <c r="AA304" s="41"/>
      <c r="AB304" s="41"/>
      <c r="AC304" s="41"/>
      <c r="AD304" s="41"/>
      <c r="AE304" s="41"/>
      <c r="AT304" s="20" t="s">
        <v>166</v>
      </c>
      <c r="AU304" s="20" t="s">
        <v>81</v>
      </c>
    </row>
    <row r="305" s="14" customFormat="1">
      <c r="A305" s="14"/>
      <c r="B305" s="251"/>
      <c r="C305" s="252"/>
      <c r="D305" s="241" t="s">
        <v>222</v>
      </c>
      <c r="E305" s="253" t="s">
        <v>19</v>
      </c>
      <c r="F305" s="254" t="s">
        <v>2230</v>
      </c>
      <c r="G305" s="252"/>
      <c r="H305" s="253" t="s">
        <v>19</v>
      </c>
      <c r="I305" s="255"/>
      <c r="J305" s="252"/>
      <c r="K305" s="252"/>
      <c r="L305" s="256"/>
      <c r="M305" s="257"/>
      <c r="N305" s="258"/>
      <c r="O305" s="258"/>
      <c r="P305" s="258"/>
      <c r="Q305" s="258"/>
      <c r="R305" s="258"/>
      <c r="S305" s="258"/>
      <c r="T305" s="259"/>
      <c r="U305" s="14"/>
      <c r="V305" s="14"/>
      <c r="W305" s="14"/>
      <c r="X305" s="14"/>
      <c r="Y305" s="14"/>
      <c r="Z305" s="14"/>
      <c r="AA305" s="14"/>
      <c r="AB305" s="14"/>
      <c r="AC305" s="14"/>
      <c r="AD305" s="14"/>
      <c r="AE305" s="14"/>
      <c r="AT305" s="260" t="s">
        <v>222</v>
      </c>
      <c r="AU305" s="260" t="s">
        <v>81</v>
      </c>
      <c r="AV305" s="14" t="s">
        <v>79</v>
      </c>
      <c r="AW305" s="14" t="s">
        <v>33</v>
      </c>
      <c r="AX305" s="14" t="s">
        <v>72</v>
      </c>
      <c r="AY305" s="260" t="s">
        <v>156</v>
      </c>
    </row>
    <row r="306" s="13" customFormat="1">
      <c r="A306" s="13"/>
      <c r="B306" s="239"/>
      <c r="C306" s="240"/>
      <c r="D306" s="241" t="s">
        <v>222</v>
      </c>
      <c r="E306" s="242" t="s">
        <v>19</v>
      </c>
      <c r="F306" s="243" t="s">
        <v>2392</v>
      </c>
      <c r="G306" s="240"/>
      <c r="H306" s="244">
        <v>3.21</v>
      </c>
      <c r="I306" s="245"/>
      <c r="J306" s="240"/>
      <c r="K306" s="240"/>
      <c r="L306" s="246"/>
      <c r="M306" s="247"/>
      <c r="N306" s="248"/>
      <c r="O306" s="248"/>
      <c r="P306" s="248"/>
      <c r="Q306" s="248"/>
      <c r="R306" s="248"/>
      <c r="S306" s="248"/>
      <c r="T306" s="249"/>
      <c r="U306" s="13"/>
      <c r="V306" s="13"/>
      <c r="W306" s="13"/>
      <c r="X306" s="13"/>
      <c r="Y306" s="13"/>
      <c r="Z306" s="13"/>
      <c r="AA306" s="13"/>
      <c r="AB306" s="13"/>
      <c r="AC306" s="13"/>
      <c r="AD306" s="13"/>
      <c r="AE306" s="13"/>
      <c r="AT306" s="250" t="s">
        <v>222</v>
      </c>
      <c r="AU306" s="250" t="s">
        <v>81</v>
      </c>
      <c r="AV306" s="13" t="s">
        <v>81</v>
      </c>
      <c r="AW306" s="13" t="s">
        <v>33</v>
      </c>
      <c r="AX306" s="13" t="s">
        <v>79</v>
      </c>
      <c r="AY306" s="250" t="s">
        <v>156</v>
      </c>
    </row>
    <row r="307" s="2" customFormat="1" ht="24.15" customHeight="1">
      <c r="A307" s="41"/>
      <c r="B307" s="42"/>
      <c r="C307" s="216" t="s">
        <v>518</v>
      </c>
      <c r="D307" s="216" t="s">
        <v>159</v>
      </c>
      <c r="E307" s="217" t="s">
        <v>865</v>
      </c>
      <c r="F307" s="218" t="s">
        <v>866</v>
      </c>
      <c r="G307" s="219" t="s">
        <v>226</v>
      </c>
      <c r="H307" s="220">
        <v>1.0920000000000001</v>
      </c>
      <c r="I307" s="221"/>
      <c r="J307" s="222">
        <f>ROUND(I307*H307,2)</f>
        <v>0</v>
      </c>
      <c r="K307" s="218" t="s">
        <v>219</v>
      </c>
      <c r="L307" s="47"/>
      <c r="M307" s="223" t="s">
        <v>19</v>
      </c>
      <c r="N307" s="224" t="s">
        <v>43</v>
      </c>
      <c r="O307" s="87"/>
      <c r="P307" s="225">
        <f>O307*H307</f>
        <v>0</v>
      </c>
      <c r="Q307" s="225">
        <v>0</v>
      </c>
      <c r="R307" s="225">
        <f>Q307*H307</f>
        <v>0</v>
      </c>
      <c r="S307" s="225">
        <v>1.8</v>
      </c>
      <c r="T307" s="226">
        <f>S307*H307</f>
        <v>1.9656000000000002</v>
      </c>
      <c r="U307" s="41"/>
      <c r="V307" s="41"/>
      <c r="W307" s="41"/>
      <c r="X307" s="41"/>
      <c r="Y307" s="41"/>
      <c r="Z307" s="41"/>
      <c r="AA307" s="41"/>
      <c r="AB307" s="41"/>
      <c r="AC307" s="41"/>
      <c r="AD307" s="41"/>
      <c r="AE307" s="41"/>
      <c r="AR307" s="227" t="s">
        <v>178</v>
      </c>
      <c r="AT307" s="227" t="s">
        <v>159</v>
      </c>
      <c r="AU307" s="227" t="s">
        <v>81</v>
      </c>
      <c r="AY307" s="20" t="s">
        <v>156</v>
      </c>
      <c r="BE307" s="228">
        <f>IF(N307="základní",J307,0)</f>
        <v>0</v>
      </c>
      <c r="BF307" s="228">
        <f>IF(N307="snížená",J307,0)</f>
        <v>0</v>
      </c>
      <c r="BG307" s="228">
        <f>IF(N307="zákl. přenesená",J307,0)</f>
        <v>0</v>
      </c>
      <c r="BH307" s="228">
        <f>IF(N307="sníž. přenesená",J307,0)</f>
        <v>0</v>
      </c>
      <c r="BI307" s="228">
        <f>IF(N307="nulová",J307,0)</f>
        <v>0</v>
      </c>
      <c r="BJ307" s="20" t="s">
        <v>79</v>
      </c>
      <c r="BK307" s="228">
        <f>ROUND(I307*H307,2)</f>
        <v>0</v>
      </c>
      <c r="BL307" s="20" t="s">
        <v>178</v>
      </c>
      <c r="BM307" s="227" t="s">
        <v>2393</v>
      </c>
    </row>
    <row r="308" s="2" customFormat="1">
      <c r="A308" s="41"/>
      <c r="B308" s="42"/>
      <c r="C308" s="43"/>
      <c r="D308" s="229" t="s">
        <v>166</v>
      </c>
      <c r="E308" s="43"/>
      <c r="F308" s="230" t="s">
        <v>868</v>
      </c>
      <c r="G308" s="43"/>
      <c r="H308" s="43"/>
      <c r="I308" s="231"/>
      <c r="J308" s="43"/>
      <c r="K308" s="43"/>
      <c r="L308" s="47"/>
      <c r="M308" s="232"/>
      <c r="N308" s="233"/>
      <c r="O308" s="87"/>
      <c r="P308" s="87"/>
      <c r="Q308" s="87"/>
      <c r="R308" s="87"/>
      <c r="S308" s="87"/>
      <c r="T308" s="88"/>
      <c r="U308" s="41"/>
      <c r="V308" s="41"/>
      <c r="W308" s="41"/>
      <c r="X308" s="41"/>
      <c r="Y308" s="41"/>
      <c r="Z308" s="41"/>
      <c r="AA308" s="41"/>
      <c r="AB308" s="41"/>
      <c r="AC308" s="41"/>
      <c r="AD308" s="41"/>
      <c r="AE308" s="41"/>
      <c r="AT308" s="20" t="s">
        <v>166</v>
      </c>
      <c r="AU308" s="20" t="s">
        <v>81</v>
      </c>
    </row>
    <row r="309" s="14" customFormat="1">
      <c r="A309" s="14"/>
      <c r="B309" s="251"/>
      <c r="C309" s="252"/>
      <c r="D309" s="241" t="s">
        <v>222</v>
      </c>
      <c r="E309" s="253" t="s">
        <v>19</v>
      </c>
      <c r="F309" s="254" t="s">
        <v>2230</v>
      </c>
      <c r="G309" s="252"/>
      <c r="H309" s="253" t="s">
        <v>19</v>
      </c>
      <c r="I309" s="255"/>
      <c r="J309" s="252"/>
      <c r="K309" s="252"/>
      <c r="L309" s="256"/>
      <c r="M309" s="257"/>
      <c r="N309" s="258"/>
      <c r="O309" s="258"/>
      <c r="P309" s="258"/>
      <c r="Q309" s="258"/>
      <c r="R309" s="258"/>
      <c r="S309" s="258"/>
      <c r="T309" s="259"/>
      <c r="U309" s="14"/>
      <c r="V309" s="14"/>
      <c r="W309" s="14"/>
      <c r="X309" s="14"/>
      <c r="Y309" s="14"/>
      <c r="Z309" s="14"/>
      <c r="AA309" s="14"/>
      <c r="AB309" s="14"/>
      <c r="AC309" s="14"/>
      <c r="AD309" s="14"/>
      <c r="AE309" s="14"/>
      <c r="AT309" s="260" t="s">
        <v>222</v>
      </c>
      <c r="AU309" s="260" t="s">
        <v>81</v>
      </c>
      <c r="AV309" s="14" t="s">
        <v>79</v>
      </c>
      <c r="AW309" s="14" t="s">
        <v>33</v>
      </c>
      <c r="AX309" s="14" t="s">
        <v>72</v>
      </c>
      <c r="AY309" s="260" t="s">
        <v>156</v>
      </c>
    </row>
    <row r="310" s="13" customFormat="1">
      <c r="A310" s="13"/>
      <c r="B310" s="239"/>
      <c r="C310" s="240"/>
      <c r="D310" s="241" t="s">
        <v>222</v>
      </c>
      <c r="E310" s="242" t="s">
        <v>19</v>
      </c>
      <c r="F310" s="243" t="s">
        <v>2394</v>
      </c>
      <c r="G310" s="240"/>
      <c r="H310" s="244">
        <v>1.0920000000000001</v>
      </c>
      <c r="I310" s="245"/>
      <c r="J310" s="240"/>
      <c r="K310" s="240"/>
      <c r="L310" s="246"/>
      <c r="M310" s="247"/>
      <c r="N310" s="248"/>
      <c r="O310" s="248"/>
      <c r="P310" s="248"/>
      <c r="Q310" s="248"/>
      <c r="R310" s="248"/>
      <c r="S310" s="248"/>
      <c r="T310" s="249"/>
      <c r="U310" s="13"/>
      <c r="V310" s="13"/>
      <c r="W310" s="13"/>
      <c r="X310" s="13"/>
      <c r="Y310" s="13"/>
      <c r="Z310" s="13"/>
      <c r="AA310" s="13"/>
      <c r="AB310" s="13"/>
      <c r="AC310" s="13"/>
      <c r="AD310" s="13"/>
      <c r="AE310" s="13"/>
      <c r="AT310" s="250" t="s">
        <v>222</v>
      </c>
      <c r="AU310" s="250" t="s">
        <v>81</v>
      </c>
      <c r="AV310" s="13" t="s">
        <v>81</v>
      </c>
      <c r="AW310" s="13" t="s">
        <v>33</v>
      </c>
      <c r="AX310" s="13" t="s">
        <v>79</v>
      </c>
      <c r="AY310" s="250" t="s">
        <v>156</v>
      </c>
    </row>
    <row r="311" s="2" customFormat="1" ht="21.75" customHeight="1">
      <c r="A311" s="41"/>
      <c r="B311" s="42"/>
      <c r="C311" s="216" t="s">
        <v>525</v>
      </c>
      <c r="D311" s="216" t="s">
        <v>159</v>
      </c>
      <c r="E311" s="217" t="s">
        <v>2395</v>
      </c>
      <c r="F311" s="218" t="s">
        <v>2396</v>
      </c>
      <c r="G311" s="219" t="s">
        <v>226</v>
      </c>
      <c r="H311" s="220">
        <v>1.0109999999999999</v>
      </c>
      <c r="I311" s="221"/>
      <c r="J311" s="222">
        <f>ROUND(I311*H311,2)</f>
        <v>0</v>
      </c>
      <c r="K311" s="218" t="s">
        <v>219</v>
      </c>
      <c r="L311" s="47"/>
      <c r="M311" s="223" t="s">
        <v>19</v>
      </c>
      <c r="N311" s="224" t="s">
        <v>43</v>
      </c>
      <c r="O311" s="87"/>
      <c r="P311" s="225">
        <f>O311*H311</f>
        <v>0</v>
      </c>
      <c r="Q311" s="225">
        <v>0</v>
      </c>
      <c r="R311" s="225">
        <f>Q311*H311</f>
        <v>0</v>
      </c>
      <c r="S311" s="225">
        <v>1.3999999999999999</v>
      </c>
      <c r="T311" s="226">
        <f>S311*H311</f>
        <v>1.4153999999999998</v>
      </c>
      <c r="U311" s="41"/>
      <c r="V311" s="41"/>
      <c r="W311" s="41"/>
      <c r="X311" s="41"/>
      <c r="Y311" s="41"/>
      <c r="Z311" s="41"/>
      <c r="AA311" s="41"/>
      <c r="AB311" s="41"/>
      <c r="AC311" s="41"/>
      <c r="AD311" s="41"/>
      <c r="AE311" s="41"/>
      <c r="AR311" s="227" t="s">
        <v>178</v>
      </c>
      <c r="AT311" s="227" t="s">
        <v>159</v>
      </c>
      <c r="AU311" s="227" t="s">
        <v>81</v>
      </c>
      <c r="AY311" s="20" t="s">
        <v>156</v>
      </c>
      <c r="BE311" s="228">
        <f>IF(N311="základní",J311,0)</f>
        <v>0</v>
      </c>
      <c r="BF311" s="228">
        <f>IF(N311="snížená",J311,0)</f>
        <v>0</v>
      </c>
      <c r="BG311" s="228">
        <f>IF(N311="zákl. přenesená",J311,0)</f>
        <v>0</v>
      </c>
      <c r="BH311" s="228">
        <f>IF(N311="sníž. přenesená",J311,0)</f>
        <v>0</v>
      </c>
      <c r="BI311" s="228">
        <f>IF(N311="nulová",J311,0)</f>
        <v>0</v>
      </c>
      <c r="BJ311" s="20" t="s">
        <v>79</v>
      </c>
      <c r="BK311" s="228">
        <f>ROUND(I311*H311,2)</f>
        <v>0</v>
      </c>
      <c r="BL311" s="20" t="s">
        <v>178</v>
      </c>
      <c r="BM311" s="227" t="s">
        <v>2397</v>
      </c>
    </row>
    <row r="312" s="2" customFormat="1">
      <c r="A312" s="41"/>
      <c r="B312" s="42"/>
      <c r="C312" s="43"/>
      <c r="D312" s="229" t="s">
        <v>166</v>
      </c>
      <c r="E312" s="43"/>
      <c r="F312" s="230" t="s">
        <v>2398</v>
      </c>
      <c r="G312" s="43"/>
      <c r="H312" s="43"/>
      <c r="I312" s="231"/>
      <c r="J312" s="43"/>
      <c r="K312" s="43"/>
      <c r="L312" s="47"/>
      <c r="M312" s="232"/>
      <c r="N312" s="233"/>
      <c r="O312" s="87"/>
      <c r="P312" s="87"/>
      <c r="Q312" s="87"/>
      <c r="R312" s="87"/>
      <c r="S312" s="87"/>
      <c r="T312" s="88"/>
      <c r="U312" s="41"/>
      <c r="V312" s="41"/>
      <c r="W312" s="41"/>
      <c r="X312" s="41"/>
      <c r="Y312" s="41"/>
      <c r="Z312" s="41"/>
      <c r="AA312" s="41"/>
      <c r="AB312" s="41"/>
      <c r="AC312" s="41"/>
      <c r="AD312" s="41"/>
      <c r="AE312" s="41"/>
      <c r="AT312" s="20" t="s">
        <v>166</v>
      </c>
      <c r="AU312" s="20" t="s">
        <v>81</v>
      </c>
    </row>
    <row r="313" s="14" customFormat="1">
      <c r="A313" s="14"/>
      <c r="B313" s="251"/>
      <c r="C313" s="252"/>
      <c r="D313" s="241" t="s">
        <v>222</v>
      </c>
      <c r="E313" s="253" t="s">
        <v>19</v>
      </c>
      <c r="F313" s="254" t="s">
        <v>2335</v>
      </c>
      <c r="G313" s="252"/>
      <c r="H313" s="253" t="s">
        <v>19</v>
      </c>
      <c r="I313" s="255"/>
      <c r="J313" s="252"/>
      <c r="K313" s="252"/>
      <c r="L313" s="256"/>
      <c r="M313" s="257"/>
      <c r="N313" s="258"/>
      <c r="O313" s="258"/>
      <c r="P313" s="258"/>
      <c r="Q313" s="258"/>
      <c r="R313" s="258"/>
      <c r="S313" s="258"/>
      <c r="T313" s="259"/>
      <c r="U313" s="14"/>
      <c r="V313" s="14"/>
      <c r="W313" s="14"/>
      <c r="X313" s="14"/>
      <c r="Y313" s="14"/>
      <c r="Z313" s="14"/>
      <c r="AA313" s="14"/>
      <c r="AB313" s="14"/>
      <c r="AC313" s="14"/>
      <c r="AD313" s="14"/>
      <c r="AE313" s="14"/>
      <c r="AT313" s="260" t="s">
        <v>222</v>
      </c>
      <c r="AU313" s="260" t="s">
        <v>81</v>
      </c>
      <c r="AV313" s="14" t="s">
        <v>79</v>
      </c>
      <c r="AW313" s="14" t="s">
        <v>33</v>
      </c>
      <c r="AX313" s="14" t="s">
        <v>72</v>
      </c>
      <c r="AY313" s="260" t="s">
        <v>156</v>
      </c>
    </row>
    <row r="314" s="13" customFormat="1">
      <c r="A314" s="13"/>
      <c r="B314" s="239"/>
      <c r="C314" s="240"/>
      <c r="D314" s="241" t="s">
        <v>222</v>
      </c>
      <c r="E314" s="242" t="s">
        <v>19</v>
      </c>
      <c r="F314" s="243" t="s">
        <v>2399</v>
      </c>
      <c r="G314" s="240"/>
      <c r="H314" s="244">
        <v>1.0109999999999999</v>
      </c>
      <c r="I314" s="245"/>
      <c r="J314" s="240"/>
      <c r="K314" s="240"/>
      <c r="L314" s="246"/>
      <c r="M314" s="247"/>
      <c r="N314" s="248"/>
      <c r="O314" s="248"/>
      <c r="P314" s="248"/>
      <c r="Q314" s="248"/>
      <c r="R314" s="248"/>
      <c r="S314" s="248"/>
      <c r="T314" s="249"/>
      <c r="U314" s="13"/>
      <c r="V314" s="13"/>
      <c r="W314" s="13"/>
      <c r="X314" s="13"/>
      <c r="Y314" s="13"/>
      <c r="Z314" s="13"/>
      <c r="AA314" s="13"/>
      <c r="AB314" s="13"/>
      <c r="AC314" s="13"/>
      <c r="AD314" s="13"/>
      <c r="AE314" s="13"/>
      <c r="AT314" s="250" t="s">
        <v>222</v>
      </c>
      <c r="AU314" s="250" t="s">
        <v>81</v>
      </c>
      <c r="AV314" s="13" t="s">
        <v>81</v>
      </c>
      <c r="AW314" s="13" t="s">
        <v>33</v>
      </c>
      <c r="AX314" s="13" t="s">
        <v>79</v>
      </c>
      <c r="AY314" s="250" t="s">
        <v>156</v>
      </c>
    </row>
    <row r="315" s="2" customFormat="1" ht="24.15" customHeight="1">
      <c r="A315" s="41"/>
      <c r="B315" s="42"/>
      <c r="C315" s="216" t="s">
        <v>533</v>
      </c>
      <c r="D315" s="216" t="s">
        <v>159</v>
      </c>
      <c r="E315" s="217" t="s">
        <v>839</v>
      </c>
      <c r="F315" s="218" t="s">
        <v>840</v>
      </c>
      <c r="G315" s="219" t="s">
        <v>218</v>
      </c>
      <c r="H315" s="220">
        <v>1.6000000000000001</v>
      </c>
      <c r="I315" s="221"/>
      <c r="J315" s="222">
        <f>ROUND(I315*H315,2)</f>
        <v>0</v>
      </c>
      <c r="K315" s="218" t="s">
        <v>219</v>
      </c>
      <c r="L315" s="47"/>
      <c r="M315" s="223" t="s">
        <v>19</v>
      </c>
      <c r="N315" s="224" t="s">
        <v>43</v>
      </c>
      <c r="O315" s="87"/>
      <c r="P315" s="225">
        <f>O315*H315</f>
        <v>0</v>
      </c>
      <c r="Q315" s="225">
        <v>0</v>
      </c>
      <c r="R315" s="225">
        <f>Q315*H315</f>
        <v>0</v>
      </c>
      <c r="S315" s="225">
        <v>0.075999999999999998</v>
      </c>
      <c r="T315" s="226">
        <f>S315*H315</f>
        <v>0.1216</v>
      </c>
      <c r="U315" s="41"/>
      <c r="V315" s="41"/>
      <c r="W315" s="41"/>
      <c r="X315" s="41"/>
      <c r="Y315" s="41"/>
      <c r="Z315" s="41"/>
      <c r="AA315" s="41"/>
      <c r="AB315" s="41"/>
      <c r="AC315" s="41"/>
      <c r="AD315" s="41"/>
      <c r="AE315" s="41"/>
      <c r="AR315" s="227" t="s">
        <v>178</v>
      </c>
      <c r="AT315" s="227" t="s">
        <v>159</v>
      </c>
      <c r="AU315" s="227" t="s">
        <v>81</v>
      </c>
      <c r="AY315" s="20" t="s">
        <v>156</v>
      </c>
      <c r="BE315" s="228">
        <f>IF(N315="základní",J315,0)</f>
        <v>0</v>
      </c>
      <c r="BF315" s="228">
        <f>IF(N315="snížená",J315,0)</f>
        <v>0</v>
      </c>
      <c r="BG315" s="228">
        <f>IF(N315="zákl. přenesená",J315,0)</f>
        <v>0</v>
      </c>
      <c r="BH315" s="228">
        <f>IF(N315="sníž. přenesená",J315,0)</f>
        <v>0</v>
      </c>
      <c r="BI315" s="228">
        <f>IF(N315="nulová",J315,0)</f>
        <v>0</v>
      </c>
      <c r="BJ315" s="20" t="s">
        <v>79</v>
      </c>
      <c r="BK315" s="228">
        <f>ROUND(I315*H315,2)</f>
        <v>0</v>
      </c>
      <c r="BL315" s="20" t="s">
        <v>178</v>
      </c>
      <c r="BM315" s="227" t="s">
        <v>2400</v>
      </c>
    </row>
    <row r="316" s="2" customFormat="1">
      <c r="A316" s="41"/>
      <c r="B316" s="42"/>
      <c r="C316" s="43"/>
      <c r="D316" s="229" t="s">
        <v>166</v>
      </c>
      <c r="E316" s="43"/>
      <c r="F316" s="230" t="s">
        <v>842</v>
      </c>
      <c r="G316" s="43"/>
      <c r="H316" s="43"/>
      <c r="I316" s="231"/>
      <c r="J316" s="43"/>
      <c r="K316" s="43"/>
      <c r="L316" s="47"/>
      <c r="M316" s="232"/>
      <c r="N316" s="233"/>
      <c r="O316" s="87"/>
      <c r="P316" s="87"/>
      <c r="Q316" s="87"/>
      <c r="R316" s="87"/>
      <c r="S316" s="87"/>
      <c r="T316" s="88"/>
      <c r="U316" s="41"/>
      <c r="V316" s="41"/>
      <c r="W316" s="41"/>
      <c r="X316" s="41"/>
      <c r="Y316" s="41"/>
      <c r="Z316" s="41"/>
      <c r="AA316" s="41"/>
      <c r="AB316" s="41"/>
      <c r="AC316" s="41"/>
      <c r="AD316" s="41"/>
      <c r="AE316" s="41"/>
      <c r="AT316" s="20" t="s">
        <v>166</v>
      </c>
      <c r="AU316" s="20" t="s">
        <v>81</v>
      </c>
    </row>
    <row r="317" s="14" customFormat="1">
      <c r="A317" s="14"/>
      <c r="B317" s="251"/>
      <c r="C317" s="252"/>
      <c r="D317" s="241" t="s">
        <v>222</v>
      </c>
      <c r="E317" s="253" t="s">
        <v>19</v>
      </c>
      <c r="F317" s="254" t="s">
        <v>2230</v>
      </c>
      <c r="G317" s="252"/>
      <c r="H317" s="253" t="s">
        <v>19</v>
      </c>
      <c r="I317" s="255"/>
      <c r="J317" s="252"/>
      <c r="K317" s="252"/>
      <c r="L317" s="256"/>
      <c r="M317" s="257"/>
      <c r="N317" s="258"/>
      <c r="O317" s="258"/>
      <c r="P317" s="258"/>
      <c r="Q317" s="258"/>
      <c r="R317" s="258"/>
      <c r="S317" s="258"/>
      <c r="T317" s="259"/>
      <c r="U317" s="14"/>
      <c r="V317" s="14"/>
      <c r="W317" s="14"/>
      <c r="X317" s="14"/>
      <c r="Y317" s="14"/>
      <c r="Z317" s="14"/>
      <c r="AA317" s="14"/>
      <c r="AB317" s="14"/>
      <c r="AC317" s="14"/>
      <c r="AD317" s="14"/>
      <c r="AE317" s="14"/>
      <c r="AT317" s="260" t="s">
        <v>222</v>
      </c>
      <c r="AU317" s="260" t="s">
        <v>81</v>
      </c>
      <c r="AV317" s="14" t="s">
        <v>79</v>
      </c>
      <c r="AW317" s="14" t="s">
        <v>33</v>
      </c>
      <c r="AX317" s="14" t="s">
        <v>72</v>
      </c>
      <c r="AY317" s="260" t="s">
        <v>156</v>
      </c>
    </row>
    <row r="318" s="13" customFormat="1">
      <c r="A318" s="13"/>
      <c r="B318" s="239"/>
      <c r="C318" s="240"/>
      <c r="D318" s="241" t="s">
        <v>222</v>
      </c>
      <c r="E318" s="242" t="s">
        <v>19</v>
      </c>
      <c r="F318" s="243" t="s">
        <v>2401</v>
      </c>
      <c r="G318" s="240"/>
      <c r="H318" s="244">
        <v>1.6000000000000001</v>
      </c>
      <c r="I318" s="245"/>
      <c r="J318" s="240"/>
      <c r="K318" s="240"/>
      <c r="L318" s="246"/>
      <c r="M318" s="247"/>
      <c r="N318" s="248"/>
      <c r="O318" s="248"/>
      <c r="P318" s="248"/>
      <c r="Q318" s="248"/>
      <c r="R318" s="248"/>
      <c r="S318" s="248"/>
      <c r="T318" s="249"/>
      <c r="U318" s="13"/>
      <c r="V318" s="13"/>
      <c r="W318" s="13"/>
      <c r="X318" s="13"/>
      <c r="Y318" s="13"/>
      <c r="Z318" s="13"/>
      <c r="AA318" s="13"/>
      <c r="AB318" s="13"/>
      <c r="AC318" s="13"/>
      <c r="AD318" s="13"/>
      <c r="AE318" s="13"/>
      <c r="AT318" s="250" t="s">
        <v>222</v>
      </c>
      <c r="AU318" s="250" t="s">
        <v>81</v>
      </c>
      <c r="AV318" s="13" t="s">
        <v>81</v>
      </c>
      <c r="AW318" s="13" t="s">
        <v>33</v>
      </c>
      <c r="AX318" s="13" t="s">
        <v>79</v>
      </c>
      <c r="AY318" s="250" t="s">
        <v>156</v>
      </c>
    </row>
    <row r="319" s="2" customFormat="1" ht="21.75" customHeight="1">
      <c r="A319" s="41"/>
      <c r="B319" s="42"/>
      <c r="C319" s="216" t="s">
        <v>539</v>
      </c>
      <c r="D319" s="216" t="s">
        <v>159</v>
      </c>
      <c r="E319" s="217" t="s">
        <v>421</v>
      </c>
      <c r="F319" s="218" t="s">
        <v>2402</v>
      </c>
      <c r="G319" s="219" t="s">
        <v>218</v>
      </c>
      <c r="H319" s="220">
        <v>1.4339999999999999</v>
      </c>
      <c r="I319" s="221"/>
      <c r="J319" s="222">
        <f>ROUND(I319*H319,2)</f>
        <v>0</v>
      </c>
      <c r="K319" s="218" t="s">
        <v>219</v>
      </c>
      <c r="L319" s="47"/>
      <c r="M319" s="223" t="s">
        <v>19</v>
      </c>
      <c r="N319" s="224" t="s">
        <v>43</v>
      </c>
      <c r="O319" s="87"/>
      <c r="P319" s="225">
        <f>O319*H319</f>
        <v>0</v>
      </c>
      <c r="Q319" s="225">
        <v>0</v>
      </c>
      <c r="R319" s="225">
        <f>Q319*H319</f>
        <v>0</v>
      </c>
      <c r="S319" s="225">
        <v>0.058999999999999997</v>
      </c>
      <c r="T319" s="226">
        <f>S319*H319</f>
        <v>0.084605999999999987</v>
      </c>
      <c r="U319" s="41"/>
      <c r="V319" s="41"/>
      <c r="W319" s="41"/>
      <c r="X319" s="41"/>
      <c r="Y319" s="41"/>
      <c r="Z319" s="41"/>
      <c r="AA319" s="41"/>
      <c r="AB319" s="41"/>
      <c r="AC319" s="41"/>
      <c r="AD319" s="41"/>
      <c r="AE319" s="41"/>
      <c r="AR319" s="227" t="s">
        <v>178</v>
      </c>
      <c r="AT319" s="227" t="s">
        <v>159</v>
      </c>
      <c r="AU319" s="227" t="s">
        <v>81</v>
      </c>
      <c r="AY319" s="20" t="s">
        <v>156</v>
      </c>
      <c r="BE319" s="228">
        <f>IF(N319="základní",J319,0)</f>
        <v>0</v>
      </c>
      <c r="BF319" s="228">
        <f>IF(N319="snížená",J319,0)</f>
        <v>0</v>
      </c>
      <c r="BG319" s="228">
        <f>IF(N319="zákl. přenesená",J319,0)</f>
        <v>0</v>
      </c>
      <c r="BH319" s="228">
        <f>IF(N319="sníž. přenesená",J319,0)</f>
        <v>0</v>
      </c>
      <c r="BI319" s="228">
        <f>IF(N319="nulová",J319,0)</f>
        <v>0</v>
      </c>
      <c r="BJ319" s="20" t="s">
        <v>79</v>
      </c>
      <c r="BK319" s="228">
        <f>ROUND(I319*H319,2)</f>
        <v>0</v>
      </c>
      <c r="BL319" s="20" t="s">
        <v>178</v>
      </c>
      <c r="BM319" s="227" t="s">
        <v>2403</v>
      </c>
    </row>
    <row r="320" s="2" customFormat="1">
      <c r="A320" s="41"/>
      <c r="B320" s="42"/>
      <c r="C320" s="43"/>
      <c r="D320" s="229" t="s">
        <v>166</v>
      </c>
      <c r="E320" s="43"/>
      <c r="F320" s="230" t="s">
        <v>424</v>
      </c>
      <c r="G320" s="43"/>
      <c r="H320" s="43"/>
      <c r="I320" s="231"/>
      <c r="J320" s="43"/>
      <c r="K320" s="43"/>
      <c r="L320" s="47"/>
      <c r="M320" s="232"/>
      <c r="N320" s="233"/>
      <c r="O320" s="87"/>
      <c r="P320" s="87"/>
      <c r="Q320" s="87"/>
      <c r="R320" s="87"/>
      <c r="S320" s="87"/>
      <c r="T320" s="88"/>
      <c r="U320" s="41"/>
      <c r="V320" s="41"/>
      <c r="W320" s="41"/>
      <c r="X320" s="41"/>
      <c r="Y320" s="41"/>
      <c r="Z320" s="41"/>
      <c r="AA320" s="41"/>
      <c r="AB320" s="41"/>
      <c r="AC320" s="41"/>
      <c r="AD320" s="41"/>
      <c r="AE320" s="41"/>
      <c r="AT320" s="20" t="s">
        <v>166</v>
      </c>
      <c r="AU320" s="20" t="s">
        <v>81</v>
      </c>
    </row>
    <row r="321" s="14" customFormat="1">
      <c r="A321" s="14"/>
      <c r="B321" s="251"/>
      <c r="C321" s="252"/>
      <c r="D321" s="241" t="s">
        <v>222</v>
      </c>
      <c r="E321" s="253" t="s">
        <v>19</v>
      </c>
      <c r="F321" s="254" t="s">
        <v>2404</v>
      </c>
      <c r="G321" s="252"/>
      <c r="H321" s="253" t="s">
        <v>19</v>
      </c>
      <c r="I321" s="255"/>
      <c r="J321" s="252"/>
      <c r="K321" s="252"/>
      <c r="L321" s="256"/>
      <c r="M321" s="257"/>
      <c r="N321" s="258"/>
      <c r="O321" s="258"/>
      <c r="P321" s="258"/>
      <c r="Q321" s="258"/>
      <c r="R321" s="258"/>
      <c r="S321" s="258"/>
      <c r="T321" s="259"/>
      <c r="U321" s="14"/>
      <c r="V321" s="14"/>
      <c r="W321" s="14"/>
      <c r="X321" s="14"/>
      <c r="Y321" s="14"/>
      <c r="Z321" s="14"/>
      <c r="AA321" s="14"/>
      <c r="AB321" s="14"/>
      <c r="AC321" s="14"/>
      <c r="AD321" s="14"/>
      <c r="AE321" s="14"/>
      <c r="AT321" s="260" t="s">
        <v>222</v>
      </c>
      <c r="AU321" s="260" t="s">
        <v>81</v>
      </c>
      <c r="AV321" s="14" t="s">
        <v>79</v>
      </c>
      <c r="AW321" s="14" t="s">
        <v>33</v>
      </c>
      <c r="AX321" s="14" t="s">
        <v>72</v>
      </c>
      <c r="AY321" s="260" t="s">
        <v>156</v>
      </c>
    </row>
    <row r="322" s="13" customFormat="1">
      <c r="A322" s="13"/>
      <c r="B322" s="239"/>
      <c r="C322" s="240"/>
      <c r="D322" s="241" t="s">
        <v>222</v>
      </c>
      <c r="E322" s="242" t="s">
        <v>19</v>
      </c>
      <c r="F322" s="243" t="s">
        <v>2405</v>
      </c>
      <c r="G322" s="240"/>
      <c r="H322" s="244">
        <v>1.4339999999999999</v>
      </c>
      <c r="I322" s="245"/>
      <c r="J322" s="240"/>
      <c r="K322" s="240"/>
      <c r="L322" s="246"/>
      <c r="M322" s="247"/>
      <c r="N322" s="248"/>
      <c r="O322" s="248"/>
      <c r="P322" s="248"/>
      <c r="Q322" s="248"/>
      <c r="R322" s="248"/>
      <c r="S322" s="248"/>
      <c r="T322" s="249"/>
      <c r="U322" s="13"/>
      <c r="V322" s="13"/>
      <c r="W322" s="13"/>
      <c r="X322" s="13"/>
      <c r="Y322" s="13"/>
      <c r="Z322" s="13"/>
      <c r="AA322" s="13"/>
      <c r="AB322" s="13"/>
      <c r="AC322" s="13"/>
      <c r="AD322" s="13"/>
      <c r="AE322" s="13"/>
      <c r="AT322" s="250" t="s">
        <v>222</v>
      </c>
      <c r="AU322" s="250" t="s">
        <v>81</v>
      </c>
      <c r="AV322" s="13" t="s">
        <v>81</v>
      </c>
      <c r="AW322" s="13" t="s">
        <v>33</v>
      </c>
      <c r="AX322" s="13" t="s">
        <v>79</v>
      </c>
      <c r="AY322" s="250" t="s">
        <v>156</v>
      </c>
    </row>
    <row r="323" s="2" customFormat="1" ht="21.75" customHeight="1">
      <c r="A323" s="41"/>
      <c r="B323" s="42"/>
      <c r="C323" s="216" t="s">
        <v>544</v>
      </c>
      <c r="D323" s="216" t="s">
        <v>159</v>
      </c>
      <c r="E323" s="217" t="s">
        <v>2406</v>
      </c>
      <c r="F323" s="218" t="s">
        <v>2407</v>
      </c>
      <c r="G323" s="219" t="s">
        <v>218</v>
      </c>
      <c r="H323" s="220">
        <v>3.008</v>
      </c>
      <c r="I323" s="221"/>
      <c r="J323" s="222">
        <f>ROUND(I323*H323,2)</f>
        <v>0</v>
      </c>
      <c r="K323" s="218" t="s">
        <v>219</v>
      </c>
      <c r="L323" s="47"/>
      <c r="M323" s="223" t="s">
        <v>19</v>
      </c>
      <c r="N323" s="224" t="s">
        <v>43</v>
      </c>
      <c r="O323" s="87"/>
      <c r="P323" s="225">
        <f>O323*H323</f>
        <v>0</v>
      </c>
      <c r="Q323" s="225">
        <v>0</v>
      </c>
      <c r="R323" s="225">
        <f>Q323*H323</f>
        <v>0</v>
      </c>
      <c r="S323" s="225">
        <v>0.050999999999999997</v>
      </c>
      <c r="T323" s="226">
        <f>S323*H323</f>
        <v>0.15340799999999999</v>
      </c>
      <c r="U323" s="41"/>
      <c r="V323" s="41"/>
      <c r="W323" s="41"/>
      <c r="X323" s="41"/>
      <c r="Y323" s="41"/>
      <c r="Z323" s="41"/>
      <c r="AA323" s="41"/>
      <c r="AB323" s="41"/>
      <c r="AC323" s="41"/>
      <c r="AD323" s="41"/>
      <c r="AE323" s="41"/>
      <c r="AR323" s="227" t="s">
        <v>178</v>
      </c>
      <c r="AT323" s="227" t="s">
        <v>159</v>
      </c>
      <c r="AU323" s="227" t="s">
        <v>81</v>
      </c>
      <c r="AY323" s="20" t="s">
        <v>156</v>
      </c>
      <c r="BE323" s="228">
        <f>IF(N323="základní",J323,0)</f>
        <v>0</v>
      </c>
      <c r="BF323" s="228">
        <f>IF(N323="snížená",J323,0)</f>
        <v>0</v>
      </c>
      <c r="BG323" s="228">
        <f>IF(N323="zákl. přenesená",J323,0)</f>
        <v>0</v>
      </c>
      <c r="BH323" s="228">
        <f>IF(N323="sníž. přenesená",J323,0)</f>
        <v>0</v>
      </c>
      <c r="BI323" s="228">
        <f>IF(N323="nulová",J323,0)</f>
        <v>0</v>
      </c>
      <c r="BJ323" s="20" t="s">
        <v>79</v>
      </c>
      <c r="BK323" s="228">
        <f>ROUND(I323*H323,2)</f>
        <v>0</v>
      </c>
      <c r="BL323" s="20" t="s">
        <v>178</v>
      </c>
      <c r="BM323" s="227" t="s">
        <v>2408</v>
      </c>
    </row>
    <row r="324" s="2" customFormat="1">
      <c r="A324" s="41"/>
      <c r="B324" s="42"/>
      <c r="C324" s="43"/>
      <c r="D324" s="229" t="s">
        <v>166</v>
      </c>
      <c r="E324" s="43"/>
      <c r="F324" s="230" t="s">
        <v>2409</v>
      </c>
      <c r="G324" s="43"/>
      <c r="H324" s="43"/>
      <c r="I324" s="231"/>
      <c r="J324" s="43"/>
      <c r="K324" s="43"/>
      <c r="L324" s="47"/>
      <c r="M324" s="232"/>
      <c r="N324" s="233"/>
      <c r="O324" s="87"/>
      <c r="P324" s="87"/>
      <c r="Q324" s="87"/>
      <c r="R324" s="87"/>
      <c r="S324" s="87"/>
      <c r="T324" s="88"/>
      <c r="U324" s="41"/>
      <c r="V324" s="41"/>
      <c r="W324" s="41"/>
      <c r="X324" s="41"/>
      <c r="Y324" s="41"/>
      <c r="Z324" s="41"/>
      <c r="AA324" s="41"/>
      <c r="AB324" s="41"/>
      <c r="AC324" s="41"/>
      <c r="AD324" s="41"/>
      <c r="AE324" s="41"/>
      <c r="AT324" s="20" t="s">
        <v>166</v>
      </c>
      <c r="AU324" s="20" t="s">
        <v>81</v>
      </c>
    </row>
    <row r="325" s="14" customFormat="1">
      <c r="A325" s="14"/>
      <c r="B325" s="251"/>
      <c r="C325" s="252"/>
      <c r="D325" s="241" t="s">
        <v>222</v>
      </c>
      <c r="E325" s="253" t="s">
        <v>19</v>
      </c>
      <c r="F325" s="254" t="s">
        <v>2410</v>
      </c>
      <c r="G325" s="252"/>
      <c r="H325" s="253" t="s">
        <v>19</v>
      </c>
      <c r="I325" s="255"/>
      <c r="J325" s="252"/>
      <c r="K325" s="252"/>
      <c r="L325" s="256"/>
      <c r="M325" s="257"/>
      <c r="N325" s="258"/>
      <c r="O325" s="258"/>
      <c r="P325" s="258"/>
      <c r="Q325" s="258"/>
      <c r="R325" s="258"/>
      <c r="S325" s="258"/>
      <c r="T325" s="259"/>
      <c r="U325" s="14"/>
      <c r="V325" s="14"/>
      <c r="W325" s="14"/>
      <c r="X325" s="14"/>
      <c r="Y325" s="14"/>
      <c r="Z325" s="14"/>
      <c r="AA325" s="14"/>
      <c r="AB325" s="14"/>
      <c r="AC325" s="14"/>
      <c r="AD325" s="14"/>
      <c r="AE325" s="14"/>
      <c r="AT325" s="260" t="s">
        <v>222</v>
      </c>
      <c r="AU325" s="260" t="s">
        <v>81</v>
      </c>
      <c r="AV325" s="14" t="s">
        <v>79</v>
      </c>
      <c r="AW325" s="14" t="s">
        <v>33</v>
      </c>
      <c r="AX325" s="14" t="s">
        <v>72</v>
      </c>
      <c r="AY325" s="260" t="s">
        <v>156</v>
      </c>
    </row>
    <row r="326" s="13" customFormat="1">
      <c r="A326" s="13"/>
      <c r="B326" s="239"/>
      <c r="C326" s="240"/>
      <c r="D326" s="241" t="s">
        <v>222</v>
      </c>
      <c r="E326" s="242" t="s">
        <v>19</v>
      </c>
      <c r="F326" s="243" t="s">
        <v>2411</v>
      </c>
      <c r="G326" s="240"/>
      <c r="H326" s="244">
        <v>3.008</v>
      </c>
      <c r="I326" s="245"/>
      <c r="J326" s="240"/>
      <c r="K326" s="240"/>
      <c r="L326" s="246"/>
      <c r="M326" s="247"/>
      <c r="N326" s="248"/>
      <c r="O326" s="248"/>
      <c r="P326" s="248"/>
      <c r="Q326" s="248"/>
      <c r="R326" s="248"/>
      <c r="S326" s="248"/>
      <c r="T326" s="249"/>
      <c r="U326" s="13"/>
      <c r="V326" s="13"/>
      <c r="W326" s="13"/>
      <c r="X326" s="13"/>
      <c r="Y326" s="13"/>
      <c r="Z326" s="13"/>
      <c r="AA326" s="13"/>
      <c r="AB326" s="13"/>
      <c r="AC326" s="13"/>
      <c r="AD326" s="13"/>
      <c r="AE326" s="13"/>
      <c r="AT326" s="250" t="s">
        <v>222</v>
      </c>
      <c r="AU326" s="250" t="s">
        <v>81</v>
      </c>
      <c r="AV326" s="13" t="s">
        <v>81</v>
      </c>
      <c r="AW326" s="13" t="s">
        <v>33</v>
      </c>
      <c r="AX326" s="13" t="s">
        <v>79</v>
      </c>
      <c r="AY326" s="250" t="s">
        <v>156</v>
      </c>
    </row>
    <row r="327" s="2" customFormat="1" ht="21.75" customHeight="1">
      <c r="A327" s="41"/>
      <c r="B327" s="42"/>
      <c r="C327" s="216" t="s">
        <v>548</v>
      </c>
      <c r="D327" s="216" t="s">
        <v>159</v>
      </c>
      <c r="E327" s="217" t="s">
        <v>2412</v>
      </c>
      <c r="F327" s="218" t="s">
        <v>2413</v>
      </c>
      <c r="G327" s="219" t="s">
        <v>218</v>
      </c>
      <c r="H327" s="220">
        <v>4.7720000000000002</v>
      </c>
      <c r="I327" s="221"/>
      <c r="J327" s="222">
        <f>ROUND(I327*H327,2)</f>
        <v>0</v>
      </c>
      <c r="K327" s="218" t="s">
        <v>19</v>
      </c>
      <c r="L327" s="47"/>
      <c r="M327" s="223" t="s">
        <v>19</v>
      </c>
      <c r="N327" s="224" t="s">
        <v>43</v>
      </c>
      <c r="O327" s="87"/>
      <c r="P327" s="225">
        <f>O327*H327</f>
        <v>0</v>
      </c>
      <c r="Q327" s="225">
        <v>0</v>
      </c>
      <c r="R327" s="225">
        <f>Q327*H327</f>
        <v>0</v>
      </c>
      <c r="S327" s="225">
        <v>0.062</v>
      </c>
      <c r="T327" s="226">
        <f>S327*H327</f>
        <v>0.29586400000000002</v>
      </c>
      <c r="U327" s="41"/>
      <c r="V327" s="41"/>
      <c r="W327" s="41"/>
      <c r="X327" s="41"/>
      <c r="Y327" s="41"/>
      <c r="Z327" s="41"/>
      <c r="AA327" s="41"/>
      <c r="AB327" s="41"/>
      <c r="AC327" s="41"/>
      <c r="AD327" s="41"/>
      <c r="AE327" s="41"/>
      <c r="AR327" s="227" t="s">
        <v>178</v>
      </c>
      <c r="AT327" s="227" t="s">
        <v>159</v>
      </c>
      <c r="AU327" s="227" t="s">
        <v>81</v>
      </c>
      <c r="AY327" s="20" t="s">
        <v>156</v>
      </c>
      <c r="BE327" s="228">
        <f>IF(N327="základní",J327,0)</f>
        <v>0</v>
      </c>
      <c r="BF327" s="228">
        <f>IF(N327="snížená",J327,0)</f>
        <v>0</v>
      </c>
      <c r="BG327" s="228">
        <f>IF(N327="zákl. přenesená",J327,0)</f>
        <v>0</v>
      </c>
      <c r="BH327" s="228">
        <f>IF(N327="sníž. přenesená",J327,0)</f>
        <v>0</v>
      </c>
      <c r="BI327" s="228">
        <f>IF(N327="nulová",J327,0)</f>
        <v>0</v>
      </c>
      <c r="BJ327" s="20" t="s">
        <v>79</v>
      </c>
      <c r="BK327" s="228">
        <f>ROUND(I327*H327,2)</f>
        <v>0</v>
      </c>
      <c r="BL327" s="20" t="s">
        <v>178</v>
      </c>
      <c r="BM327" s="227" t="s">
        <v>2414</v>
      </c>
    </row>
    <row r="328" s="14" customFormat="1">
      <c r="A328" s="14"/>
      <c r="B328" s="251"/>
      <c r="C328" s="252"/>
      <c r="D328" s="241" t="s">
        <v>222</v>
      </c>
      <c r="E328" s="253" t="s">
        <v>19</v>
      </c>
      <c r="F328" s="254" t="s">
        <v>2243</v>
      </c>
      <c r="G328" s="252"/>
      <c r="H328" s="253" t="s">
        <v>19</v>
      </c>
      <c r="I328" s="255"/>
      <c r="J328" s="252"/>
      <c r="K328" s="252"/>
      <c r="L328" s="256"/>
      <c r="M328" s="257"/>
      <c r="N328" s="258"/>
      <c r="O328" s="258"/>
      <c r="P328" s="258"/>
      <c r="Q328" s="258"/>
      <c r="R328" s="258"/>
      <c r="S328" s="258"/>
      <c r="T328" s="259"/>
      <c r="U328" s="14"/>
      <c r="V328" s="14"/>
      <c r="W328" s="14"/>
      <c r="X328" s="14"/>
      <c r="Y328" s="14"/>
      <c r="Z328" s="14"/>
      <c r="AA328" s="14"/>
      <c r="AB328" s="14"/>
      <c r="AC328" s="14"/>
      <c r="AD328" s="14"/>
      <c r="AE328" s="14"/>
      <c r="AT328" s="260" t="s">
        <v>222</v>
      </c>
      <c r="AU328" s="260" t="s">
        <v>81</v>
      </c>
      <c r="AV328" s="14" t="s">
        <v>79</v>
      </c>
      <c r="AW328" s="14" t="s">
        <v>33</v>
      </c>
      <c r="AX328" s="14" t="s">
        <v>72</v>
      </c>
      <c r="AY328" s="260" t="s">
        <v>156</v>
      </c>
    </row>
    <row r="329" s="13" customFormat="1">
      <c r="A329" s="13"/>
      <c r="B329" s="239"/>
      <c r="C329" s="240"/>
      <c r="D329" s="241" t="s">
        <v>222</v>
      </c>
      <c r="E329" s="242" t="s">
        <v>19</v>
      </c>
      <c r="F329" s="243" t="s">
        <v>2415</v>
      </c>
      <c r="G329" s="240"/>
      <c r="H329" s="244">
        <v>4.7720000000000002</v>
      </c>
      <c r="I329" s="245"/>
      <c r="J329" s="240"/>
      <c r="K329" s="240"/>
      <c r="L329" s="246"/>
      <c r="M329" s="247"/>
      <c r="N329" s="248"/>
      <c r="O329" s="248"/>
      <c r="P329" s="248"/>
      <c r="Q329" s="248"/>
      <c r="R329" s="248"/>
      <c r="S329" s="248"/>
      <c r="T329" s="249"/>
      <c r="U329" s="13"/>
      <c r="V329" s="13"/>
      <c r="W329" s="13"/>
      <c r="X329" s="13"/>
      <c r="Y329" s="13"/>
      <c r="Z329" s="13"/>
      <c r="AA329" s="13"/>
      <c r="AB329" s="13"/>
      <c r="AC329" s="13"/>
      <c r="AD329" s="13"/>
      <c r="AE329" s="13"/>
      <c r="AT329" s="250" t="s">
        <v>222</v>
      </c>
      <c r="AU329" s="250" t="s">
        <v>81</v>
      </c>
      <c r="AV329" s="13" t="s">
        <v>81</v>
      </c>
      <c r="AW329" s="13" t="s">
        <v>33</v>
      </c>
      <c r="AX329" s="13" t="s">
        <v>79</v>
      </c>
      <c r="AY329" s="250" t="s">
        <v>156</v>
      </c>
    </row>
    <row r="330" s="2" customFormat="1" ht="24.15" customHeight="1">
      <c r="A330" s="41"/>
      <c r="B330" s="42"/>
      <c r="C330" s="216" t="s">
        <v>556</v>
      </c>
      <c r="D330" s="216" t="s">
        <v>159</v>
      </c>
      <c r="E330" s="217" t="s">
        <v>2416</v>
      </c>
      <c r="F330" s="218" t="s">
        <v>2417</v>
      </c>
      <c r="G330" s="219" t="s">
        <v>218</v>
      </c>
      <c r="H330" s="220">
        <v>0.54300000000000004</v>
      </c>
      <c r="I330" s="221"/>
      <c r="J330" s="222">
        <f>ROUND(I330*H330,2)</f>
        <v>0</v>
      </c>
      <c r="K330" s="218" t="s">
        <v>219</v>
      </c>
      <c r="L330" s="47"/>
      <c r="M330" s="223" t="s">
        <v>19</v>
      </c>
      <c r="N330" s="224" t="s">
        <v>43</v>
      </c>
      <c r="O330" s="87"/>
      <c r="P330" s="225">
        <f>O330*H330</f>
        <v>0</v>
      </c>
      <c r="Q330" s="225">
        <v>0</v>
      </c>
      <c r="R330" s="225">
        <f>Q330*H330</f>
        <v>0</v>
      </c>
      <c r="S330" s="225">
        <v>0.187</v>
      </c>
      <c r="T330" s="226">
        <f>S330*H330</f>
        <v>0.10154100000000001</v>
      </c>
      <c r="U330" s="41"/>
      <c r="V330" s="41"/>
      <c r="W330" s="41"/>
      <c r="X330" s="41"/>
      <c r="Y330" s="41"/>
      <c r="Z330" s="41"/>
      <c r="AA330" s="41"/>
      <c r="AB330" s="41"/>
      <c r="AC330" s="41"/>
      <c r="AD330" s="41"/>
      <c r="AE330" s="41"/>
      <c r="AR330" s="227" t="s">
        <v>178</v>
      </c>
      <c r="AT330" s="227" t="s">
        <v>159</v>
      </c>
      <c r="AU330" s="227" t="s">
        <v>81</v>
      </c>
      <c r="AY330" s="20" t="s">
        <v>156</v>
      </c>
      <c r="BE330" s="228">
        <f>IF(N330="základní",J330,0)</f>
        <v>0</v>
      </c>
      <c r="BF330" s="228">
        <f>IF(N330="snížená",J330,0)</f>
        <v>0</v>
      </c>
      <c r="BG330" s="228">
        <f>IF(N330="zákl. přenesená",J330,0)</f>
        <v>0</v>
      </c>
      <c r="BH330" s="228">
        <f>IF(N330="sníž. přenesená",J330,0)</f>
        <v>0</v>
      </c>
      <c r="BI330" s="228">
        <f>IF(N330="nulová",J330,0)</f>
        <v>0</v>
      </c>
      <c r="BJ330" s="20" t="s">
        <v>79</v>
      </c>
      <c r="BK330" s="228">
        <f>ROUND(I330*H330,2)</f>
        <v>0</v>
      </c>
      <c r="BL330" s="20" t="s">
        <v>178</v>
      </c>
      <c r="BM330" s="227" t="s">
        <v>2418</v>
      </c>
    </row>
    <row r="331" s="2" customFormat="1">
      <c r="A331" s="41"/>
      <c r="B331" s="42"/>
      <c r="C331" s="43"/>
      <c r="D331" s="229" t="s">
        <v>166</v>
      </c>
      <c r="E331" s="43"/>
      <c r="F331" s="230" t="s">
        <v>2419</v>
      </c>
      <c r="G331" s="43"/>
      <c r="H331" s="43"/>
      <c r="I331" s="231"/>
      <c r="J331" s="43"/>
      <c r="K331" s="43"/>
      <c r="L331" s="47"/>
      <c r="M331" s="232"/>
      <c r="N331" s="233"/>
      <c r="O331" s="87"/>
      <c r="P331" s="87"/>
      <c r="Q331" s="87"/>
      <c r="R331" s="87"/>
      <c r="S331" s="87"/>
      <c r="T331" s="88"/>
      <c r="U331" s="41"/>
      <c r="V331" s="41"/>
      <c r="W331" s="41"/>
      <c r="X331" s="41"/>
      <c r="Y331" s="41"/>
      <c r="Z331" s="41"/>
      <c r="AA331" s="41"/>
      <c r="AB331" s="41"/>
      <c r="AC331" s="41"/>
      <c r="AD331" s="41"/>
      <c r="AE331" s="41"/>
      <c r="AT331" s="20" t="s">
        <v>166</v>
      </c>
      <c r="AU331" s="20" t="s">
        <v>81</v>
      </c>
    </row>
    <row r="332" s="14" customFormat="1">
      <c r="A332" s="14"/>
      <c r="B332" s="251"/>
      <c r="C332" s="252"/>
      <c r="D332" s="241" t="s">
        <v>222</v>
      </c>
      <c r="E332" s="253" t="s">
        <v>19</v>
      </c>
      <c r="F332" s="254" t="s">
        <v>2230</v>
      </c>
      <c r="G332" s="252"/>
      <c r="H332" s="253" t="s">
        <v>19</v>
      </c>
      <c r="I332" s="255"/>
      <c r="J332" s="252"/>
      <c r="K332" s="252"/>
      <c r="L332" s="256"/>
      <c r="M332" s="257"/>
      <c r="N332" s="258"/>
      <c r="O332" s="258"/>
      <c r="P332" s="258"/>
      <c r="Q332" s="258"/>
      <c r="R332" s="258"/>
      <c r="S332" s="258"/>
      <c r="T332" s="259"/>
      <c r="U332" s="14"/>
      <c r="V332" s="14"/>
      <c r="W332" s="14"/>
      <c r="X332" s="14"/>
      <c r="Y332" s="14"/>
      <c r="Z332" s="14"/>
      <c r="AA332" s="14"/>
      <c r="AB332" s="14"/>
      <c r="AC332" s="14"/>
      <c r="AD332" s="14"/>
      <c r="AE332" s="14"/>
      <c r="AT332" s="260" t="s">
        <v>222</v>
      </c>
      <c r="AU332" s="260" t="s">
        <v>81</v>
      </c>
      <c r="AV332" s="14" t="s">
        <v>79</v>
      </c>
      <c r="AW332" s="14" t="s">
        <v>33</v>
      </c>
      <c r="AX332" s="14" t="s">
        <v>72</v>
      </c>
      <c r="AY332" s="260" t="s">
        <v>156</v>
      </c>
    </row>
    <row r="333" s="13" customFormat="1">
      <c r="A333" s="13"/>
      <c r="B333" s="239"/>
      <c r="C333" s="240"/>
      <c r="D333" s="241" t="s">
        <v>222</v>
      </c>
      <c r="E333" s="242" t="s">
        <v>19</v>
      </c>
      <c r="F333" s="243" t="s">
        <v>2420</v>
      </c>
      <c r="G333" s="240"/>
      <c r="H333" s="244">
        <v>2.1429999999999998</v>
      </c>
      <c r="I333" s="245"/>
      <c r="J333" s="240"/>
      <c r="K333" s="240"/>
      <c r="L333" s="246"/>
      <c r="M333" s="247"/>
      <c r="N333" s="248"/>
      <c r="O333" s="248"/>
      <c r="P333" s="248"/>
      <c r="Q333" s="248"/>
      <c r="R333" s="248"/>
      <c r="S333" s="248"/>
      <c r="T333" s="249"/>
      <c r="U333" s="13"/>
      <c r="V333" s="13"/>
      <c r="W333" s="13"/>
      <c r="X333" s="13"/>
      <c r="Y333" s="13"/>
      <c r="Z333" s="13"/>
      <c r="AA333" s="13"/>
      <c r="AB333" s="13"/>
      <c r="AC333" s="13"/>
      <c r="AD333" s="13"/>
      <c r="AE333" s="13"/>
      <c r="AT333" s="250" t="s">
        <v>222</v>
      </c>
      <c r="AU333" s="250" t="s">
        <v>81</v>
      </c>
      <c r="AV333" s="13" t="s">
        <v>81</v>
      </c>
      <c r="AW333" s="13" t="s">
        <v>33</v>
      </c>
      <c r="AX333" s="13" t="s">
        <v>72</v>
      </c>
      <c r="AY333" s="250" t="s">
        <v>156</v>
      </c>
    </row>
    <row r="334" s="13" customFormat="1">
      <c r="A334" s="13"/>
      <c r="B334" s="239"/>
      <c r="C334" s="240"/>
      <c r="D334" s="241" t="s">
        <v>222</v>
      </c>
      <c r="E334" s="242" t="s">
        <v>19</v>
      </c>
      <c r="F334" s="243" t="s">
        <v>743</v>
      </c>
      <c r="G334" s="240"/>
      <c r="H334" s="244">
        <v>-1.6000000000000001</v>
      </c>
      <c r="I334" s="245"/>
      <c r="J334" s="240"/>
      <c r="K334" s="240"/>
      <c r="L334" s="246"/>
      <c r="M334" s="247"/>
      <c r="N334" s="248"/>
      <c r="O334" s="248"/>
      <c r="P334" s="248"/>
      <c r="Q334" s="248"/>
      <c r="R334" s="248"/>
      <c r="S334" s="248"/>
      <c r="T334" s="249"/>
      <c r="U334" s="13"/>
      <c r="V334" s="13"/>
      <c r="W334" s="13"/>
      <c r="X334" s="13"/>
      <c r="Y334" s="13"/>
      <c r="Z334" s="13"/>
      <c r="AA334" s="13"/>
      <c r="AB334" s="13"/>
      <c r="AC334" s="13"/>
      <c r="AD334" s="13"/>
      <c r="AE334" s="13"/>
      <c r="AT334" s="250" t="s">
        <v>222</v>
      </c>
      <c r="AU334" s="250" t="s">
        <v>81</v>
      </c>
      <c r="AV334" s="13" t="s">
        <v>81</v>
      </c>
      <c r="AW334" s="13" t="s">
        <v>33</v>
      </c>
      <c r="AX334" s="13" t="s">
        <v>72</v>
      </c>
      <c r="AY334" s="250" t="s">
        <v>156</v>
      </c>
    </row>
    <row r="335" s="16" customFormat="1">
      <c r="A335" s="16"/>
      <c r="B335" s="272"/>
      <c r="C335" s="273"/>
      <c r="D335" s="241" t="s">
        <v>222</v>
      </c>
      <c r="E335" s="274" t="s">
        <v>19</v>
      </c>
      <c r="F335" s="275" t="s">
        <v>292</v>
      </c>
      <c r="G335" s="273"/>
      <c r="H335" s="276">
        <v>0.54299999999999971</v>
      </c>
      <c r="I335" s="277"/>
      <c r="J335" s="273"/>
      <c r="K335" s="273"/>
      <c r="L335" s="278"/>
      <c r="M335" s="279"/>
      <c r="N335" s="280"/>
      <c r="O335" s="280"/>
      <c r="P335" s="280"/>
      <c r="Q335" s="280"/>
      <c r="R335" s="280"/>
      <c r="S335" s="280"/>
      <c r="T335" s="281"/>
      <c r="U335" s="16"/>
      <c r="V335" s="16"/>
      <c r="W335" s="16"/>
      <c r="X335" s="16"/>
      <c r="Y335" s="16"/>
      <c r="Z335" s="16"/>
      <c r="AA335" s="16"/>
      <c r="AB335" s="16"/>
      <c r="AC335" s="16"/>
      <c r="AD335" s="16"/>
      <c r="AE335" s="16"/>
      <c r="AT335" s="282" t="s">
        <v>222</v>
      </c>
      <c r="AU335" s="282" t="s">
        <v>81</v>
      </c>
      <c r="AV335" s="16" t="s">
        <v>178</v>
      </c>
      <c r="AW335" s="16" t="s">
        <v>33</v>
      </c>
      <c r="AX335" s="16" t="s">
        <v>79</v>
      </c>
      <c r="AY335" s="282" t="s">
        <v>156</v>
      </c>
    </row>
    <row r="336" s="2" customFormat="1" ht="24.15" customHeight="1">
      <c r="A336" s="41"/>
      <c r="B336" s="42"/>
      <c r="C336" s="216" t="s">
        <v>564</v>
      </c>
      <c r="D336" s="216" t="s">
        <v>159</v>
      </c>
      <c r="E336" s="217" t="s">
        <v>2421</v>
      </c>
      <c r="F336" s="218" t="s">
        <v>2422</v>
      </c>
      <c r="G336" s="219" t="s">
        <v>226</v>
      </c>
      <c r="H336" s="220">
        <v>1.905</v>
      </c>
      <c r="I336" s="221"/>
      <c r="J336" s="222">
        <f>ROUND(I336*H336,2)</f>
        <v>0</v>
      </c>
      <c r="K336" s="218" t="s">
        <v>219</v>
      </c>
      <c r="L336" s="47"/>
      <c r="M336" s="223" t="s">
        <v>19</v>
      </c>
      <c r="N336" s="224" t="s">
        <v>43</v>
      </c>
      <c r="O336" s="87"/>
      <c r="P336" s="225">
        <f>O336*H336</f>
        <v>0</v>
      </c>
      <c r="Q336" s="225">
        <v>0</v>
      </c>
      <c r="R336" s="225">
        <f>Q336*H336</f>
        <v>0</v>
      </c>
      <c r="S336" s="225">
        <v>1.8</v>
      </c>
      <c r="T336" s="226">
        <f>S336*H336</f>
        <v>3.4290000000000003</v>
      </c>
      <c r="U336" s="41"/>
      <c r="V336" s="41"/>
      <c r="W336" s="41"/>
      <c r="X336" s="41"/>
      <c r="Y336" s="41"/>
      <c r="Z336" s="41"/>
      <c r="AA336" s="41"/>
      <c r="AB336" s="41"/>
      <c r="AC336" s="41"/>
      <c r="AD336" s="41"/>
      <c r="AE336" s="41"/>
      <c r="AR336" s="227" t="s">
        <v>178</v>
      </c>
      <c r="AT336" s="227" t="s">
        <v>159</v>
      </c>
      <c r="AU336" s="227" t="s">
        <v>81</v>
      </c>
      <c r="AY336" s="20" t="s">
        <v>156</v>
      </c>
      <c r="BE336" s="228">
        <f>IF(N336="základní",J336,0)</f>
        <v>0</v>
      </c>
      <c r="BF336" s="228">
        <f>IF(N336="snížená",J336,0)</f>
        <v>0</v>
      </c>
      <c r="BG336" s="228">
        <f>IF(N336="zákl. přenesená",J336,0)</f>
        <v>0</v>
      </c>
      <c r="BH336" s="228">
        <f>IF(N336="sníž. přenesená",J336,0)</f>
        <v>0</v>
      </c>
      <c r="BI336" s="228">
        <f>IF(N336="nulová",J336,0)</f>
        <v>0</v>
      </c>
      <c r="BJ336" s="20" t="s">
        <v>79</v>
      </c>
      <c r="BK336" s="228">
        <f>ROUND(I336*H336,2)</f>
        <v>0</v>
      </c>
      <c r="BL336" s="20" t="s">
        <v>178</v>
      </c>
      <c r="BM336" s="227" t="s">
        <v>2423</v>
      </c>
    </row>
    <row r="337" s="2" customFormat="1">
      <c r="A337" s="41"/>
      <c r="B337" s="42"/>
      <c r="C337" s="43"/>
      <c r="D337" s="229" t="s">
        <v>166</v>
      </c>
      <c r="E337" s="43"/>
      <c r="F337" s="230" t="s">
        <v>2424</v>
      </c>
      <c r="G337" s="43"/>
      <c r="H337" s="43"/>
      <c r="I337" s="231"/>
      <c r="J337" s="43"/>
      <c r="K337" s="43"/>
      <c r="L337" s="47"/>
      <c r="M337" s="232"/>
      <c r="N337" s="233"/>
      <c r="O337" s="87"/>
      <c r="P337" s="87"/>
      <c r="Q337" s="87"/>
      <c r="R337" s="87"/>
      <c r="S337" s="87"/>
      <c r="T337" s="88"/>
      <c r="U337" s="41"/>
      <c r="V337" s="41"/>
      <c r="W337" s="41"/>
      <c r="X337" s="41"/>
      <c r="Y337" s="41"/>
      <c r="Z337" s="41"/>
      <c r="AA337" s="41"/>
      <c r="AB337" s="41"/>
      <c r="AC337" s="41"/>
      <c r="AD337" s="41"/>
      <c r="AE337" s="41"/>
      <c r="AT337" s="20" t="s">
        <v>166</v>
      </c>
      <c r="AU337" s="20" t="s">
        <v>81</v>
      </c>
    </row>
    <row r="338" s="14" customFormat="1">
      <c r="A338" s="14"/>
      <c r="B338" s="251"/>
      <c r="C338" s="252"/>
      <c r="D338" s="241" t="s">
        <v>222</v>
      </c>
      <c r="E338" s="253" t="s">
        <v>19</v>
      </c>
      <c r="F338" s="254" t="s">
        <v>2243</v>
      </c>
      <c r="G338" s="252"/>
      <c r="H338" s="253" t="s">
        <v>19</v>
      </c>
      <c r="I338" s="255"/>
      <c r="J338" s="252"/>
      <c r="K338" s="252"/>
      <c r="L338" s="256"/>
      <c r="M338" s="257"/>
      <c r="N338" s="258"/>
      <c r="O338" s="258"/>
      <c r="P338" s="258"/>
      <c r="Q338" s="258"/>
      <c r="R338" s="258"/>
      <c r="S338" s="258"/>
      <c r="T338" s="259"/>
      <c r="U338" s="14"/>
      <c r="V338" s="14"/>
      <c r="W338" s="14"/>
      <c r="X338" s="14"/>
      <c r="Y338" s="14"/>
      <c r="Z338" s="14"/>
      <c r="AA338" s="14"/>
      <c r="AB338" s="14"/>
      <c r="AC338" s="14"/>
      <c r="AD338" s="14"/>
      <c r="AE338" s="14"/>
      <c r="AT338" s="260" t="s">
        <v>222</v>
      </c>
      <c r="AU338" s="260" t="s">
        <v>81</v>
      </c>
      <c r="AV338" s="14" t="s">
        <v>79</v>
      </c>
      <c r="AW338" s="14" t="s">
        <v>33</v>
      </c>
      <c r="AX338" s="14" t="s">
        <v>72</v>
      </c>
      <c r="AY338" s="260" t="s">
        <v>156</v>
      </c>
    </row>
    <row r="339" s="13" customFormat="1">
      <c r="A339" s="13"/>
      <c r="B339" s="239"/>
      <c r="C339" s="240"/>
      <c r="D339" s="241" t="s">
        <v>222</v>
      </c>
      <c r="E339" s="242" t="s">
        <v>19</v>
      </c>
      <c r="F339" s="243" t="s">
        <v>2425</v>
      </c>
      <c r="G339" s="240"/>
      <c r="H339" s="244">
        <v>0.26800000000000002</v>
      </c>
      <c r="I339" s="245"/>
      <c r="J339" s="240"/>
      <c r="K339" s="240"/>
      <c r="L339" s="246"/>
      <c r="M339" s="247"/>
      <c r="N339" s="248"/>
      <c r="O339" s="248"/>
      <c r="P339" s="248"/>
      <c r="Q339" s="248"/>
      <c r="R339" s="248"/>
      <c r="S339" s="248"/>
      <c r="T339" s="249"/>
      <c r="U339" s="13"/>
      <c r="V339" s="13"/>
      <c r="W339" s="13"/>
      <c r="X339" s="13"/>
      <c r="Y339" s="13"/>
      <c r="Z339" s="13"/>
      <c r="AA339" s="13"/>
      <c r="AB339" s="13"/>
      <c r="AC339" s="13"/>
      <c r="AD339" s="13"/>
      <c r="AE339" s="13"/>
      <c r="AT339" s="250" t="s">
        <v>222</v>
      </c>
      <c r="AU339" s="250" t="s">
        <v>81</v>
      </c>
      <c r="AV339" s="13" t="s">
        <v>81</v>
      </c>
      <c r="AW339" s="13" t="s">
        <v>33</v>
      </c>
      <c r="AX339" s="13" t="s">
        <v>72</v>
      </c>
      <c r="AY339" s="250" t="s">
        <v>156</v>
      </c>
    </row>
    <row r="340" s="13" customFormat="1">
      <c r="A340" s="13"/>
      <c r="B340" s="239"/>
      <c r="C340" s="240"/>
      <c r="D340" s="241" t="s">
        <v>222</v>
      </c>
      <c r="E340" s="242" t="s">
        <v>19</v>
      </c>
      <c r="F340" s="243" t="s">
        <v>2426</v>
      </c>
      <c r="G340" s="240"/>
      <c r="H340" s="244">
        <v>0.433</v>
      </c>
      <c r="I340" s="245"/>
      <c r="J340" s="240"/>
      <c r="K340" s="240"/>
      <c r="L340" s="246"/>
      <c r="M340" s="247"/>
      <c r="N340" s="248"/>
      <c r="O340" s="248"/>
      <c r="P340" s="248"/>
      <c r="Q340" s="248"/>
      <c r="R340" s="248"/>
      <c r="S340" s="248"/>
      <c r="T340" s="249"/>
      <c r="U340" s="13"/>
      <c r="V340" s="13"/>
      <c r="W340" s="13"/>
      <c r="X340" s="13"/>
      <c r="Y340" s="13"/>
      <c r="Z340" s="13"/>
      <c r="AA340" s="13"/>
      <c r="AB340" s="13"/>
      <c r="AC340" s="13"/>
      <c r="AD340" s="13"/>
      <c r="AE340" s="13"/>
      <c r="AT340" s="250" t="s">
        <v>222</v>
      </c>
      <c r="AU340" s="250" t="s">
        <v>81</v>
      </c>
      <c r="AV340" s="13" t="s">
        <v>81</v>
      </c>
      <c r="AW340" s="13" t="s">
        <v>33</v>
      </c>
      <c r="AX340" s="13" t="s">
        <v>72</v>
      </c>
      <c r="AY340" s="250" t="s">
        <v>156</v>
      </c>
    </row>
    <row r="341" s="14" customFormat="1">
      <c r="A341" s="14"/>
      <c r="B341" s="251"/>
      <c r="C341" s="252"/>
      <c r="D341" s="241" t="s">
        <v>222</v>
      </c>
      <c r="E341" s="253" t="s">
        <v>19</v>
      </c>
      <c r="F341" s="254" t="s">
        <v>2230</v>
      </c>
      <c r="G341" s="252"/>
      <c r="H341" s="253" t="s">
        <v>19</v>
      </c>
      <c r="I341" s="255"/>
      <c r="J341" s="252"/>
      <c r="K341" s="252"/>
      <c r="L341" s="256"/>
      <c r="M341" s="257"/>
      <c r="N341" s="258"/>
      <c r="O341" s="258"/>
      <c r="P341" s="258"/>
      <c r="Q341" s="258"/>
      <c r="R341" s="258"/>
      <c r="S341" s="258"/>
      <c r="T341" s="259"/>
      <c r="U341" s="14"/>
      <c r="V341" s="14"/>
      <c r="W341" s="14"/>
      <c r="X341" s="14"/>
      <c r="Y341" s="14"/>
      <c r="Z341" s="14"/>
      <c r="AA341" s="14"/>
      <c r="AB341" s="14"/>
      <c r="AC341" s="14"/>
      <c r="AD341" s="14"/>
      <c r="AE341" s="14"/>
      <c r="AT341" s="260" t="s">
        <v>222</v>
      </c>
      <c r="AU341" s="260" t="s">
        <v>81</v>
      </c>
      <c r="AV341" s="14" t="s">
        <v>79</v>
      </c>
      <c r="AW341" s="14" t="s">
        <v>33</v>
      </c>
      <c r="AX341" s="14" t="s">
        <v>72</v>
      </c>
      <c r="AY341" s="260" t="s">
        <v>156</v>
      </c>
    </row>
    <row r="342" s="13" customFormat="1">
      <c r="A342" s="13"/>
      <c r="B342" s="239"/>
      <c r="C342" s="240"/>
      <c r="D342" s="241" t="s">
        <v>222</v>
      </c>
      <c r="E342" s="242" t="s">
        <v>19</v>
      </c>
      <c r="F342" s="243" t="s">
        <v>2427</v>
      </c>
      <c r="G342" s="240"/>
      <c r="H342" s="244">
        <v>1.0840000000000001</v>
      </c>
      <c r="I342" s="245"/>
      <c r="J342" s="240"/>
      <c r="K342" s="240"/>
      <c r="L342" s="246"/>
      <c r="M342" s="247"/>
      <c r="N342" s="248"/>
      <c r="O342" s="248"/>
      <c r="P342" s="248"/>
      <c r="Q342" s="248"/>
      <c r="R342" s="248"/>
      <c r="S342" s="248"/>
      <c r="T342" s="249"/>
      <c r="U342" s="13"/>
      <c r="V342" s="13"/>
      <c r="W342" s="13"/>
      <c r="X342" s="13"/>
      <c r="Y342" s="13"/>
      <c r="Z342" s="13"/>
      <c r="AA342" s="13"/>
      <c r="AB342" s="13"/>
      <c r="AC342" s="13"/>
      <c r="AD342" s="13"/>
      <c r="AE342" s="13"/>
      <c r="AT342" s="250" t="s">
        <v>222</v>
      </c>
      <c r="AU342" s="250" t="s">
        <v>81</v>
      </c>
      <c r="AV342" s="13" t="s">
        <v>81</v>
      </c>
      <c r="AW342" s="13" t="s">
        <v>33</v>
      </c>
      <c r="AX342" s="13" t="s">
        <v>72</v>
      </c>
      <c r="AY342" s="250" t="s">
        <v>156</v>
      </c>
    </row>
    <row r="343" s="13" customFormat="1">
      <c r="A343" s="13"/>
      <c r="B343" s="239"/>
      <c r="C343" s="240"/>
      <c r="D343" s="241" t="s">
        <v>222</v>
      </c>
      <c r="E343" s="242" t="s">
        <v>19</v>
      </c>
      <c r="F343" s="243" t="s">
        <v>2428</v>
      </c>
      <c r="G343" s="240"/>
      <c r="H343" s="244">
        <v>0.12</v>
      </c>
      <c r="I343" s="245"/>
      <c r="J343" s="240"/>
      <c r="K343" s="240"/>
      <c r="L343" s="246"/>
      <c r="M343" s="247"/>
      <c r="N343" s="248"/>
      <c r="O343" s="248"/>
      <c r="P343" s="248"/>
      <c r="Q343" s="248"/>
      <c r="R343" s="248"/>
      <c r="S343" s="248"/>
      <c r="T343" s="249"/>
      <c r="U343" s="13"/>
      <c r="V343" s="13"/>
      <c r="W343" s="13"/>
      <c r="X343" s="13"/>
      <c r="Y343" s="13"/>
      <c r="Z343" s="13"/>
      <c r="AA343" s="13"/>
      <c r="AB343" s="13"/>
      <c r="AC343" s="13"/>
      <c r="AD343" s="13"/>
      <c r="AE343" s="13"/>
      <c r="AT343" s="250" t="s">
        <v>222</v>
      </c>
      <c r="AU343" s="250" t="s">
        <v>81</v>
      </c>
      <c r="AV343" s="13" t="s">
        <v>81</v>
      </c>
      <c r="AW343" s="13" t="s">
        <v>33</v>
      </c>
      <c r="AX343" s="13" t="s">
        <v>72</v>
      </c>
      <c r="AY343" s="250" t="s">
        <v>156</v>
      </c>
    </row>
    <row r="344" s="16" customFormat="1">
      <c r="A344" s="16"/>
      <c r="B344" s="272"/>
      <c r="C344" s="273"/>
      <c r="D344" s="241" t="s">
        <v>222</v>
      </c>
      <c r="E344" s="274" t="s">
        <v>19</v>
      </c>
      <c r="F344" s="275" t="s">
        <v>292</v>
      </c>
      <c r="G344" s="273"/>
      <c r="H344" s="276">
        <v>1.9050000000000003</v>
      </c>
      <c r="I344" s="277"/>
      <c r="J344" s="273"/>
      <c r="K344" s="273"/>
      <c r="L344" s="278"/>
      <c r="M344" s="279"/>
      <c r="N344" s="280"/>
      <c r="O344" s="280"/>
      <c r="P344" s="280"/>
      <c r="Q344" s="280"/>
      <c r="R344" s="280"/>
      <c r="S344" s="280"/>
      <c r="T344" s="281"/>
      <c r="U344" s="16"/>
      <c r="V344" s="16"/>
      <c r="W344" s="16"/>
      <c r="X344" s="16"/>
      <c r="Y344" s="16"/>
      <c r="Z344" s="16"/>
      <c r="AA344" s="16"/>
      <c r="AB344" s="16"/>
      <c r="AC344" s="16"/>
      <c r="AD344" s="16"/>
      <c r="AE344" s="16"/>
      <c r="AT344" s="282" t="s">
        <v>222</v>
      </c>
      <c r="AU344" s="282" t="s">
        <v>81</v>
      </c>
      <c r="AV344" s="16" t="s">
        <v>178</v>
      </c>
      <c r="AW344" s="16" t="s">
        <v>33</v>
      </c>
      <c r="AX344" s="16" t="s">
        <v>79</v>
      </c>
      <c r="AY344" s="282" t="s">
        <v>156</v>
      </c>
    </row>
    <row r="345" s="2" customFormat="1" ht="24.15" customHeight="1">
      <c r="A345" s="41"/>
      <c r="B345" s="42"/>
      <c r="C345" s="216" t="s">
        <v>571</v>
      </c>
      <c r="D345" s="216" t="s">
        <v>159</v>
      </c>
      <c r="E345" s="217" t="s">
        <v>379</v>
      </c>
      <c r="F345" s="218" t="s">
        <v>380</v>
      </c>
      <c r="G345" s="219" t="s">
        <v>266</v>
      </c>
      <c r="H345" s="220">
        <v>10.4</v>
      </c>
      <c r="I345" s="221"/>
      <c r="J345" s="222">
        <f>ROUND(I345*H345,2)</f>
        <v>0</v>
      </c>
      <c r="K345" s="218" t="s">
        <v>219</v>
      </c>
      <c r="L345" s="47"/>
      <c r="M345" s="223" t="s">
        <v>19</v>
      </c>
      <c r="N345" s="224" t="s">
        <v>43</v>
      </c>
      <c r="O345" s="87"/>
      <c r="P345" s="225">
        <f>O345*H345</f>
        <v>0</v>
      </c>
      <c r="Q345" s="225">
        <v>0</v>
      </c>
      <c r="R345" s="225">
        <f>Q345*H345</f>
        <v>0</v>
      </c>
      <c r="S345" s="225">
        <v>0.042000000000000003</v>
      </c>
      <c r="T345" s="226">
        <f>S345*H345</f>
        <v>0.43680000000000002</v>
      </c>
      <c r="U345" s="41"/>
      <c r="V345" s="41"/>
      <c r="W345" s="41"/>
      <c r="X345" s="41"/>
      <c r="Y345" s="41"/>
      <c r="Z345" s="41"/>
      <c r="AA345" s="41"/>
      <c r="AB345" s="41"/>
      <c r="AC345" s="41"/>
      <c r="AD345" s="41"/>
      <c r="AE345" s="41"/>
      <c r="AR345" s="227" t="s">
        <v>178</v>
      </c>
      <c r="AT345" s="227" t="s">
        <v>159</v>
      </c>
      <c r="AU345" s="227" t="s">
        <v>81</v>
      </c>
      <c r="AY345" s="20" t="s">
        <v>156</v>
      </c>
      <c r="BE345" s="228">
        <f>IF(N345="základní",J345,0)</f>
        <v>0</v>
      </c>
      <c r="BF345" s="228">
        <f>IF(N345="snížená",J345,0)</f>
        <v>0</v>
      </c>
      <c r="BG345" s="228">
        <f>IF(N345="zákl. přenesená",J345,0)</f>
        <v>0</v>
      </c>
      <c r="BH345" s="228">
        <f>IF(N345="sníž. přenesená",J345,0)</f>
        <v>0</v>
      </c>
      <c r="BI345" s="228">
        <f>IF(N345="nulová",J345,0)</f>
        <v>0</v>
      </c>
      <c r="BJ345" s="20" t="s">
        <v>79</v>
      </c>
      <c r="BK345" s="228">
        <f>ROUND(I345*H345,2)</f>
        <v>0</v>
      </c>
      <c r="BL345" s="20" t="s">
        <v>178</v>
      </c>
      <c r="BM345" s="227" t="s">
        <v>2429</v>
      </c>
    </row>
    <row r="346" s="2" customFormat="1">
      <c r="A346" s="41"/>
      <c r="B346" s="42"/>
      <c r="C346" s="43"/>
      <c r="D346" s="229" t="s">
        <v>166</v>
      </c>
      <c r="E346" s="43"/>
      <c r="F346" s="230" t="s">
        <v>382</v>
      </c>
      <c r="G346" s="43"/>
      <c r="H346" s="43"/>
      <c r="I346" s="231"/>
      <c r="J346" s="43"/>
      <c r="K346" s="43"/>
      <c r="L346" s="47"/>
      <c r="M346" s="232"/>
      <c r="N346" s="233"/>
      <c r="O346" s="87"/>
      <c r="P346" s="87"/>
      <c r="Q346" s="87"/>
      <c r="R346" s="87"/>
      <c r="S346" s="87"/>
      <c r="T346" s="88"/>
      <c r="U346" s="41"/>
      <c r="V346" s="41"/>
      <c r="W346" s="41"/>
      <c r="X346" s="41"/>
      <c r="Y346" s="41"/>
      <c r="Z346" s="41"/>
      <c r="AA346" s="41"/>
      <c r="AB346" s="41"/>
      <c r="AC346" s="41"/>
      <c r="AD346" s="41"/>
      <c r="AE346" s="41"/>
      <c r="AT346" s="20" t="s">
        <v>166</v>
      </c>
      <c r="AU346" s="20" t="s">
        <v>81</v>
      </c>
    </row>
    <row r="347" s="14" customFormat="1">
      <c r="A347" s="14"/>
      <c r="B347" s="251"/>
      <c r="C347" s="252"/>
      <c r="D347" s="241" t="s">
        <v>222</v>
      </c>
      <c r="E347" s="253" t="s">
        <v>19</v>
      </c>
      <c r="F347" s="254" t="s">
        <v>2230</v>
      </c>
      <c r="G347" s="252"/>
      <c r="H347" s="253" t="s">
        <v>19</v>
      </c>
      <c r="I347" s="255"/>
      <c r="J347" s="252"/>
      <c r="K347" s="252"/>
      <c r="L347" s="256"/>
      <c r="M347" s="257"/>
      <c r="N347" s="258"/>
      <c r="O347" s="258"/>
      <c r="P347" s="258"/>
      <c r="Q347" s="258"/>
      <c r="R347" s="258"/>
      <c r="S347" s="258"/>
      <c r="T347" s="259"/>
      <c r="U347" s="14"/>
      <c r="V347" s="14"/>
      <c r="W347" s="14"/>
      <c r="X347" s="14"/>
      <c r="Y347" s="14"/>
      <c r="Z347" s="14"/>
      <c r="AA347" s="14"/>
      <c r="AB347" s="14"/>
      <c r="AC347" s="14"/>
      <c r="AD347" s="14"/>
      <c r="AE347" s="14"/>
      <c r="AT347" s="260" t="s">
        <v>222</v>
      </c>
      <c r="AU347" s="260" t="s">
        <v>81</v>
      </c>
      <c r="AV347" s="14" t="s">
        <v>79</v>
      </c>
      <c r="AW347" s="14" t="s">
        <v>33</v>
      </c>
      <c r="AX347" s="14" t="s">
        <v>72</v>
      </c>
      <c r="AY347" s="260" t="s">
        <v>156</v>
      </c>
    </row>
    <row r="348" s="13" customFormat="1">
      <c r="A348" s="13"/>
      <c r="B348" s="239"/>
      <c r="C348" s="240"/>
      <c r="D348" s="241" t="s">
        <v>222</v>
      </c>
      <c r="E348" s="242" t="s">
        <v>19</v>
      </c>
      <c r="F348" s="243" t="s">
        <v>2430</v>
      </c>
      <c r="G348" s="240"/>
      <c r="H348" s="244">
        <v>10.4</v>
      </c>
      <c r="I348" s="245"/>
      <c r="J348" s="240"/>
      <c r="K348" s="240"/>
      <c r="L348" s="246"/>
      <c r="M348" s="247"/>
      <c r="N348" s="248"/>
      <c r="O348" s="248"/>
      <c r="P348" s="248"/>
      <c r="Q348" s="248"/>
      <c r="R348" s="248"/>
      <c r="S348" s="248"/>
      <c r="T348" s="249"/>
      <c r="U348" s="13"/>
      <c r="V348" s="13"/>
      <c r="W348" s="13"/>
      <c r="X348" s="13"/>
      <c r="Y348" s="13"/>
      <c r="Z348" s="13"/>
      <c r="AA348" s="13"/>
      <c r="AB348" s="13"/>
      <c r="AC348" s="13"/>
      <c r="AD348" s="13"/>
      <c r="AE348" s="13"/>
      <c r="AT348" s="250" t="s">
        <v>222</v>
      </c>
      <c r="AU348" s="250" t="s">
        <v>81</v>
      </c>
      <c r="AV348" s="13" t="s">
        <v>81</v>
      </c>
      <c r="AW348" s="13" t="s">
        <v>33</v>
      </c>
      <c r="AX348" s="13" t="s">
        <v>79</v>
      </c>
      <c r="AY348" s="250" t="s">
        <v>156</v>
      </c>
    </row>
    <row r="349" s="2" customFormat="1" ht="21.75" customHeight="1">
      <c r="A349" s="41"/>
      <c r="B349" s="42"/>
      <c r="C349" s="216" t="s">
        <v>577</v>
      </c>
      <c r="D349" s="216" t="s">
        <v>159</v>
      </c>
      <c r="E349" s="217" t="s">
        <v>2431</v>
      </c>
      <c r="F349" s="218" t="s">
        <v>2432</v>
      </c>
      <c r="G349" s="219" t="s">
        <v>218</v>
      </c>
      <c r="H349" s="220">
        <v>15.029999999999999</v>
      </c>
      <c r="I349" s="221"/>
      <c r="J349" s="222">
        <f>ROUND(I349*H349,2)</f>
        <v>0</v>
      </c>
      <c r="K349" s="218" t="s">
        <v>219</v>
      </c>
      <c r="L349" s="47"/>
      <c r="M349" s="223" t="s">
        <v>19</v>
      </c>
      <c r="N349" s="224" t="s">
        <v>43</v>
      </c>
      <c r="O349" s="87"/>
      <c r="P349" s="225">
        <f>O349*H349</f>
        <v>0</v>
      </c>
      <c r="Q349" s="225">
        <v>0</v>
      </c>
      <c r="R349" s="225">
        <f>Q349*H349</f>
        <v>0</v>
      </c>
      <c r="S349" s="225">
        <v>0.01</v>
      </c>
      <c r="T349" s="226">
        <f>S349*H349</f>
        <v>0.15029999999999999</v>
      </c>
      <c r="U349" s="41"/>
      <c r="V349" s="41"/>
      <c r="W349" s="41"/>
      <c r="X349" s="41"/>
      <c r="Y349" s="41"/>
      <c r="Z349" s="41"/>
      <c r="AA349" s="41"/>
      <c r="AB349" s="41"/>
      <c r="AC349" s="41"/>
      <c r="AD349" s="41"/>
      <c r="AE349" s="41"/>
      <c r="AR349" s="227" t="s">
        <v>178</v>
      </c>
      <c r="AT349" s="227" t="s">
        <v>159</v>
      </c>
      <c r="AU349" s="227" t="s">
        <v>81</v>
      </c>
      <c r="AY349" s="20" t="s">
        <v>156</v>
      </c>
      <c r="BE349" s="228">
        <f>IF(N349="základní",J349,0)</f>
        <v>0</v>
      </c>
      <c r="BF349" s="228">
        <f>IF(N349="snížená",J349,0)</f>
        <v>0</v>
      </c>
      <c r="BG349" s="228">
        <f>IF(N349="zákl. přenesená",J349,0)</f>
        <v>0</v>
      </c>
      <c r="BH349" s="228">
        <f>IF(N349="sníž. přenesená",J349,0)</f>
        <v>0</v>
      </c>
      <c r="BI349" s="228">
        <f>IF(N349="nulová",J349,0)</f>
        <v>0</v>
      </c>
      <c r="BJ349" s="20" t="s">
        <v>79</v>
      </c>
      <c r="BK349" s="228">
        <f>ROUND(I349*H349,2)</f>
        <v>0</v>
      </c>
      <c r="BL349" s="20" t="s">
        <v>178</v>
      </c>
      <c r="BM349" s="227" t="s">
        <v>2433</v>
      </c>
    </row>
    <row r="350" s="2" customFormat="1">
      <c r="A350" s="41"/>
      <c r="B350" s="42"/>
      <c r="C350" s="43"/>
      <c r="D350" s="229" t="s">
        <v>166</v>
      </c>
      <c r="E350" s="43"/>
      <c r="F350" s="230" t="s">
        <v>2434</v>
      </c>
      <c r="G350" s="43"/>
      <c r="H350" s="43"/>
      <c r="I350" s="231"/>
      <c r="J350" s="43"/>
      <c r="K350" s="43"/>
      <c r="L350" s="47"/>
      <c r="M350" s="232"/>
      <c r="N350" s="233"/>
      <c r="O350" s="87"/>
      <c r="P350" s="87"/>
      <c r="Q350" s="87"/>
      <c r="R350" s="87"/>
      <c r="S350" s="87"/>
      <c r="T350" s="88"/>
      <c r="U350" s="41"/>
      <c r="V350" s="41"/>
      <c r="W350" s="41"/>
      <c r="X350" s="41"/>
      <c r="Y350" s="41"/>
      <c r="Z350" s="41"/>
      <c r="AA350" s="41"/>
      <c r="AB350" s="41"/>
      <c r="AC350" s="41"/>
      <c r="AD350" s="41"/>
      <c r="AE350" s="41"/>
      <c r="AT350" s="20" t="s">
        <v>166</v>
      </c>
      <c r="AU350" s="20" t="s">
        <v>81</v>
      </c>
    </row>
    <row r="351" s="14" customFormat="1">
      <c r="A351" s="14"/>
      <c r="B351" s="251"/>
      <c r="C351" s="252"/>
      <c r="D351" s="241" t="s">
        <v>222</v>
      </c>
      <c r="E351" s="253" t="s">
        <v>19</v>
      </c>
      <c r="F351" s="254" t="s">
        <v>2230</v>
      </c>
      <c r="G351" s="252"/>
      <c r="H351" s="253" t="s">
        <v>19</v>
      </c>
      <c r="I351" s="255"/>
      <c r="J351" s="252"/>
      <c r="K351" s="252"/>
      <c r="L351" s="256"/>
      <c r="M351" s="257"/>
      <c r="N351" s="258"/>
      <c r="O351" s="258"/>
      <c r="P351" s="258"/>
      <c r="Q351" s="258"/>
      <c r="R351" s="258"/>
      <c r="S351" s="258"/>
      <c r="T351" s="259"/>
      <c r="U351" s="14"/>
      <c r="V351" s="14"/>
      <c r="W351" s="14"/>
      <c r="X351" s="14"/>
      <c r="Y351" s="14"/>
      <c r="Z351" s="14"/>
      <c r="AA351" s="14"/>
      <c r="AB351" s="14"/>
      <c r="AC351" s="14"/>
      <c r="AD351" s="14"/>
      <c r="AE351" s="14"/>
      <c r="AT351" s="260" t="s">
        <v>222</v>
      </c>
      <c r="AU351" s="260" t="s">
        <v>81</v>
      </c>
      <c r="AV351" s="14" t="s">
        <v>79</v>
      </c>
      <c r="AW351" s="14" t="s">
        <v>33</v>
      </c>
      <c r="AX351" s="14" t="s">
        <v>72</v>
      </c>
      <c r="AY351" s="260" t="s">
        <v>156</v>
      </c>
    </row>
    <row r="352" s="13" customFormat="1">
      <c r="A352" s="13"/>
      <c r="B352" s="239"/>
      <c r="C352" s="240"/>
      <c r="D352" s="241" t="s">
        <v>222</v>
      </c>
      <c r="E352" s="242" t="s">
        <v>19</v>
      </c>
      <c r="F352" s="243" t="s">
        <v>2264</v>
      </c>
      <c r="G352" s="240"/>
      <c r="H352" s="244">
        <v>15.029999999999999</v>
      </c>
      <c r="I352" s="245"/>
      <c r="J352" s="240"/>
      <c r="K352" s="240"/>
      <c r="L352" s="246"/>
      <c r="M352" s="247"/>
      <c r="N352" s="248"/>
      <c r="O352" s="248"/>
      <c r="P352" s="248"/>
      <c r="Q352" s="248"/>
      <c r="R352" s="248"/>
      <c r="S352" s="248"/>
      <c r="T352" s="249"/>
      <c r="U352" s="13"/>
      <c r="V352" s="13"/>
      <c r="W352" s="13"/>
      <c r="X352" s="13"/>
      <c r="Y352" s="13"/>
      <c r="Z352" s="13"/>
      <c r="AA352" s="13"/>
      <c r="AB352" s="13"/>
      <c r="AC352" s="13"/>
      <c r="AD352" s="13"/>
      <c r="AE352" s="13"/>
      <c r="AT352" s="250" t="s">
        <v>222</v>
      </c>
      <c r="AU352" s="250" t="s">
        <v>81</v>
      </c>
      <c r="AV352" s="13" t="s">
        <v>81</v>
      </c>
      <c r="AW352" s="13" t="s">
        <v>33</v>
      </c>
      <c r="AX352" s="13" t="s">
        <v>79</v>
      </c>
      <c r="AY352" s="250" t="s">
        <v>156</v>
      </c>
    </row>
    <row r="353" s="2" customFormat="1" ht="24.15" customHeight="1">
      <c r="A353" s="41"/>
      <c r="B353" s="42"/>
      <c r="C353" s="216" t="s">
        <v>584</v>
      </c>
      <c r="D353" s="216" t="s">
        <v>159</v>
      </c>
      <c r="E353" s="217" t="s">
        <v>2435</v>
      </c>
      <c r="F353" s="218" t="s">
        <v>2436</v>
      </c>
      <c r="G353" s="219" t="s">
        <v>218</v>
      </c>
      <c r="H353" s="220">
        <v>62.639000000000003</v>
      </c>
      <c r="I353" s="221"/>
      <c r="J353" s="222">
        <f>ROUND(I353*H353,2)</f>
        <v>0</v>
      </c>
      <c r="K353" s="218" t="s">
        <v>219</v>
      </c>
      <c r="L353" s="47"/>
      <c r="M353" s="223" t="s">
        <v>19</v>
      </c>
      <c r="N353" s="224" t="s">
        <v>43</v>
      </c>
      <c r="O353" s="87"/>
      <c r="P353" s="225">
        <f>O353*H353</f>
        <v>0</v>
      </c>
      <c r="Q353" s="225">
        <v>0</v>
      </c>
      <c r="R353" s="225">
        <f>Q353*H353</f>
        <v>0</v>
      </c>
      <c r="S353" s="225">
        <v>0.01</v>
      </c>
      <c r="T353" s="226">
        <f>S353*H353</f>
        <v>0.62639</v>
      </c>
      <c r="U353" s="41"/>
      <c r="V353" s="41"/>
      <c r="W353" s="41"/>
      <c r="X353" s="41"/>
      <c r="Y353" s="41"/>
      <c r="Z353" s="41"/>
      <c r="AA353" s="41"/>
      <c r="AB353" s="41"/>
      <c r="AC353" s="41"/>
      <c r="AD353" s="41"/>
      <c r="AE353" s="41"/>
      <c r="AR353" s="227" t="s">
        <v>178</v>
      </c>
      <c r="AT353" s="227" t="s">
        <v>159</v>
      </c>
      <c r="AU353" s="227" t="s">
        <v>81</v>
      </c>
      <c r="AY353" s="20" t="s">
        <v>156</v>
      </c>
      <c r="BE353" s="228">
        <f>IF(N353="základní",J353,0)</f>
        <v>0</v>
      </c>
      <c r="BF353" s="228">
        <f>IF(N353="snížená",J353,0)</f>
        <v>0</v>
      </c>
      <c r="BG353" s="228">
        <f>IF(N353="zákl. přenesená",J353,0)</f>
        <v>0</v>
      </c>
      <c r="BH353" s="228">
        <f>IF(N353="sníž. přenesená",J353,0)</f>
        <v>0</v>
      </c>
      <c r="BI353" s="228">
        <f>IF(N353="nulová",J353,0)</f>
        <v>0</v>
      </c>
      <c r="BJ353" s="20" t="s">
        <v>79</v>
      </c>
      <c r="BK353" s="228">
        <f>ROUND(I353*H353,2)</f>
        <v>0</v>
      </c>
      <c r="BL353" s="20" t="s">
        <v>178</v>
      </c>
      <c r="BM353" s="227" t="s">
        <v>2437</v>
      </c>
    </row>
    <row r="354" s="2" customFormat="1">
      <c r="A354" s="41"/>
      <c r="B354" s="42"/>
      <c r="C354" s="43"/>
      <c r="D354" s="229" t="s">
        <v>166</v>
      </c>
      <c r="E354" s="43"/>
      <c r="F354" s="230" t="s">
        <v>2438</v>
      </c>
      <c r="G354" s="43"/>
      <c r="H354" s="43"/>
      <c r="I354" s="231"/>
      <c r="J354" s="43"/>
      <c r="K354" s="43"/>
      <c r="L354" s="47"/>
      <c r="M354" s="232"/>
      <c r="N354" s="233"/>
      <c r="O354" s="87"/>
      <c r="P354" s="87"/>
      <c r="Q354" s="87"/>
      <c r="R354" s="87"/>
      <c r="S354" s="87"/>
      <c r="T354" s="88"/>
      <c r="U354" s="41"/>
      <c r="V354" s="41"/>
      <c r="W354" s="41"/>
      <c r="X354" s="41"/>
      <c r="Y354" s="41"/>
      <c r="Z354" s="41"/>
      <c r="AA354" s="41"/>
      <c r="AB354" s="41"/>
      <c r="AC354" s="41"/>
      <c r="AD354" s="41"/>
      <c r="AE354" s="41"/>
      <c r="AT354" s="20" t="s">
        <v>166</v>
      </c>
      <c r="AU354" s="20" t="s">
        <v>81</v>
      </c>
    </row>
    <row r="355" s="14" customFormat="1">
      <c r="A355" s="14"/>
      <c r="B355" s="251"/>
      <c r="C355" s="252"/>
      <c r="D355" s="241" t="s">
        <v>222</v>
      </c>
      <c r="E355" s="253" t="s">
        <v>19</v>
      </c>
      <c r="F355" s="254" t="s">
        <v>2230</v>
      </c>
      <c r="G355" s="252"/>
      <c r="H355" s="253" t="s">
        <v>19</v>
      </c>
      <c r="I355" s="255"/>
      <c r="J355" s="252"/>
      <c r="K355" s="252"/>
      <c r="L355" s="256"/>
      <c r="M355" s="257"/>
      <c r="N355" s="258"/>
      <c r="O355" s="258"/>
      <c r="P355" s="258"/>
      <c r="Q355" s="258"/>
      <c r="R355" s="258"/>
      <c r="S355" s="258"/>
      <c r="T355" s="259"/>
      <c r="U355" s="14"/>
      <c r="V355" s="14"/>
      <c r="W355" s="14"/>
      <c r="X355" s="14"/>
      <c r="Y355" s="14"/>
      <c r="Z355" s="14"/>
      <c r="AA355" s="14"/>
      <c r="AB355" s="14"/>
      <c r="AC355" s="14"/>
      <c r="AD355" s="14"/>
      <c r="AE355" s="14"/>
      <c r="AT355" s="260" t="s">
        <v>222</v>
      </c>
      <c r="AU355" s="260" t="s">
        <v>81</v>
      </c>
      <c r="AV355" s="14" t="s">
        <v>79</v>
      </c>
      <c r="AW355" s="14" t="s">
        <v>33</v>
      </c>
      <c r="AX355" s="14" t="s">
        <v>72</v>
      </c>
      <c r="AY355" s="260" t="s">
        <v>156</v>
      </c>
    </row>
    <row r="356" s="13" customFormat="1">
      <c r="A356" s="13"/>
      <c r="B356" s="239"/>
      <c r="C356" s="240"/>
      <c r="D356" s="241" t="s">
        <v>222</v>
      </c>
      <c r="E356" s="242" t="s">
        <v>19</v>
      </c>
      <c r="F356" s="243" t="s">
        <v>2313</v>
      </c>
      <c r="G356" s="240"/>
      <c r="H356" s="244">
        <v>66.492999999999995</v>
      </c>
      <c r="I356" s="245"/>
      <c r="J356" s="240"/>
      <c r="K356" s="240"/>
      <c r="L356" s="246"/>
      <c r="M356" s="247"/>
      <c r="N356" s="248"/>
      <c r="O356" s="248"/>
      <c r="P356" s="248"/>
      <c r="Q356" s="248"/>
      <c r="R356" s="248"/>
      <c r="S356" s="248"/>
      <c r="T356" s="249"/>
      <c r="U356" s="13"/>
      <c r="V356" s="13"/>
      <c r="W356" s="13"/>
      <c r="X356" s="13"/>
      <c r="Y356" s="13"/>
      <c r="Z356" s="13"/>
      <c r="AA356" s="13"/>
      <c r="AB356" s="13"/>
      <c r="AC356" s="13"/>
      <c r="AD356" s="13"/>
      <c r="AE356" s="13"/>
      <c r="AT356" s="250" t="s">
        <v>222</v>
      </c>
      <c r="AU356" s="250" t="s">
        <v>81</v>
      </c>
      <c r="AV356" s="13" t="s">
        <v>81</v>
      </c>
      <c r="AW356" s="13" t="s">
        <v>33</v>
      </c>
      <c r="AX356" s="13" t="s">
        <v>72</v>
      </c>
      <c r="AY356" s="250" t="s">
        <v>156</v>
      </c>
    </row>
    <row r="357" s="13" customFormat="1">
      <c r="A357" s="13"/>
      <c r="B357" s="239"/>
      <c r="C357" s="240"/>
      <c r="D357" s="241" t="s">
        <v>222</v>
      </c>
      <c r="E357" s="242" t="s">
        <v>19</v>
      </c>
      <c r="F357" s="243" t="s">
        <v>2314</v>
      </c>
      <c r="G357" s="240"/>
      <c r="H357" s="244">
        <v>2.1680000000000001</v>
      </c>
      <c r="I357" s="245"/>
      <c r="J357" s="240"/>
      <c r="K357" s="240"/>
      <c r="L357" s="246"/>
      <c r="M357" s="247"/>
      <c r="N357" s="248"/>
      <c r="O357" s="248"/>
      <c r="P357" s="248"/>
      <c r="Q357" s="248"/>
      <c r="R357" s="248"/>
      <c r="S357" s="248"/>
      <c r="T357" s="249"/>
      <c r="U357" s="13"/>
      <c r="V357" s="13"/>
      <c r="W357" s="13"/>
      <c r="X357" s="13"/>
      <c r="Y357" s="13"/>
      <c r="Z357" s="13"/>
      <c r="AA357" s="13"/>
      <c r="AB357" s="13"/>
      <c r="AC357" s="13"/>
      <c r="AD357" s="13"/>
      <c r="AE357" s="13"/>
      <c r="AT357" s="250" t="s">
        <v>222</v>
      </c>
      <c r="AU357" s="250" t="s">
        <v>81</v>
      </c>
      <c r="AV357" s="13" t="s">
        <v>81</v>
      </c>
      <c r="AW357" s="13" t="s">
        <v>33</v>
      </c>
      <c r="AX357" s="13" t="s">
        <v>72</v>
      </c>
      <c r="AY357" s="250" t="s">
        <v>156</v>
      </c>
    </row>
    <row r="358" s="13" customFormat="1">
      <c r="A358" s="13"/>
      <c r="B358" s="239"/>
      <c r="C358" s="240"/>
      <c r="D358" s="241" t="s">
        <v>222</v>
      </c>
      <c r="E358" s="242" t="s">
        <v>19</v>
      </c>
      <c r="F358" s="243" t="s">
        <v>2315</v>
      </c>
      <c r="G358" s="240"/>
      <c r="H358" s="244">
        <v>-4.5999999999999996</v>
      </c>
      <c r="I358" s="245"/>
      <c r="J358" s="240"/>
      <c r="K358" s="240"/>
      <c r="L358" s="246"/>
      <c r="M358" s="247"/>
      <c r="N358" s="248"/>
      <c r="O358" s="248"/>
      <c r="P358" s="248"/>
      <c r="Q358" s="248"/>
      <c r="R358" s="248"/>
      <c r="S358" s="248"/>
      <c r="T358" s="249"/>
      <c r="U358" s="13"/>
      <c r="V358" s="13"/>
      <c r="W358" s="13"/>
      <c r="X358" s="13"/>
      <c r="Y358" s="13"/>
      <c r="Z358" s="13"/>
      <c r="AA358" s="13"/>
      <c r="AB358" s="13"/>
      <c r="AC358" s="13"/>
      <c r="AD358" s="13"/>
      <c r="AE358" s="13"/>
      <c r="AT358" s="250" t="s">
        <v>222</v>
      </c>
      <c r="AU358" s="250" t="s">
        <v>81</v>
      </c>
      <c r="AV358" s="13" t="s">
        <v>81</v>
      </c>
      <c r="AW358" s="13" t="s">
        <v>33</v>
      </c>
      <c r="AX358" s="13" t="s">
        <v>72</v>
      </c>
      <c r="AY358" s="250" t="s">
        <v>156</v>
      </c>
    </row>
    <row r="359" s="13" customFormat="1">
      <c r="A359" s="13"/>
      <c r="B359" s="239"/>
      <c r="C359" s="240"/>
      <c r="D359" s="241" t="s">
        <v>222</v>
      </c>
      <c r="E359" s="242" t="s">
        <v>19</v>
      </c>
      <c r="F359" s="243" t="s">
        <v>2316</v>
      </c>
      <c r="G359" s="240"/>
      <c r="H359" s="244">
        <v>-3.7349999999999999</v>
      </c>
      <c r="I359" s="245"/>
      <c r="J359" s="240"/>
      <c r="K359" s="240"/>
      <c r="L359" s="246"/>
      <c r="M359" s="247"/>
      <c r="N359" s="248"/>
      <c r="O359" s="248"/>
      <c r="P359" s="248"/>
      <c r="Q359" s="248"/>
      <c r="R359" s="248"/>
      <c r="S359" s="248"/>
      <c r="T359" s="249"/>
      <c r="U359" s="13"/>
      <c r="V359" s="13"/>
      <c r="W359" s="13"/>
      <c r="X359" s="13"/>
      <c r="Y359" s="13"/>
      <c r="Z359" s="13"/>
      <c r="AA359" s="13"/>
      <c r="AB359" s="13"/>
      <c r="AC359" s="13"/>
      <c r="AD359" s="13"/>
      <c r="AE359" s="13"/>
      <c r="AT359" s="250" t="s">
        <v>222</v>
      </c>
      <c r="AU359" s="250" t="s">
        <v>81</v>
      </c>
      <c r="AV359" s="13" t="s">
        <v>81</v>
      </c>
      <c r="AW359" s="13" t="s">
        <v>33</v>
      </c>
      <c r="AX359" s="13" t="s">
        <v>72</v>
      </c>
      <c r="AY359" s="250" t="s">
        <v>156</v>
      </c>
    </row>
    <row r="360" s="13" customFormat="1">
      <c r="A360" s="13"/>
      <c r="B360" s="239"/>
      <c r="C360" s="240"/>
      <c r="D360" s="241" t="s">
        <v>222</v>
      </c>
      <c r="E360" s="242" t="s">
        <v>19</v>
      </c>
      <c r="F360" s="243" t="s">
        <v>2317</v>
      </c>
      <c r="G360" s="240"/>
      <c r="H360" s="244">
        <v>2.3130000000000002</v>
      </c>
      <c r="I360" s="245"/>
      <c r="J360" s="240"/>
      <c r="K360" s="240"/>
      <c r="L360" s="246"/>
      <c r="M360" s="247"/>
      <c r="N360" s="248"/>
      <c r="O360" s="248"/>
      <c r="P360" s="248"/>
      <c r="Q360" s="248"/>
      <c r="R360" s="248"/>
      <c r="S360" s="248"/>
      <c r="T360" s="249"/>
      <c r="U360" s="13"/>
      <c r="V360" s="13"/>
      <c r="W360" s="13"/>
      <c r="X360" s="13"/>
      <c r="Y360" s="13"/>
      <c r="Z360" s="13"/>
      <c r="AA360" s="13"/>
      <c r="AB360" s="13"/>
      <c r="AC360" s="13"/>
      <c r="AD360" s="13"/>
      <c r="AE360" s="13"/>
      <c r="AT360" s="250" t="s">
        <v>222</v>
      </c>
      <c r="AU360" s="250" t="s">
        <v>81</v>
      </c>
      <c r="AV360" s="13" t="s">
        <v>81</v>
      </c>
      <c r="AW360" s="13" t="s">
        <v>33</v>
      </c>
      <c r="AX360" s="13" t="s">
        <v>72</v>
      </c>
      <c r="AY360" s="250" t="s">
        <v>156</v>
      </c>
    </row>
    <row r="361" s="16" customFormat="1">
      <c r="A361" s="16"/>
      <c r="B361" s="272"/>
      <c r="C361" s="273"/>
      <c r="D361" s="241" t="s">
        <v>222</v>
      </c>
      <c r="E361" s="274" t="s">
        <v>19</v>
      </c>
      <c r="F361" s="275" t="s">
        <v>292</v>
      </c>
      <c r="G361" s="273"/>
      <c r="H361" s="276">
        <v>62.63900000000001</v>
      </c>
      <c r="I361" s="277"/>
      <c r="J361" s="273"/>
      <c r="K361" s="273"/>
      <c r="L361" s="278"/>
      <c r="M361" s="279"/>
      <c r="N361" s="280"/>
      <c r="O361" s="280"/>
      <c r="P361" s="280"/>
      <c r="Q361" s="280"/>
      <c r="R361" s="280"/>
      <c r="S361" s="280"/>
      <c r="T361" s="281"/>
      <c r="U361" s="16"/>
      <c r="V361" s="16"/>
      <c r="W361" s="16"/>
      <c r="X361" s="16"/>
      <c r="Y361" s="16"/>
      <c r="Z361" s="16"/>
      <c r="AA361" s="16"/>
      <c r="AB361" s="16"/>
      <c r="AC361" s="16"/>
      <c r="AD361" s="16"/>
      <c r="AE361" s="16"/>
      <c r="AT361" s="282" t="s">
        <v>222</v>
      </c>
      <c r="AU361" s="282" t="s">
        <v>81</v>
      </c>
      <c r="AV361" s="16" t="s">
        <v>178</v>
      </c>
      <c r="AW361" s="16" t="s">
        <v>33</v>
      </c>
      <c r="AX361" s="16" t="s">
        <v>79</v>
      </c>
      <c r="AY361" s="282" t="s">
        <v>156</v>
      </c>
    </row>
    <row r="362" s="2" customFormat="1" ht="16.5" customHeight="1">
      <c r="A362" s="41"/>
      <c r="B362" s="42"/>
      <c r="C362" s="216" t="s">
        <v>590</v>
      </c>
      <c r="D362" s="216" t="s">
        <v>159</v>
      </c>
      <c r="E362" s="217" t="s">
        <v>458</v>
      </c>
      <c r="F362" s="218" t="s">
        <v>464</v>
      </c>
      <c r="G362" s="219" t="s">
        <v>273</v>
      </c>
      <c r="H362" s="220">
        <v>1</v>
      </c>
      <c r="I362" s="221"/>
      <c r="J362" s="222">
        <f>ROUND(I362*H362,2)</f>
        <v>0</v>
      </c>
      <c r="K362" s="218" t="s">
        <v>19</v>
      </c>
      <c r="L362" s="47"/>
      <c r="M362" s="223" t="s">
        <v>19</v>
      </c>
      <c r="N362" s="224" t="s">
        <v>43</v>
      </c>
      <c r="O362" s="87"/>
      <c r="P362" s="225">
        <f>O362*H362</f>
        <v>0</v>
      </c>
      <c r="Q362" s="225">
        <v>0</v>
      </c>
      <c r="R362" s="225">
        <f>Q362*H362</f>
        <v>0</v>
      </c>
      <c r="S362" s="225">
        <v>0</v>
      </c>
      <c r="T362" s="226">
        <f>S362*H362</f>
        <v>0</v>
      </c>
      <c r="U362" s="41"/>
      <c r="V362" s="41"/>
      <c r="W362" s="41"/>
      <c r="X362" s="41"/>
      <c r="Y362" s="41"/>
      <c r="Z362" s="41"/>
      <c r="AA362" s="41"/>
      <c r="AB362" s="41"/>
      <c r="AC362" s="41"/>
      <c r="AD362" s="41"/>
      <c r="AE362" s="41"/>
      <c r="AR362" s="227" t="s">
        <v>178</v>
      </c>
      <c r="AT362" s="227" t="s">
        <v>159</v>
      </c>
      <c r="AU362" s="227" t="s">
        <v>81</v>
      </c>
      <c r="AY362" s="20" t="s">
        <v>156</v>
      </c>
      <c r="BE362" s="228">
        <f>IF(N362="základní",J362,0)</f>
        <v>0</v>
      </c>
      <c r="BF362" s="228">
        <f>IF(N362="snížená",J362,0)</f>
        <v>0</v>
      </c>
      <c r="BG362" s="228">
        <f>IF(N362="zákl. přenesená",J362,0)</f>
        <v>0</v>
      </c>
      <c r="BH362" s="228">
        <f>IF(N362="sníž. přenesená",J362,0)</f>
        <v>0</v>
      </c>
      <c r="BI362" s="228">
        <f>IF(N362="nulová",J362,0)</f>
        <v>0</v>
      </c>
      <c r="BJ362" s="20" t="s">
        <v>79</v>
      </c>
      <c r="BK362" s="228">
        <f>ROUND(I362*H362,2)</f>
        <v>0</v>
      </c>
      <c r="BL362" s="20" t="s">
        <v>178</v>
      </c>
      <c r="BM362" s="227" t="s">
        <v>2439</v>
      </c>
    </row>
    <row r="363" s="2" customFormat="1" ht="16.5" customHeight="1">
      <c r="A363" s="41"/>
      <c r="B363" s="42"/>
      <c r="C363" s="216" t="s">
        <v>595</v>
      </c>
      <c r="D363" s="216" t="s">
        <v>159</v>
      </c>
      <c r="E363" s="217" t="s">
        <v>808</v>
      </c>
      <c r="F363" s="218" t="s">
        <v>2440</v>
      </c>
      <c r="G363" s="219" t="s">
        <v>266</v>
      </c>
      <c r="H363" s="220">
        <v>9.7200000000000006</v>
      </c>
      <c r="I363" s="221"/>
      <c r="J363" s="222">
        <f>ROUND(I363*H363,2)</f>
        <v>0</v>
      </c>
      <c r="K363" s="218" t="s">
        <v>19</v>
      </c>
      <c r="L363" s="47"/>
      <c r="M363" s="223" t="s">
        <v>19</v>
      </c>
      <c r="N363" s="224" t="s">
        <v>43</v>
      </c>
      <c r="O363" s="87"/>
      <c r="P363" s="225">
        <f>O363*H363</f>
        <v>0</v>
      </c>
      <c r="Q363" s="225">
        <v>0</v>
      </c>
      <c r="R363" s="225">
        <f>Q363*H363</f>
        <v>0</v>
      </c>
      <c r="S363" s="225">
        <v>0</v>
      </c>
      <c r="T363" s="226">
        <f>S363*H363</f>
        <v>0</v>
      </c>
      <c r="U363" s="41"/>
      <c r="V363" s="41"/>
      <c r="W363" s="41"/>
      <c r="X363" s="41"/>
      <c r="Y363" s="41"/>
      <c r="Z363" s="41"/>
      <c r="AA363" s="41"/>
      <c r="AB363" s="41"/>
      <c r="AC363" s="41"/>
      <c r="AD363" s="41"/>
      <c r="AE363" s="41"/>
      <c r="AR363" s="227" t="s">
        <v>178</v>
      </c>
      <c r="AT363" s="227" t="s">
        <v>159</v>
      </c>
      <c r="AU363" s="227" t="s">
        <v>81</v>
      </c>
      <c r="AY363" s="20" t="s">
        <v>156</v>
      </c>
      <c r="BE363" s="228">
        <f>IF(N363="základní",J363,0)</f>
        <v>0</v>
      </c>
      <c r="BF363" s="228">
        <f>IF(N363="snížená",J363,0)</f>
        <v>0</v>
      </c>
      <c r="BG363" s="228">
        <f>IF(N363="zákl. přenesená",J363,0)</f>
        <v>0</v>
      </c>
      <c r="BH363" s="228">
        <f>IF(N363="sníž. přenesená",J363,0)</f>
        <v>0</v>
      </c>
      <c r="BI363" s="228">
        <f>IF(N363="nulová",J363,0)</f>
        <v>0</v>
      </c>
      <c r="BJ363" s="20" t="s">
        <v>79</v>
      </c>
      <c r="BK363" s="228">
        <f>ROUND(I363*H363,2)</f>
        <v>0</v>
      </c>
      <c r="BL363" s="20" t="s">
        <v>178</v>
      </c>
      <c r="BM363" s="227" t="s">
        <v>2441</v>
      </c>
    </row>
    <row r="364" s="13" customFormat="1">
      <c r="A364" s="13"/>
      <c r="B364" s="239"/>
      <c r="C364" s="240"/>
      <c r="D364" s="241" t="s">
        <v>222</v>
      </c>
      <c r="E364" s="242" t="s">
        <v>19</v>
      </c>
      <c r="F364" s="243" t="s">
        <v>2442</v>
      </c>
      <c r="G364" s="240"/>
      <c r="H364" s="244">
        <v>9.7200000000000006</v>
      </c>
      <c r="I364" s="245"/>
      <c r="J364" s="240"/>
      <c r="K364" s="240"/>
      <c r="L364" s="246"/>
      <c r="M364" s="247"/>
      <c r="N364" s="248"/>
      <c r="O364" s="248"/>
      <c r="P364" s="248"/>
      <c r="Q364" s="248"/>
      <c r="R364" s="248"/>
      <c r="S364" s="248"/>
      <c r="T364" s="249"/>
      <c r="U364" s="13"/>
      <c r="V364" s="13"/>
      <c r="W364" s="13"/>
      <c r="X364" s="13"/>
      <c r="Y364" s="13"/>
      <c r="Z364" s="13"/>
      <c r="AA364" s="13"/>
      <c r="AB364" s="13"/>
      <c r="AC364" s="13"/>
      <c r="AD364" s="13"/>
      <c r="AE364" s="13"/>
      <c r="AT364" s="250" t="s">
        <v>222</v>
      </c>
      <c r="AU364" s="250" t="s">
        <v>81</v>
      </c>
      <c r="AV364" s="13" t="s">
        <v>81</v>
      </c>
      <c r="AW364" s="13" t="s">
        <v>33</v>
      </c>
      <c r="AX364" s="13" t="s">
        <v>79</v>
      </c>
      <c r="AY364" s="250" t="s">
        <v>156</v>
      </c>
    </row>
    <row r="365" s="2" customFormat="1" ht="24.15" customHeight="1">
      <c r="A365" s="41"/>
      <c r="B365" s="42"/>
      <c r="C365" s="216" t="s">
        <v>600</v>
      </c>
      <c r="D365" s="216" t="s">
        <v>159</v>
      </c>
      <c r="E365" s="217" t="s">
        <v>467</v>
      </c>
      <c r="F365" s="218" t="s">
        <v>468</v>
      </c>
      <c r="G365" s="219" t="s">
        <v>218</v>
      </c>
      <c r="H365" s="220">
        <v>5</v>
      </c>
      <c r="I365" s="221"/>
      <c r="J365" s="222">
        <f>ROUND(I365*H365,2)</f>
        <v>0</v>
      </c>
      <c r="K365" s="218" t="s">
        <v>219</v>
      </c>
      <c r="L365" s="47"/>
      <c r="M365" s="223" t="s">
        <v>19</v>
      </c>
      <c r="N365" s="224" t="s">
        <v>43</v>
      </c>
      <c r="O365" s="87"/>
      <c r="P365" s="225">
        <f>O365*H365</f>
        <v>0</v>
      </c>
      <c r="Q365" s="225">
        <v>0.00012999999999999999</v>
      </c>
      <c r="R365" s="225">
        <f>Q365*H365</f>
        <v>0.00064999999999999997</v>
      </c>
      <c r="S365" s="225">
        <v>0</v>
      </c>
      <c r="T365" s="226">
        <f>S365*H365</f>
        <v>0</v>
      </c>
      <c r="U365" s="41"/>
      <c r="V365" s="41"/>
      <c r="W365" s="41"/>
      <c r="X365" s="41"/>
      <c r="Y365" s="41"/>
      <c r="Z365" s="41"/>
      <c r="AA365" s="41"/>
      <c r="AB365" s="41"/>
      <c r="AC365" s="41"/>
      <c r="AD365" s="41"/>
      <c r="AE365" s="41"/>
      <c r="AR365" s="227" t="s">
        <v>178</v>
      </c>
      <c r="AT365" s="227" t="s">
        <v>159</v>
      </c>
      <c r="AU365" s="227" t="s">
        <v>81</v>
      </c>
      <c r="AY365" s="20" t="s">
        <v>156</v>
      </c>
      <c r="BE365" s="228">
        <f>IF(N365="základní",J365,0)</f>
        <v>0</v>
      </c>
      <c r="BF365" s="228">
        <f>IF(N365="snížená",J365,0)</f>
        <v>0</v>
      </c>
      <c r="BG365" s="228">
        <f>IF(N365="zákl. přenesená",J365,0)</f>
        <v>0</v>
      </c>
      <c r="BH365" s="228">
        <f>IF(N365="sníž. přenesená",J365,0)</f>
        <v>0</v>
      </c>
      <c r="BI365" s="228">
        <f>IF(N365="nulová",J365,0)</f>
        <v>0</v>
      </c>
      <c r="BJ365" s="20" t="s">
        <v>79</v>
      </c>
      <c r="BK365" s="228">
        <f>ROUND(I365*H365,2)</f>
        <v>0</v>
      </c>
      <c r="BL365" s="20" t="s">
        <v>178</v>
      </c>
      <c r="BM365" s="227" t="s">
        <v>2443</v>
      </c>
    </row>
    <row r="366" s="2" customFormat="1">
      <c r="A366" s="41"/>
      <c r="B366" s="42"/>
      <c r="C366" s="43"/>
      <c r="D366" s="229" t="s">
        <v>166</v>
      </c>
      <c r="E366" s="43"/>
      <c r="F366" s="230" t="s">
        <v>470</v>
      </c>
      <c r="G366" s="43"/>
      <c r="H366" s="43"/>
      <c r="I366" s="231"/>
      <c r="J366" s="43"/>
      <c r="K366" s="43"/>
      <c r="L366" s="47"/>
      <c r="M366" s="232"/>
      <c r="N366" s="233"/>
      <c r="O366" s="87"/>
      <c r="P366" s="87"/>
      <c r="Q366" s="87"/>
      <c r="R366" s="87"/>
      <c r="S366" s="87"/>
      <c r="T366" s="88"/>
      <c r="U366" s="41"/>
      <c r="V366" s="41"/>
      <c r="W366" s="41"/>
      <c r="X366" s="41"/>
      <c r="Y366" s="41"/>
      <c r="Z366" s="41"/>
      <c r="AA366" s="41"/>
      <c r="AB366" s="41"/>
      <c r="AC366" s="41"/>
      <c r="AD366" s="41"/>
      <c r="AE366" s="41"/>
      <c r="AT366" s="20" t="s">
        <v>166</v>
      </c>
      <c r="AU366" s="20" t="s">
        <v>81</v>
      </c>
    </row>
    <row r="367" s="14" customFormat="1">
      <c r="A367" s="14"/>
      <c r="B367" s="251"/>
      <c r="C367" s="252"/>
      <c r="D367" s="241" t="s">
        <v>222</v>
      </c>
      <c r="E367" s="253" t="s">
        <v>19</v>
      </c>
      <c r="F367" s="254" t="s">
        <v>2444</v>
      </c>
      <c r="G367" s="252"/>
      <c r="H367" s="253" t="s">
        <v>19</v>
      </c>
      <c r="I367" s="255"/>
      <c r="J367" s="252"/>
      <c r="K367" s="252"/>
      <c r="L367" s="256"/>
      <c r="M367" s="257"/>
      <c r="N367" s="258"/>
      <c r="O367" s="258"/>
      <c r="P367" s="258"/>
      <c r="Q367" s="258"/>
      <c r="R367" s="258"/>
      <c r="S367" s="258"/>
      <c r="T367" s="259"/>
      <c r="U367" s="14"/>
      <c r="V367" s="14"/>
      <c r="W367" s="14"/>
      <c r="X367" s="14"/>
      <c r="Y367" s="14"/>
      <c r="Z367" s="14"/>
      <c r="AA367" s="14"/>
      <c r="AB367" s="14"/>
      <c r="AC367" s="14"/>
      <c r="AD367" s="14"/>
      <c r="AE367" s="14"/>
      <c r="AT367" s="260" t="s">
        <v>222</v>
      </c>
      <c r="AU367" s="260" t="s">
        <v>81</v>
      </c>
      <c r="AV367" s="14" t="s">
        <v>79</v>
      </c>
      <c r="AW367" s="14" t="s">
        <v>33</v>
      </c>
      <c r="AX367" s="14" t="s">
        <v>72</v>
      </c>
      <c r="AY367" s="260" t="s">
        <v>156</v>
      </c>
    </row>
    <row r="368" s="13" customFormat="1">
      <c r="A368" s="13"/>
      <c r="B368" s="239"/>
      <c r="C368" s="240"/>
      <c r="D368" s="241" t="s">
        <v>222</v>
      </c>
      <c r="E368" s="242" t="s">
        <v>19</v>
      </c>
      <c r="F368" s="243" t="s">
        <v>155</v>
      </c>
      <c r="G368" s="240"/>
      <c r="H368" s="244">
        <v>5</v>
      </c>
      <c r="I368" s="245"/>
      <c r="J368" s="240"/>
      <c r="K368" s="240"/>
      <c r="L368" s="246"/>
      <c r="M368" s="247"/>
      <c r="N368" s="248"/>
      <c r="O368" s="248"/>
      <c r="P368" s="248"/>
      <c r="Q368" s="248"/>
      <c r="R368" s="248"/>
      <c r="S368" s="248"/>
      <c r="T368" s="249"/>
      <c r="U368" s="13"/>
      <c r="V368" s="13"/>
      <c r="W368" s="13"/>
      <c r="X368" s="13"/>
      <c r="Y368" s="13"/>
      <c r="Z368" s="13"/>
      <c r="AA368" s="13"/>
      <c r="AB368" s="13"/>
      <c r="AC368" s="13"/>
      <c r="AD368" s="13"/>
      <c r="AE368" s="13"/>
      <c r="AT368" s="250" t="s">
        <v>222</v>
      </c>
      <c r="AU368" s="250" t="s">
        <v>81</v>
      </c>
      <c r="AV368" s="13" t="s">
        <v>81</v>
      </c>
      <c r="AW368" s="13" t="s">
        <v>33</v>
      </c>
      <c r="AX368" s="13" t="s">
        <v>79</v>
      </c>
      <c r="AY368" s="250" t="s">
        <v>156</v>
      </c>
    </row>
    <row r="369" s="2" customFormat="1" ht="24.15" customHeight="1">
      <c r="A369" s="41"/>
      <c r="B369" s="42"/>
      <c r="C369" s="216" t="s">
        <v>607</v>
      </c>
      <c r="D369" s="216" t="s">
        <v>159</v>
      </c>
      <c r="E369" s="217" t="s">
        <v>2445</v>
      </c>
      <c r="F369" s="218" t="s">
        <v>2446</v>
      </c>
      <c r="G369" s="219" t="s">
        <v>218</v>
      </c>
      <c r="H369" s="220">
        <v>35</v>
      </c>
      <c r="I369" s="221"/>
      <c r="J369" s="222">
        <f>ROUND(I369*H369,2)</f>
        <v>0</v>
      </c>
      <c r="K369" s="218" t="s">
        <v>219</v>
      </c>
      <c r="L369" s="47"/>
      <c r="M369" s="223" t="s">
        <v>19</v>
      </c>
      <c r="N369" s="224" t="s">
        <v>43</v>
      </c>
      <c r="O369" s="87"/>
      <c r="P369" s="225">
        <f>O369*H369</f>
        <v>0</v>
      </c>
      <c r="Q369" s="225">
        <v>0.00021000000000000001</v>
      </c>
      <c r="R369" s="225">
        <f>Q369*H369</f>
        <v>0.0073500000000000006</v>
      </c>
      <c r="S369" s="225">
        <v>0</v>
      </c>
      <c r="T369" s="226">
        <f>S369*H369</f>
        <v>0</v>
      </c>
      <c r="U369" s="41"/>
      <c r="V369" s="41"/>
      <c r="W369" s="41"/>
      <c r="X369" s="41"/>
      <c r="Y369" s="41"/>
      <c r="Z369" s="41"/>
      <c r="AA369" s="41"/>
      <c r="AB369" s="41"/>
      <c r="AC369" s="41"/>
      <c r="AD369" s="41"/>
      <c r="AE369" s="41"/>
      <c r="AR369" s="227" t="s">
        <v>178</v>
      </c>
      <c r="AT369" s="227" t="s">
        <v>159</v>
      </c>
      <c r="AU369" s="227" t="s">
        <v>81</v>
      </c>
      <c r="AY369" s="20" t="s">
        <v>156</v>
      </c>
      <c r="BE369" s="228">
        <f>IF(N369="základní",J369,0)</f>
        <v>0</v>
      </c>
      <c r="BF369" s="228">
        <f>IF(N369="snížená",J369,0)</f>
        <v>0</v>
      </c>
      <c r="BG369" s="228">
        <f>IF(N369="zákl. přenesená",J369,0)</f>
        <v>0</v>
      </c>
      <c r="BH369" s="228">
        <f>IF(N369="sníž. přenesená",J369,0)</f>
        <v>0</v>
      </c>
      <c r="BI369" s="228">
        <f>IF(N369="nulová",J369,0)</f>
        <v>0</v>
      </c>
      <c r="BJ369" s="20" t="s">
        <v>79</v>
      </c>
      <c r="BK369" s="228">
        <f>ROUND(I369*H369,2)</f>
        <v>0</v>
      </c>
      <c r="BL369" s="20" t="s">
        <v>178</v>
      </c>
      <c r="BM369" s="227" t="s">
        <v>2447</v>
      </c>
    </row>
    <row r="370" s="2" customFormat="1">
      <c r="A370" s="41"/>
      <c r="B370" s="42"/>
      <c r="C370" s="43"/>
      <c r="D370" s="229" t="s">
        <v>166</v>
      </c>
      <c r="E370" s="43"/>
      <c r="F370" s="230" t="s">
        <v>2448</v>
      </c>
      <c r="G370" s="43"/>
      <c r="H370" s="43"/>
      <c r="I370" s="231"/>
      <c r="J370" s="43"/>
      <c r="K370" s="43"/>
      <c r="L370" s="47"/>
      <c r="M370" s="232"/>
      <c r="N370" s="233"/>
      <c r="O370" s="87"/>
      <c r="P370" s="87"/>
      <c r="Q370" s="87"/>
      <c r="R370" s="87"/>
      <c r="S370" s="87"/>
      <c r="T370" s="88"/>
      <c r="U370" s="41"/>
      <c r="V370" s="41"/>
      <c r="W370" s="41"/>
      <c r="X370" s="41"/>
      <c r="Y370" s="41"/>
      <c r="Z370" s="41"/>
      <c r="AA370" s="41"/>
      <c r="AB370" s="41"/>
      <c r="AC370" s="41"/>
      <c r="AD370" s="41"/>
      <c r="AE370" s="41"/>
      <c r="AT370" s="20" t="s">
        <v>166</v>
      </c>
      <c r="AU370" s="20" t="s">
        <v>81</v>
      </c>
    </row>
    <row r="371" s="14" customFormat="1">
      <c r="A371" s="14"/>
      <c r="B371" s="251"/>
      <c r="C371" s="252"/>
      <c r="D371" s="241" t="s">
        <v>222</v>
      </c>
      <c r="E371" s="253" t="s">
        <v>19</v>
      </c>
      <c r="F371" s="254" t="s">
        <v>2243</v>
      </c>
      <c r="G371" s="252"/>
      <c r="H371" s="253" t="s">
        <v>19</v>
      </c>
      <c r="I371" s="255"/>
      <c r="J371" s="252"/>
      <c r="K371" s="252"/>
      <c r="L371" s="256"/>
      <c r="M371" s="257"/>
      <c r="N371" s="258"/>
      <c r="O371" s="258"/>
      <c r="P371" s="258"/>
      <c r="Q371" s="258"/>
      <c r="R371" s="258"/>
      <c r="S371" s="258"/>
      <c r="T371" s="259"/>
      <c r="U371" s="14"/>
      <c r="V371" s="14"/>
      <c r="W371" s="14"/>
      <c r="X371" s="14"/>
      <c r="Y371" s="14"/>
      <c r="Z371" s="14"/>
      <c r="AA371" s="14"/>
      <c r="AB371" s="14"/>
      <c r="AC371" s="14"/>
      <c r="AD371" s="14"/>
      <c r="AE371" s="14"/>
      <c r="AT371" s="260" t="s">
        <v>222</v>
      </c>
      <c r="AU371" s="260" t="s">
        <v>81</v>
      </c>
      <c r="AV371" s="14" t="s">
        <v>79</v>
      </c>
      <c r="AW371" s="14" t="s">
        <v>33</v>
      </c>
      <c r="AX371" s="14" t="s">
        <v>72</v>
      </c>
      <c r="AY371" s="260" t="s">
        <v>156</v>
      </c>
    </row>
    <row r="372" s="13" customFormat="1">
      <c r="A372" s="13"/>
      <c r="B372" s="239"/>
      <c r="C372" s="240"/>
      <c r="D372" s="241" t="s">
        <v>222</v>
      </c>
      <c r="E372" s="242" t="s">
        <v>19</v>
      </c>
      <c r="F372" s="243" t="s">
        <v>2449</v>
      </c>
      <c r="G372" s="240"/>
      <c r="H372" s="244">
        <v>15</v>
      </c>
      <c r="I372" s="245"/>
      <c r="J372" s="240"/>
      <c r="K372" s="240"/>
      <c r="L372" s="246"/>
      <c r="M372" s="247"/>
      <c r="N372" s="248"/>
      <c r="O372" s="248"/>
      <c r="P372" s="248"/>
      <c r="Q372" s="248"/>
      <c r="R372" s="248"/>
      <c r="S372" s="248"/>
      <c r="T372" s="249"/>
      <c r="U372" s="13"/>
      <c r="V372" s="13"/>
      <c r="W372" s="13"/>
      <c r="X372" s="13"/>
      <c r="Y372" s="13"/>
      <c r="Z372" s="13"/>
      <c r="AA372" s="13"/>
      <c r="AB372" s="13"/>
      <c r="AC372" s="13"/>
      <c r="AD372" s="13"/>
      <c r="AE372" s="13"/>
      <c r="AT372" s="250" t="s">
        <v>222</v>
      </c>
      <c r="AU372" s="250" t="s">
        <v>81</v>
      </c>
      <c r="AV372" s="13" t="s">
        <v>81</v>
      </c>
      <c r="AW372" s="13" t="s">
        <v>33</v>
      </c>
      <c r="AX372" s="13" t="s">
        <v>72</v>
      </c>
      <c r="AY372" s="250" t="s">
        <v>156</v>
      </c>
    </row>
    <row r="373" s="14" customFormat="1">
      <c r="A373" s="14"/>
      <c r="B373" s="251"/>
      <c r="C373" s="252"/>
      <c r="D373" s="241" t="s">
        <v>222</v>
      </c>
      <c r="E373" s="253" t="s">
        <v>19</v>
      </c>
      <c r="F373" s="254" t="s">
        <v>2230</v>
      </c>
      <c r="G373" s="252"/>
      <c r="H373" s="253" t="s">
        <v>19</v>
      </c>
      <c r="I373" s="255"/>
      <c r="J373" s="252"/>
      <c r="K373" s="252"/>
      <c r="L373" s="256"/>
      <c r="M373" s="257"/>
      <c r="N373" s="258"/>
      <c r="O373" s="258"/>
      <c r="P373" s="258"/>
      <c r="Q373" s="258"/>
      <c r="R373" s="258"/>
      <c r="S373" s="258"/>
      <c r="T373" s="259"/>
      <c r="U373" s="14"/>
      <c r="V373" s="14"/>
      <c r="W373" s="14"/>
      <c r="X373" s="14"/>
      <c r="Y373" s="14"/>
      <c r="Z373" s="14"/>
      <c r="AA373" s="14"/>
      <c r="AB373" s="14"/>
      <c r="AC373" s="14"/>
      <c r="AD373" s="14"/>
      <c r="AE373" s="14"/>
      <c r="AT373" s="260" t="s">
        <v>222</v>
      </c>
      <c r="AU373" s="260" t="s">
        <v>81</v>
      </c>
      <c r="AV373" s="14" t="s">
        <v>79</v>
      </c>
      <c r="AW373" s="14" t="s">
        <v>33</v>
      </c>
      <c r="AX373" s="14" t="s">
        <v>72</v>
      </c>
      <c r="AY373" s="260" t="s">
        <v>156</v>
      </c>
    </row>
    <row r="374" s="13" customFormat="1">
      <c r="A374" s="13"/>
      <c r="B374" s="239"/>
      <c r="C374" s="240"/>
      <c r="D374" s="241" t="s">
        <v>222</v>
      </c>
      <c r="E374" s="242" t="s">
        <v>19</v>
      </c>
      <c r="F374" s="243" t="s">
        <v>353</v>
      </c>
      <c r="G374" s="240"/>
      <c r="H374" s="244">
        <v>20</v>
      </c>
      <c r="I374" s="245"/>
      <c r="J374" s="240"/>
      <c r="K374" s="240"/>
      <c r="L374" s="246"/>
      <c r="M374" s="247"/>
      <c r="N374" s="248"/>
      <c r="O374" s="248"/>
      <c r="P374" s="248"/>
      <c r="Q374" s="248"/>
      <c r="R374" s="248"/>
      <c r="S374" s="248"/>
      <c r="T374" s="249"/>
      <c r="U374" s="13"/>
      <c r="V374" s="13"/>
      <c r="W374" s="13"/>
      <c r="X374" s="13"/>
      <c r="Y374" s="13"/>
      <c r="Z374" s="13"/>
      <c r="AA374" s="13"/>
      <c r="AB374" s="13"/>
      <c r="AC374" s="13"/>
      <c r="AD374" s="13"/>
      <c r="AE374" s="13"/>
      <c r="AT374" s="250" t="s">
        <v>222</v>
      </c>
      <c r="AU374" s="250" t="s">
        <v>81</v>
      </c>
      <c r="AV374" s="13" t="s">
        <v>81</v>
      </c>
      <c r="AW374" s="13" t="s">
        <v>33</v>
      </c>
      <c r="AX374" s="13" t="s">
        <v>72</v>
      </c>
      <c r="AY374" s="250" t="s">
        <v>156</v>
      </c>
    </row>
    <row r="375" s="16" customFormat="1">
      <c r="A375" s="16"/>
      <c r="B375" s="272"/>
      <c r="C375" s="273"/>
      <c r="D375" s="241" t="s">
        <v>222</v>
      </c>
      <c r="E375" s="274" t="s">
        <v>19</v>
      </c>
      <c r="F375" s="275" t="s">
        <v>292</v>
      </c>
      <c r="G375" s="273"/>
      <c r="H375" s="276">
        <v>35</v>
      </c>
      <c r="I375" s="277"/>
      <c r="J375" s="273"/>
      <c r="K375" s="273"/>
      <c r="L375" s="278"/>
      <c r="M375" s="279"/>
      <c r="N375" s="280"/>
      <c r="O375" s="280"/>
      <c r="P375" s="280"/>
      <c r="Q375" s="280"/>
      <c r="R375" s="280"/>
      <c r="S375" s="280"/>
      <c r="T375" s="281"/>
      <c r="U375" s="16"/>
      <c r="V375" s="16"/>
      <c r="W375" s="16"/>
      <c r="X375" s="16"/>
      <c r="Y375" s="16"/>
      <c r="Z375" s="16"/>
      <c r="AA375" s="16"/>
      <c r="AB375" s="16"/>
      <c r="AC375" s="16"/>
      <c r="AD375" s="16"/>
      <c r="AE375" s="16"/>
      <c r="AT375" s="282" t="s">
        <v>222</v>
      </c>
      <c r="AU375" s="282" t="s">
        <v>81</v>
      </c>
      <c r="AV375" s="16" t="s">
        <v>178</v>
      </c>
      <c r="AW375" s="16" t="s">
        <v>33</v>
      </c>
      <c r="AX375" s="16" t="s">
        <v>79</v>
      </c>
      <c r="AY375" s="282" t="s">
        <v>156</v>
      </c>
    </row>
    <row r="376" s="2" customFormat="1" ht="24.15" customHeight="1">
      <c r="A376" s="41"/>
      <c r="B376" s="42"/>
      <c r="C376" s="216" t="s">
        <v>612</v>
      </c>
      <c r="D376" s="216" t="s">
        <v>159</v>
      </c>
      <c r="E376" s="217" t="s">
        <v>472</v>
      </c>
      <c r="F376" s="218" t="s">
        <v>473</v>
      </c>
      <c r="G376" s="219" t="s">
        <v>218</v>
      </c>
      <c r="H376" s="220">
        <v>5</v>
      </c>
      <c r="I376" s="221"/>
      <c r="J376" s="222">
        <f>ROUND(I376*H376,2)</f>
        <v>0</v>
      </c>
      <c r="K376" s="218" t="s">
        <v>219</v>
      </c>
      <c r="L376" s="47"/>
      <c r="M376" s="223" t="s">
        <v>19</v>
      </c>
      <c r="N376" s="224" t="s">
        <v>43</v>
      </c>
      <c r="O376" s="87"/>
      <c r="P376" s="225">
        <f>O376*H376</f>
        <v>0</v>
      </c>
      <c r="Q376" s="225">
        <v>4.0000000000000003E-05</v>
      </c>
      <c r="R376" s="225">
        <f>Q376*H376</f>
        <v>0.00020000000000000001</v>
      </c>
      <c r="S376" s="225">
        <v>0</v>
      </c>
      <c r="T376" s="226">
        <f>S376*H376</f>
        <v>0</v>
      </c>
      <c r="U376" s="41"/>
      <c r="V376" s="41"/>
      <c r="W376" s="41"/>
      <c r="X376" s="41"/>
      <c r="Y376" s="41"/>
      <c r="Z376" s="41"/>
      <c r="AA376" s="41"/>
      <c r="AB376" s="41"/>
      <c r="AC376" s="41"/>
      <c r="AD376" s="41"/>
      <c r="AE376" s="41"/>
      <c r="AR376" s="227" t="s">
        <v>178</v>
      </c>
      <c r="AT376" s="227" t="s">
        <v>159</v>
      </c>
      <c r="AU376" s="227" t="s">
        <v>81</v>
      </c>
      <c r="AY376" s="20" t="s">
        <v>156</v>
      </c>
      <c r="BE376" s="228">
        <f>IF(N376="základní",J376,0)</f>
        <v>0</v>
      </c>
      <c r="BF376" s="228">
        <f>IF(N376="snížená",J376,0)</f>
        <v>0</v>
      </c>
      <c r="BG376" s="228">
        <f>IF(N376="zákl. přenesená",J376,0)</f>
        <v>0</v>
      </c>
      <c r="BH376" s="228">
        <f>IF(N376="sníž. přenesená",J376,0)</f>
        <v>0</v>
      </c>
      <c r="BI376" s="228">
        <f>IF(N376="nulová",J376,0)</f>
        <v>0</v>
      </c>
      <c r="BJ376" s="20" t="s">
        <v>79</v>
      </c>
      <c r="BK376" s="228">
        <f>ROUND(I376*H376,2)</f>
        <v>0</v>
      </c>
      <c r="BL376" s="20" t="s">
        <v>178</v>
      </c>
      <c r="BM376" s="227" t="s">
        <v>2450</v>
      </c>
    </row>
    <row r="377" s="2" customFormat="1">
      <c r="A377" s="41"/>
      <c r="B377" s="42"/>
      <c r="C377" s="43"/>
      <c r="D377" s="229" t="s">
        <v>166</v>
      </c>
      <c r="E377" s="43"/>
      <c r="F377" s="230" t="s">
        <v>475</v>
      </c>
      <c r="G377" s="43"/>
      <c r="H377" s="43"/>
      <c r="I377" s="231"/>
      <c r="J377" s="43"/>
      <c r="K377" s="43"/>
      <c r="L377" s="47"/>
      <c r="M377" s="232"/>
      <c r="N377" s="233"/>
      <c r="O377" s="87"/>
      <c r="P377" s="87"/>
      <c r="Q377" s="87"/>
      <c r="R377" s="87"/>
      <c r="S377" s="87"/>
      <c r="T377" s="88"/>
      <c r="U377" s="41"/>
      <c r="V377" s="41"/>
      <c r="W377" s="41"/>
      <c r="X377" s="41"/>
      <c r="Y377" s="41"/>
      <c r="Z377" s="41"/>
      <c r="AA377" s="41"/>
      <c r="AB377" s="41"/>
      <c r="AC377" s="41"/>
      <c r="AD377" s="41"/>
      <c r="AE377" s="41"/>
      <c r="AT377" s="20" t="s">
        <v>166</v>
      </c>
      <c r="AU377" s="20" t="s">
        <v>81</v>
      </c>
    </row>
    <row r="378" s="14" customFormat="1">
      <c r="A378" s="14"/>
      <c r="B378" s="251"/>
      <c r="C378" s="252"/>
      <c r="D378" s="241" t="s">
        <v>222</v>
      </c>
      <c r="E378" s="253" t="s">
        <v>19</v>
      </c>
      <c r="F378" s="254" t="s">
        <v>2444</v>
      </c>
      <c r="G378" s="252"/>
      <c r="H378" s="253" t="s">
        <v>19</v>
      </c>
      <c r="I378" s="255"/>
      <c r="J378" s="252"/>
      <c r="K378" s="252"/>
      <c r="L378" s="256"/>
      <c r="M378" s="257"/>
      <c r="N378" s="258"/>
      <c r="O378" s="258"/>
      <c r="P378" s="258"/>
      <c r="Q378" s="258"/>
      <c r="R378" s="258"/>
      <c r="S378" s="258"/>
      <c r="T378" s="259"/>
      <c r="U378" s="14"/>
      <c r="V378" s="14"/>
      <c r="W378" s="14"/>
      <c r="X378" s="14"/>
      <c r="Y378" s="14"/>
      <c r="Z378" s="14"/>
      <c r="AA378" s="14"/>
      <c r="AB378" s="14"/>
      <c r="AC378" s="14"/>
      <c r="AD378" s="14"/>
      <c r="AE378" s="14"/>
      <c r="AT378" s="260" t="s">
        <v>222</v>
      </c>
      <c r="AU378" s="260" t="s">
        <v>81</v>
      </c>
      <c r="AV378" s="14" t="s">
        <v>79</v>
      </c>
      <c r="AW378" s="14" t="s">
        <v>33</v>
      </c>
      <c r="AX378" s="14" t="s">
        <v>72</v>
      </c>
      <c r="AY378" s="260" t="s">
        <v>156</v>
      </c>
    </row>
    <row r="379" s="13" customFormat="1">
      <c r="A379" s="13"/>
      <c r="B379" s="239"/>
      <c r="C379" s="240"/>
      <c r="D379" s="241" t="s">
        <v>222</v>
      </c>
      <c r="E379" s="242" t="s">
        <v>19</v>
      </c>
      <c r="F379" s="243" t="s">
        <v>155</v>
      </c>
      <c r="G379" s="240"/>
      <c r="H379" s="244">
        <v>5</v>
      </c>
      <c r="I379" s="245"/>
      <c r="J379" s="240"/>
      <c r="K379" s="240"/>
      <c r="L379" s="246"/>
      <c r="M379" s="247"/>
      <c r="N379" s="248"/>
      <c r="O379" s="248"/>
      <c r="P379" s="248"/>
      <c r="Q379" s="248"/>
      <c r="R379" s="248"/>
      <c r="S379" s="248"/>
      <c r="T379" s="249"/>
      <c r="U379" s="13"/>
      <c r="V379" s="13"/>
      <c r="W379" s="13"/>
      <c r="X379" s="13"/>
      <c r="Y379" s="13"/>
      <c r="Z379" s="13"/>
      <c r="AA379" s="13"/>
      <c r="AB379" s="13"/>
      <c r="AC379" s="13"/>
      <c r="AD379" s="13"/>
      <c r="AE379" s="13"/>
      <c r="AT379" s="250" t="s">
        <v>222</v>
      </c>
      <c r="AU379" s="250" t="s">
        <v>81</v>
      </c>
      <c r="AV379" s="13" t="s">
        <v>81</v>
      </c>
      <c r="AW379" s="13" t="s">
        <v>33</v>
      </c>
      <c r="AX379" s="13" t="s">
        <v>79</v>
      </c>
      <c r="AY379" s="250" t="s">
        <v>156</v>
      </c>
    </row>
    <row r="380" s="2" customFormat="1" ht="24.15" customHeight="1">
      <c r="A380" s="41"/>
      <c r="B380" s="42"/>
      <c r="C380" s="216" t="s">
        <v>618</v>
      </c>
      <c r="D380" s="216" t="s">
        <v>159</v>
      </c>
      <c r="E380" s="217" t="s">
        <v>2451</v>
      </c>
      <c r="F380" s="218" t="s">
        <v>2452</v>
      </c>
      <c r="G380" s="219" t="s">
        <v>218</v>
      </c>
      <c r="H380" s="220">
        <v>45</v>
      </c>
      <c r="I380" s="221"/>
      <c r="J380" s="222">
        <f>ROUND(I380*H380,2)</f>
        <v>0</v>
      </c>
      <c r="K380" s="218" t="s">
        <v>219</v>
      </c>
      <c r="L380" s="47"/>
      <c r="M380" s="223" t="s">
        <v>19</v>
      </c>
      <c r="N380" s="224" t="s">
        <v>43</v>
      </c>
      <c r="O380" s="87"/>
      <c r="P380" s="225">
        <f>O380*H380</f>
        <v>0</v>
      </c>
      <c r="Q380" s="225">
        <v>4.0000000000000003E-05</v>
      </c>
      <c r="R380" s="225">
        <f>Q380*H380</f>
        <v>0.0018000000000000002</v>
      </c>
      <c r="S380" s="225">
        <v>0</v>
      </c>
      <c r="T380" s="226">
        <f>S380*H380</f>
        <v>0</v>
      </c>
      <c r="U380" s="41"/>
      <c r="V380" s="41"/>
      <c r="W380" s="41"/>
      <c r="X380" s="41"/>
      <c r="Y380" s="41"/>
      <c r="Z380" s="41"/>
      <c r="AA380" s="41"/>
      <c r="AB380" s="41"/>
      <c r="AC380" s="41"/>
      <c r="AD380" s="41"/>
      <c r="AE380" s="41"/>
      <c r="AR380" s="227" t="s">
        <v>178</v>
      </c>
      <c r="AT380" s="227" t="s">
        <v>159</v>
      </c>
      <c r="AU380" s="227" t="s">
        <v>81</v>
      </c>
      <c r="AY380" s="20" t="s">
        <v>156</v>
      </c>
      <c r="BE380" s="228">
        <f>IF(N380="základní",J380,0)</f>
        <v>0</v>
      </c>
      <c r="BF380" s="228">
        <f>IF(N380="snížená",J380,0)</f>
        <v>0</v>
      </c>
      <c r="BG380" s="228">
        <f>IF(N380="zákl. přenesená",J380,0)</f>
        <v>0</v>
      </c>
      <c r="BH380" s="228">
        <f>IF(N380="sníž. přenesená",J380,0)</f>
        <v>0</v>
      </c>
      <c r="BI380" s="228">
        <f>IF(N380="nulová",J380,0)</f>
        <v>0</v>
      </c>
      <c r="BJ380" s="20" t="s">
        <v>79</v>
      </c>
      <c r="BK380" s="228">
        <f>ROUND(I380*H380,2)</f>
        <v>0</v>
      </c>
      <c r="BL380" s="20" t="s">
        <v>178</v>
      </c>
      <c r="BM380" s="227" t="s">
        <v>2453</v>
      </c>
    </row>
    <row r="381" s="2" customFormat="1">
      <c r="A381" s="41"/>
      <c r="B381" s="42"/>
      <c r="C381" s="43"/>
      <c r="D381" s="229" t="s">
        <v>166</v>
      </c>
      <c r="E381" s="43"/>
      <c r="F381" s="230" t="s">
        <v>2454</v>
      </c>
      <c r="G381" s="43"/>
      <c r="H381" s="43"/>
      <c r="I381" s="231"/>
      <c r="J381" s="43"/>
      <c r="K381" s="43"/>
      <c r="L381" s="47"/>
      <c r="M381" s="232"/>
      <c r="N381" s="233"/>
      <c r="O381" s="87"/>
      <c r="P381" s="87"/>
      <c r="Q381" s="87"/>
      <c r="R381" s="87"/>
      <c r="S381" s="87"/>
      <c r="T381" s="88"/>
      <c r="U381" s="41"/>
      <c r="V381" s="41"/>
      <c r="W381" s="41"/>
      <c r="X381" s="41"/>
      <c r="Y381" s="41"/>
      <c r="Z381" s="41"/>
      <c r="AA381" s="41"/>
      <c r="AB381" s="41"/>
      <c r="AC381" s="41"/>
      <c r="AD381" s="41"/>
      <c r="AE381" s="41"/>
      <c r="AT381" s="20" t="s">
        <v>166</v>
      </c>
      <c r="AU381" s="20" t="s">
        <v>81</v>
      </c>
    </row>
    <row r="382" s="14" customFormat="1">
      <c r="A382" s="14"/>
      <c r="B382" s="251"/>
      <c r="C382" s="252"/>
      <c r="D382" s="241" t="s">
        <v>222</v>
      </c>
      <c r="E382" s="253" t="s">
        <v>19</v>
      </c>
      <c r="F382" s="254" t="s">
        <v>2243</v>
      </c>
      <c r="G382" s="252"/>
      <c r="H382" s="253" t="s">
        <v>19</v>
      </c>
      <c r="I382" s="255"/>
      <c r="J382" s="252"/>
      <c r="K382" s="252"/>
      <c r="L382" s="256"/>
      <c r="M382" s="257"/>
      <c r="N382" s="258"/>
      <c r="O382" s="258"/>
      <c r="P382" s="258"/>
      <c r="Q382" s="258"/>
      <c r="R382" s="258"/>
      <c r="S382" s="258"/>
      <c r="T382" s="259"/>
      <c r="U382" s="14"/>
      <c r="V382" s="14"/>
      <c r="W382" s="14"/>
      <c r="X382" s="14"/>
      <c r="Y382" s="14"/>
      <c r="Z382" s="14"/>
      <c r="AA382" s="14"/>
      <c r="AB382" s="14"/>
      <c r="AC382" s="14"/>
      <c r="AD382" s="14"/>
      <c r="AE382" s="14"/>
      <c r="AT382" s="260" t="s">
        <v>222</v>
      </c>
      <c r="AU382" s="260" t="s">
        <v>81</v>
      </c>
      <c r="AV382" s="14" t="s">
        <v>79</v>
      </c>
      <c r="AW382" s="14" t="s">
        <v>33</v>
      </c>
      <c r="AX382" s="14" t="s">
        <v>72</v>
      </c>
      <c r="AY382" s="260" t="s">
        <v>156</v>
      </c>
    </row>
    <row r="383" s="13" customFormat="1">
      <c r="A383" s="13"/>
      <c r="B383" s="239"/>
      <c r="C383" s="240"/>
      <c r="D383" s="241" t="s">
        <v>222</v>
      </c>
      <c r="E383" s="242" t="s">
        <v>19</v>
      </c>
      <c r="F383" s="243" t="s">
        <v>308</v>
      </c>
      <c r="G383" s="240"/>
      <c r="H383" s="244">
        <v>15</v>
      </c>
      <c r="I383" s="245"/>
      <c r="J383" s="240"/>
      <c r="K383" s="240"/>
      <c r="L383" s="246"/>
      <c r="M383" s="247"/>
      <c r="N383" s="248"/>
      <c r="O383" s="248"/>
      <c r="P383" s="248"/>
      <c r="Q383" s="248"/>
      <c r="R383" s="248"/>
      <c r="S383" s="248"/>
      <c r="T383" s="249"/>
      <c r="U383" s="13"/>
      <c r="V383" s="13"/>
      <c r="W383" s="13"/>
      <c r="X383" s="13"/>
      <c r="Y383" s="13"/>
      <c r="Z383" s="13"/>
      <c r="AA383" s="13"/>
      <c r="AB383" s="13"/>
      <c r="AC383" s="13"/>
      <c r="AD383" s="13"/>
      <c r="AE383" s="13"/>
      <c r="AT383" s="250" t="s">
        <v>222</v>
      </c>
      <c r="AU383" s="250" t="s">
        <v>81</v>
      </c>
      <c r="AV383" s="13" t="s">
        <v>81</v>
      </c>
      <c r="AW383" s="13" t="s">
        <v>33</v>
      </c>
      <c r="AX383" s="13" t="s">
        <v>72</v>
      </c>
      <c r="AY383" s="250" t="s">
        <v>156</v>
      </c>
    </row>
    <row r="384" s="14" customFormat="1">
      <c r="A384" s="14"/>
      <c r="B384" s="251"/>
      <c r="C384" s="252"/>
      <c r="D384" s="241" t="s">
        <v>222</v>
      </c>
      <c r="E384" s="253" t="s">
        <v>19</v>
      </c>
      <c r="F384" s="254" t="s">
        <v>2230</v>
      </c>
      <c r="G384" s="252"/>
      <c r="H384" s="253" t="s">
        <v>19</v>
      </c>
      <c r="I384" s="255"/>
      <c r="J384" s="252"/>
      <c r="K384" s="252"/>
      <c r="L384" s="256"/>
      <c r="M384" s="257"/>
      <c r="N384" s="258"/>
      <c r="O384" s="258"/>
      <c r="P384" s="258"/>
      <c r="Q384" s="258"/>
      <c r="R384" s="258"/>
      <c r="S384" s="258"/>
      <c r="T384" s="259"/>
      <c r="U384" s="14"/>
      <c r="V384" s="14"/>
      <c r="W384" s="14"/>
      <c r="X384" s="14"/>
      <c r="Y384" s="14"/>
      <c r="Z384" s="14"/>
      <c r="AA384" s="14"/>
      <c r="AB384" s="14"/>
      <c r="AC384" s="14"/>
      <c r="AD384" s="14"/>
      <c r="AE384" s="14"/>
      <c r="AT384" s="260" t="s">
        <v>222</v>
      </c>
      <c r="AU384" s="260" t="s">
        <v>81</v>
      </c>
      <c r="AV384" s="14" t="s">
        <v>79</v>
      </c>
      <c r="AW384" s="14" t="s">
        <v>33</v>
      </c>
      <c r="AX384" s="14" t="s">
        <v>72</v>
      </c>
      <c r="AY384" s="260" t="s">
        <v>156</v>
      </c>
    </row>
    <row r="385" s="13" customFormat="1">
      <c r="A385" s="13"/>
      <c r="B385" s="239"/>
      <c r="C385" s="240"/>
      <c r="D385" s="241" t="s">
        <v>222</v>
      </c>
      <c r="E385" s="242" t="s">
        <v>19</v>
      </c>
      <c r="F385" s="243" t="s">
        <v>408</v>
      </c>
      <c r="G385" s="240"/>
      <c r="H385" s="244">
        <v>30</v>
      </c>
      <c r="I385" s="245"/>
      <c r="J385" s="240"/>
      <c r="K385" s="240"/>
      <c r="L385" s="246"/>
      <c r="M385" s="247"/>
      <c r="N385" s="248"/>
      <c r="O385" s="248"/>
      <c r="P385" s="248"/>
      <c r="Q385" s="248"/>
      <c r="R385" s="248"/>
      <c r="S385" s="248"/>
      <c r="T385" s="249"/>
      <c r="U385" s="13"/>
      <c r="V385" s="13"/>
      <c r="W385" s="13"/>
      <c r="X385" s="13"/>
      <c r="Y385" s="13"/>
      <c r="Z385" s="13"/>
      <c r="AA385" s="13"/>
      <c r="AB385" s="13"/>
      <c r="AC385" s="13"/>
      <c r="AD385" s="13"/>
      <c r="AE385" s="13"/>
      <c r="AT385" s="250" t="s">
        <v>222</v>
      </c>
      <c r="AU385" s="250" t="s">
        <v>81</v>
      </c>
      <c r="AV385" s="13" t="s">
        <v>81</v>
      </c>
      <c r="AW385" s="13" t="s">
        <v>33</v>
      </c>
      <c r="AX385" s="13" t="s">
        <v>72</v>
      </c>
      <c r="AY385" s="250" t="s">
        <v>156</v>
      </c>
    </row>
    <row r="386" s="16" customFormat="1">
      <c r="A386" s="16"/>
      <c r="B386" s="272"/>
      <c r="C386" s="273"/>
      <c r="D386" s="241" t="s">
        <v>222</v>
      </c>
      <c r="E386" s="274" t="s">
        <v>19</v>
      </c>
      <c r="F386" s="275" t="s">
        <v>292</v>
      </c>
      <c r="G386" s="273"/>
      <c r="H386" s="276">
        <v>45</v>
      </c>
      <c r="I386" s="277"/>
      <c r="J386" s="273"/>
      <c r="K386" s="273"/>
      <c r="L386" s="278"/>
      <c r="M386" s="279"/>
      <c r="N386" s="280"/>
      <c r="O386" s="280"/>
      <c r="P386" s="280"/>
      <c r="Q386" s="280"/>
      <c r="R386" s="280"/>
      <c r="S386" s="280"/>
      <c r="T386" s="281"/>
      <c r="U386" s="16"/>
      <c r="V386" s="16"/>
      <c r="W386" s="16"/>
      <c r="X386" s="16"/>
      <c r="Y386" s="16"/>
      <c r="Z386" s="16"/>
      <c r="AA386" s="16"/>
      <c r="AB386" s="16"/>
      <c r="AC386" s="16"/>
      <c r="AD386" s="16"/>
      <c r="AE386" s="16"/>
      <c r="AT386" s="282" t="s">
        <v>222</v>
      </c>
      <c r="AU386" s="282" t="s">
        <v>81</v>
      </c>
      <c r="AV386" s="16" t="s">
        <v>178</v>
      </c>
      <c r="AW386" s="16" t="s">
        <v>33</v>
      </c>
      <c r="AX386" s="16" t="s">
        <v>79</v>
      </c>
      <c r="AY386" s="282" t="s">
        <v>156</v>
      </c>
    </row>
    <row r="387" s="12" customFormat="1" ht="22.8" customHeight="1">
      <c r="A387" s="12"/>
      <c r="B387" s="200"/>
      <c r="C387" s="201"/>
      <c r="D387" s="202" t="s">
        <v>71</v>
      </c>
      <c r="E387" s="214" t="s">
        <v>476</v>
      </c>
      <c r="F387" s="214" t="s">
        <v>477</v>
      </c>
      <c r="G387" s="201"/>
      <c r="H387" s="201"/>
      <c r="I387" s="204"/>
      <c r="J387" s="215">
        <f>BK387</f>
        <v>0</v>
      </c>
      <c r="K387" s="201"/>
      <c r="L387" s="206"/>
      <c r="M387" s="207"/>
      <c r="N387" s="208"/>
      <c r="O387" s="208"/>
      <c r="P387" s="209">
        <f>SUM(P388:P407)</f>
        <v>0</v>
      </c>
      <c r="Q387" s="208"/>
      <c r="R387" s="209">
        <f>SUM(R388:R407)</f>
        <v>0</v>
      </c>
      <c r="S387" s="208"/>
      <c r="T387" s="210">
        <f>SUM(T388:T407)</f>
        <v>0</v>
      </c>
      <c r="U387" s="12"/>
      <c r="V387" s="12"/>
      <c r="W387" s="12"/>
      <c r="X387" s="12"/>
      <c r="Y387" s="12"/>
      <c r="Z387" s="12"/>
      <c r="AA387" s="12"/>
      <c r="AB387" s="12"/>
      <c r="AC387" s="12"/>
      <c r="AD387" s="12"/>
      <c r="AE387" s="12"/>
      <c r="AR387" s="211" t="s">
        <v>79</v>
      </c>
      <c r="AT387" s="212" t="s">
        <v>71</v>
      </c>
      <c r="AU387" s="212" t="s">
        <v>79</v>
      </c>
      <c r="AY387" s="211" t="s">
        <v>156</v>
      </c>
      <c r="BK387" s="213">
        <f>SUM(BK388:BK407)</f>
        <v>0</v>
      </c>
    </row>
    <row r="388" s="2" customFormat="1" ht="16.5" customHeight="1">
      <c r="A388" s="41"/>
      <c r="B388" s="42"/>
      <c r="C388" s="216" t="s">
        <v>623</v>
      </c>
      <c r="D388" s="216" t="s">
        <v>159</v>
      </c>
      <c r="E388" s="217" t="s">
        <v>479</v>
      </c>
      <c r="F388" s="218" t="s">
        <v>480</v>
      </c>
      <c r="G388" s="219" t="s">
        <v>240</v>
      </c>
      <c r="H388" s="220">
        <v>10.196999999999999</v>
      </c>
      <c r="I388" s="221"/>
      <c r="J388" s="222">
        <f>ROUND(I388*H388,2)</f>
        <v>0</v>
      </c>
      <c r="K388" s="218" t="s">
        <v>219</v>
      </c>
      <c r="L388" s="47"/>
      <c r="M388" s="223" t="s">
        <v>19</v>
      </c>
      <c r="N388" s="224" t="s">
        <v>43</v>
      </c>
      <c r="O388" s="87"/>
      <c r="P388" s="225">
        <f>O388*H388</f>
        <v>0</v>
      </c>
      <c r="Q388" s="225">
        <v>0</v>
      </c>
      <c r="R388" s="225">
        <f>Q388*H388</f>
        <v>0</v>
      </c>
      <c r="S388" s="225">
        <v>0</v>
      </c>
      <c r="T388" s="226">
        <f>S388*H388</f>
        <v>0</v>
      </c>
      <c r="U388" s="41"/>
      <c r="V388" s="41"/>
      <c r="W388" s="41"/>
      <c r="X388" s="41"/>
      <c r="Y388" s="41"/>
      <c r="Z388" s="41"/>
      <c r="AA388" s="41"/>
      <c r="AB388" s="41"/>
      <c r="AC388" s="41"/>
      <c r="AD388" s="41"/>
      <c r="AE388" s="41"/>
      <c r="AR388" s="227" t="s">
        <v>178</v>
      </c>
      <c r="AT388" s="227" t="s">
        <v>159</v>
      </c>
      <c r="AU388" s="227" t="s">
        <v>81</v>
      </c>
      <c r="AY388" s="20" t="s">
        <v>156</v>
      </c>
      <c r="BE388" s="228">
        <f>IF(N388="základní",J388,0)</f>
        <v>0</v>
      </c>
      <c r="BF388" s="228">
        <f>IF(N388="snížená",J388,0)</f>
        <v>0</v>
      </c>
      <c r="BG388" s="228">
        <f>IF(N388="zákl. přenesená",J388,0)</f>
        <v>0</v>
      </c>
      <c r="BH388" s="228">
        <f>IF(N388="sníž. přenesená",J388,0)</f>
        <v>0</v>
      </c>
      <c r="BI388" s="228">
        <f>IF(N388="nulová",J388,0)</f>
        <v>0</v>
      </c>
      <c r="BJ388" s="20" t="s">
        <v>79</v>
      </c>
      <c r="BK388" s="228">
        <f>ROUND(I388*H388,2)</f>
        <v>0</v>
      </c>
      <c r="BL388" s="20" t="s">
        <v>178</v>
      </c>
      <c r="BM388" s="227" t="s">
        <v>2455</v>
      </c>
    </row>
    <row r="389" s="2" customFormat="1">
      <c r="A389" s="41"/>
      <c r="B389" s="42"/>
      <c r="C389" s="43"/>
      <c r="D389" s="229" t="s">
        <v>166</v>
      </c>
      <c r="E389" s="43"/>
      <c r="F389" s="230" t="s">
        <v>482</v>
      </c>
      <c r="G389" s="43"/>
      <c r="H389" s="43"/>
      <c r="I389" s="231"/>
      <c r="J389" s="43"/>
      <c r="K389" s="43"/>
      <c r="L389" s="47"/>
      <c r="M389" s="232"/>
      <c r="N389" s="233"/>
      <c r="O389" s="87"/>
      <c r="P389" s="87"/>
      <c r="Q389" s="87"/>
      <c r="R389" s="87"/>
      <c r="S389" s="87"/>
      <c r="T389" s="88"/>
      <c r="U389" s="41"/>
      <c r="V389" s="41"/>
      <c r="W389" s="41"/>
      <c r="X389" s="41"/>
      <c r="Y389" s="41"/>
      <c r="Z389" s="41"/>
      <c r="AA389" s="41"/>
      <c r="AB389" s="41"/>
      <c r="AC389" s="41"/>
      <c r="AD389" s="41"/>
      <c r="AE389" s="41"/>
      <c r="AT389" s="20" t="s">
        <v>166</v>
      </c>
      <c r="AU389" s="20" t="s">
        <v>81</v>
      </c>
    </row>
    <row r="390" s="2" customFormat="1" ht="24.15" customHeight="1">
      <c r="A390" s="41"/>
      <c r="B390" s="42"/>
      <c r="C390" s="216" t="s">
        <v>629</v>
      </c>
      <c r="D390" s="216" t="s">
        <v>159</v>
      </c>
      <c r="E390" s="217" t="s">
        <v>484</v>
      </c>
      <c r="F390" s="218" t="s">
        <v>485</v>
      </c>
      <c r="G390" s="219" t="s">
        <v>240</v>
      </c>
      <c r="H390" s="220">
        <v>10.196999999999999</v>
      </c>
      <c r="I390" s="221"/>
      <c r="J390" s="222">
        <f>ROUND(I390*H390,2)</f>
        <v>0</v>
      </c>
      <c r="K390" s="218" t="s">
        <v>219</v>
      </c>
      <c r="L390" s="47"/>
      <c r="M390" s="223" t="s">
        <v>19</v>
      </c>
      <c r="N390" s="224" t="s">
        <v>43</v>
      </c>
      <c r="O390" s="87"/>
      <c r="P390" s="225">
        <f>O390*H390</f>
        <v>0</v>
      </c>
      <c r="Q390" s="225">
        <v>0</v>
      </c>
      <c r="R390" s="225">
        <f>Q390*H390</f>
        <v>0</v>
      </c>
      <c r="S390" s="225">
        <v>0</v>
      </c>
      <c r="T390" s="226">
        <f>S390*H390</f>
        <v>0</v>
      </c>
      <c r="U390" s="41"/>
      <c r="V390" s="41"/>
      <c r="W390" s="41"/>
      <c r="X390" s="41"/>
      <c r="Y390" s="41"/>
      <c r="Z390" s="41"/>
      <c r="AA390" s="41"/>
      <c r="AB390" s="41"/>
      <c r="AC390" s="41"/>
      <c r="AD390" s="41"/>
      <c r="AE390" s="41"/>
      <c r="AR390" s="227" t="s">
        <v>178</v>
      </c>
      <c r="AT390" s="227" t="s">
        <v>159</v>
      </c>
      <c r="AU390" s="227" t="s">
        <v>81</v>
      </c>
      <c r="AY390" s="20" t="s">
        <v>156</v>
      </c>
      <c r="BE390" s="228">
        <f>IF(N390="základní",J390,0)</f>
        <v>0</v>
      </c>
      <c r="BF390" s="228">
        <f>IF(N390="snížená",J390,0)</f>
        <v>0</v>
      </c>
      <c r="BG390" s="228">
        <f>IF(N390="zákl. přenesená",J390,0)</f>
        <v>0</v>
      </c>
      <c r="BH390" s="228">
        <f>IF(N390="sníž. přenesená",J390,0)</f>
        <v>0</v>
      </c>
      <c r="BI390" s="228">
        <f>IF(N390="nulová",J390,0)</f>
        <v>0</v>
      </c>
      <c r="BJ390" s="20" t="s">
        <v>79</v>
      </c>
      <c r="BK390" s="228">
        <f>ROUND(I390*H390,2)</f>
        <v>0</v>
      </c>
      <c r="BL390" s="20" t="s">
        <v>178</v>
      </c>
      <c r="BM390" s="227" t="s">
        <v>2456</v>
      </c>
    </row>
    <row r="391" s="2" customFormat="1">
      <c r="A391" s="41"/>
      <c r="B391" s="42"/>
      <c r="C391" s="43"/>
      <c r="D391" s="229" t="s">
        <v>166</v>
      </c>
      <c r="E391" s="43"/>
      <c r="F391" s="230" t="s">
        <v>487</v>
      </c>
      <c r="G391" s="43"/>
      <c r="H391" s="43"/>
      <c r="I391" s="231"/>
      <c r="J391" s="43"/>
      <c r="K391" s="43"/>
      <c r="L391" s="47"/>
      <c r="M391" s="232"/>
      <c r="N391" s="233"/>
      <c r="O391" s="87"/>
      <c r="P391" s="87"/>
      <c r="Q391" s="87"/>
      <c r="R391" s="87"/>
      <c r="S391" s="87"/>
      <c r="T391" s="88"/>
      <c r="U391" s="41"/>
      <c r="V391" s="41"/>
      <c r="W391" s="41"/>
      <c r="X391" s="41"/>
      <c r="Y391" s="41"/>
      <c r="Z391" s="41"/>
      <c r="AA391" s="41"/>
      <c r="AB391" s="41"/>
      <c r="AC391" s="41"/>
      <c r="AD391" s="41"/>
      <c r="AE391" s="41"/>
      <c r="AT391" s="20" t="s">
        <v>166</v>
      </c>
      <c r="AU391" s="20" t="s">
        <v>81</v>
      </c>
    </row>
    <row r="392" s="2" customFormat="1" ht="21.75" customHeight="1">
      <c r="A392" s="41"/>
      <c r="B392" s="42"/>
      <c r="C392" s="216" t="s">
        <v>634</v>
      </c>
      <c r="D392" s="216" t="s">
        <v>159</v>
      </c>
      <c r="E392" s="217" t="s">
        <v>489</v>
      </c>
      <c r="F392" s="218" t="s">
        <v>490</v>
      </c>
      <c r="G392" s="219" t="s">
        <v>240</v>
      </c>
      <c r="H392" s="220">
        <v>10.196999999999999</v>
      </c>
      <c r="I392" s="221"/>
      <c r="J392" s="222">
        <f>ROUND(I392*H392,2)</f>
        <v>0</v>
      </c>
      <c r="K392" s="218" t="s">
        <v>219</v>
      </c>
      <c r="L392" s="47"/>
      <c r="M392" s="223" t="s">
        <v>19</v>
      </c>
      <c r="N392" s="224" t="s">
        <v>43</v>
      </c>
      <c r="O392" s="87"/>
      <c r="P392" s="225">
        <f>O392*H392</f>
        <v>0</v>
      </c>
      <c r="Q392" s="225">
        <v>0</v>
      </c>
      <c r="R392" s="225">
        <f>Q392*H392</f>
        <v>0</v>
      </c>
      <c r="S392" s="225">
        <v>0</v>
      </c>
      <c r="T392" s="226">
        <f>S392*H392</f>
        <v>0</v>
      </c>
      <c r="U392" s="41"/>
      <c r="V392" s="41"/>
      <c r="W392" s="41"/>
      <c r="X392" s="41"/>
      <c r="Y392" s="41"/>
      <c r="Z392" s="41"/>
      <c r="AA392" s="41"/>
      <c r="AB392" s="41"/>
      <c r="AC392" s="41"/>
      <c r="AD392" s="41"/>
      <c r="AE392" s="41"/>
      <c r="AR392" s="227" t="s">
        <v>178</v>
      </c>
      <c r="AT392" s="227" t="s">
        <v>159</v>
      </c>
      <c r="AU392" s="227" t="s">
        <v>81</v>
      </c>
      <c r="AY392" s="20" t="s">
        <v>156</v>
      </c>
      <c r="BE392" s="228">
        <f>IF(N392="základní",J392,0)</f>
        <v>0</v>
      </c>
      <c r="BF392" s="228">
        <f>IF(N392="snížená",J392,0)</f>
        <v>0</v>
      </c>
      <c r="BG392" s="228">
        <f>IF(N392="zákl. přenesená",J392,0)</f>
        <v>0</v>
      </c>
      <c r="BH392" s="228">
        <f>IF(N392="sníž. přenesená",J392,0)</f>
        <v>0</v>
      </c>
      <c r="BI392" s="228">
        <f>IF(N392="nulová",J392,0)</f>
        <v>0</v>
      </c>
      <c r="BJ392" s="20" t="s">
        <v>79</v>
      </c>
      <c r="BK392" s="228">
        <f>ROUND(I392*H392,2)</f>
        <v>0</v>
      </c>
      <c r="BL392" s="20" t="s">
        <v>178</v>
      </c>
      <c r="BM392" s="227" t="s">
        <v>2457</v>
      </c>
    </row>
    <row r="393" s="2" customFormat="1">
      <c r="A393" s="41"/>
      <c r="B393" s="42"/>
      <c r="C393" s="43"/>
      <c r="D393" s="229" t="s">
        <v>166</v>
      </c>
      <c r="E393" s="43"/>
      <c r="F393" s="230" t="s">
        <v>492</v>
      </c>
      <c r="G393" s="43"/>
      <c r="H393" s="43"/>
      <c r="I393" s="231"/>
      <c r="J393" s="43"/>
      <c r="K393" s="43"/>
      <c r="L393" s="47"/>
      <c r="M393" s="232"/>
      <c r="N393" s="233"/>
      <c r="O393" s="87"/>
      <c r="P393" s="87"/>
      <c r="Q393" s="87"/>
      <c r="R393" s="87"/>
      <c r="S393" s="87"/>
      <c r="T393" s="88"/>
      <c r="U393" s="41"/>
      <c r="V393" s="41"/>
      <c r="W393" s="41"/>
      <c r="X393" s="41"/>
      <c r="Y393" s="41"/>
      <c r="Z393" s="41"/>
      <c r="AA393" s="41"/>
      <c r="AB393" s="41"/>
      <c r="AC393" s="41"/>
      <c r="AD393" s="41"/>
      <c r="AE393" s="41"/>
      <c r="AT393" s="20" t="s">
        <v>166</v>
      </c>
      <c r="AU393" s="20" t="s">
        <v>81</v>
      </c>
    </row>
    <row r="394" s="2" customFormat="1" ht="24.15" customHeight="1">
      <c r="A394" s="41"/>
      <c r="B394" s="42"/>
      <c r="C394" s="216" t="s">
        <v>640</v>
      </c>
      <c r="D394" s="216" t="s">
        <v>159</v>
      </c>
      <c r="E394" s="217" t="s">
        <v>494</v>
      </c>
      <c r="F394" s="218" t="s">
        <v>495</v>
      </c>
      <c r="G394" s="219" t="s">
        <v>240</v>
      </c>
      <c r="H394" s="220">
        <v>280.64800000000002</v>
      </c>
      <c r="I394" s="221"/>
      <c r="J394" s="222">
        <f>ROUND(I394*H394,2)</f>
        <v>0</v>
      </c>
      <c r="K394" s="218" t="s">
        <v>219</v>
      </c>
      <c r="L394" s="47"/>
      <c r="M394" s="223" t="s">
        <v>19</v>
      </c>
      <c r="N394" s="224" t="s">
        <v>43</v>
      </c>
      <c r="O394" s="87"/>
      <c r="P394" s="225">
        <f>O394*H394</f>
        <v>0</v>
      </c>
      <c r="Q394" s="225">
        <v>0</v>
      </c>
      <c r="R394" s="225">
        <f>Q394*H394</f>
        <v>0</v>
      </c>
      <c r="S394" s="225">
        <v>0</v>
      </c>
      <c r="T394" s="226">
        <f>S394*H394</f>
        <v>0</v>
      </c>
      <c r="U394" s="41"/>
      <c r="V394" s="41"/>
      <c r="W394" s="41"/>
      <c r="X394" s="41"/>
      <c r="Y394" s="41"/>
      <c r="Z394" s="41"/>
      <c r="AA394" s="41"/>
      <c r="AB394" s="41"/>
      <c r="AC394" s="41"/>
      <c r="AD394" s="41"/>
      <c r="AE394" s="41"/>
      <c r="AR394" s="227" t="s">
        <v>178</v>
      </c>
      <c r="AT394" s="227" t="s">
        <v>159</v>
      </c>
      <c r="AU394" s="227" t="s">
        <v>81</v>
      </c>
      <c r="AY394" s="20" t="s">
        <v>156</v>
      </c>
      <c r="BE394" s="228">
        <f>IF(N394="základní",J394,0)</f>
        <v>0</v>
      </c>
      <c r="BF394" s="228">
        <f>IF(N394="snížená",J394,0)</f>
        <v>0</v>
      </c>
      <c r="BG394" s="228">
        <f>IF(N394="zákl. přenesená",J394,0)</f>
        <v>0</v>
      </c>
      <c r="BH394" s="228">
        <f>IF(N394="sníž. přenesená",J394,0)</f>
        <v>0</v>
      </c>
      <c r="BI394" s="228">
        <f>IF(N394="nulová",J394,0)</f>
        <v>0</v>
      </c>
      <c r="BJ394" s="20" t="s">
        <v>79</v>
      </c>
      <c r="BK394" s="228">
        <f>ROUND(I394*H394,2)</f>
        <v>0</v>
      </c>
      <c r="BL394" s="20" t="s">
        <v>178</v>
      </c>
      <c r="BM394" s="227" t="s">
        <v>2458</v>
      </c>
    </row>
    <row r="395" s="2" customFormat="1">
      <c r="A395" s="41"/>
      <c r="B395" s="42"/>
      <c r="C395" s="43"/>
      <c r="D395" s="229" t="s">
        <v>166</v>
      </c>
      <c r="E395" s="43"/>
      <c r="F395" s="230" t="s">
        <v>497</v>
      </c>
      <c r="G395" s="43"/>
      <c r="H395" s="43"/>
      <c r="I395" s="231"/>
      <c r="J395" s="43"/>
      <c r="K395" s="43"/>
      <c r="L395" s="47"/>
      <c r="M395" s="232"/>
      <c r="N395" s="233"/>
      <c r="O395" s="87"/>
      <c r="P395" s="87"/>
      <c r="Q395" s="87"/>
      <c r="R395" s="87"/>
      <c r="S395" s="87"/>
      <c r="T395" s="88"/>
      <c r="U395" s="41"/>
      <c r="V395" s="41"/>
      <c r="W395" s="41"/>
      <c r="X395" s="41"/>
      <c r="Y395" s="41"/>
      <c r="Z395" s="41"/>
      <c r="AA395" s="41"/>
      <c r="AB395" s="41"/>
      <c r="AC395" s="41"/>
      <c r="AD395" s="41"/>
      <c r="AE395" s="41"/>
      <c r="AT395" s="20" t="s">
        <v>166</v>
      </c>
      <c r="AU395" s="20" t="s">
        <v>81</v>
      </c>
    </row>
    <row r="396" s="14" customFormat="1">
      <c r="A396" s="14"/>
      <c r="B396" s="251"/>
      <c r="C396" s="252"/>
      <c r="D396" s="241" t="s">
        <v>222</v>
      </c>
      <c r="E396" s="253" t="s">
        <v>19</v>
      </c>
      <c r="F396" s="254" t="s">
        <v>498</v>
      </c>
      <c r="G396" s="252"/>
      <c r="H396" s="253" t="s">
        <v>19</v>
      </c>
      <c r="I396" s="255"/>
      <c r="J396" s="252"/>
      <c r="K396" s="252"/>
      <c r="L396" s="256"/>
      <c r="M396" s="257"/>
      <c r="N396" s="258"/>
      <c r="O396" s="258"/>
      <c r="P396" s="258"/>
      <c r="Q396" s="258"/>
      <c r="R396" s="258"/>
      <c r="S396" s="258"/>
      <c r="T396" s="259"/>
      <c r="U396" s="14"/>
      <c r="V396" s="14"/>
      <c r="W396" s="14"/>
      <c r="X396" s="14"/>
      <c r="Y396" s="14"/>
      <c r="Z396" s="14"/>
      <c r="AA396" s="14"/>
      <c r="AB396" s="14"/>
      <c r="AC396" s="14"/>
      <c r="AD396" s="14"/>
      <c r="AE396" s="14"/>
      <c r="AT396" s="260" t="s">
        <v>222</v>
      </c>
      <c r="AU396" s="260" t="s">
        <v>81</v>
      </c>
      <c r="AV396" s="14" t="s">
        <v>79</v>
      </c>
      <c r="AW396" s="14" t="s">
        <v>33</v>
      </c>
      <c r="AX396" s="14" t="s">
        <v>72</v>
      </c>
      <c r="AY396" s="260" t="s">
        <v>156</v>
      </c>
    </row>
    <row r="397" s="13" customFormat="1">
      <c r="A397" s="13"/>
      <c r="B397" s="239"/>
      <c r="C397" s="240"/>
      <c r="D397" s="241" t="s">
        <v>222</v>
      </c>
      <c r="E397" s="242" t="s">
        <v>19</v>
      </c>
      <c r="F397" s="243" t="s">
        <v>2459</v>
      </c>
      <c r="G397" s="240"/>
      <c r="H397" s="244">
        <v>251.44</v>
      </c>
      <c r="I397" s="245"/>
      <c r="J397" s="240"/>
      <c r="K397" s="240"/>
      <c r="L397" s="246"/>
      <c r="M397" s="247"/>
      <c r="N397" s="248"/>
      <c r="O397" s="248"/>
      <c r="P397" s="248"/>
      <c r="Q397" s="248"/>
      <c r="R397" s="248"/>
      <c r="S397" s="248"/>
      <c r="T397" s="249"/>
      <c r="U397" s="13"/>
      <c r="V397" s="13"/>
      <c r="W397" s="13"/>
      <c r="X397" s="13"/>
      <c r="Y397" s="13"/>
      <c r="Z397" s="13"/>
      <c r="AA397" s="13"/>
      <c r="AB397" s="13"/>
      <c r="AC397" s="13"/>
      <c r="AD397" s="13"/>
      <c r="AE397" s="13"/>
      <c r="AT397" s="250" t="s">
        <v>222</v>
      </c>
      <c r="AU397" s="250" t="s">
        <v>81</v>
      </c>
      <c r="AV397" s="13" t="s">
        <v>81</v>
      </c>
      <c r="AW397" s="13" t="s">
        <v>33</v>
      </c>
      <c r="AX397" s="13" t="s">
        <v>72</v>
      </c>
      <c r="AY397" s="250" t="s">
        <v>156</v>
      </c>
    </row>
    <row r="398" s="14" customFormat="1">
      <c r="A398" s="14"/>
      <c r="B398" s="251"/>
      <c r="C398" s="252"/>
      <c r="D398" s="241" t="s">
        <v>222</v>
      </c>
      <c r="E398" s="253" t="s">
        <v>19</v>
      </c>
      <c r="F398" s="254" t="s">
        <v>500</v>
      </c>
      <c r="G398" s="252"/>
      <c r="H398" s="253" t="s">
        <v>19</v>
      </c>
      <c r="I398" s="255"/>
      <c r="J398" s="252"/>
      <c r="K398" s="252"/>
      <c r="L398" s="256"/>
      <c r="M398" s="257"/>
      <c r="N398" s="258"/>
      <c r="O398" s="258"/>
      <c r="P398" s="258"/>
      <c r="Q398" s="258"/>
      <c r="R398" s="258"/>
      <c r="S398" s="258"/>
      <c r="T398" s="259"/>
      <c r="U398" s="14"/>
      <c r="V398" s="14"/>
      <c r="W398" s="14"/>
      <c r="X398" s="14"/>
      <c r="Y398" s="14"/>
      <c r="Z398" s="14"/>
      <c r="AA398" s="14"/>
      <c r="AB398" s="14"/>
      <c r="AC398" s="14"/>
      <c r="AD398" s="14"/>
      <c r="AE398" s="14"/>
      <c r="AT398" s="260" t="s">
        <v>222</v>
      </c>
      <c r="AU398" s="260" t="s">
        <v>81</v>
      </c>
      <c r="AV398" s="14" t="s">
        <v>79</v>
      </c>
      <c r="AW398" s="14" t="s">
        <v>33</v>
      </c>
      <c r="AX398" s="14" t="s">
        <v>72</v>
      </c>
      <c r="AY398" s="260" t="s">
        <v>156</v>
      </c>
    </row>
    <row r="399" s="13" customFormat="1">
      <c r="A399" s="13"/>
      <c r="B399" s="239"/>
      <c r="C399" s="240"/>
      <c r="D399" s="241" t="s">
        <v>222</v>
      </c>
      <c r="E399" s="242" t="s">
        <v>19</v>
      </c>
      <c r="F399" s="243" t="s">
        <v>2460</v>
      </c>
      <c r="G399" s="240"/>
      <c r="H399" s="244">
        <v>29.207999999999998</v>
      </c>
      <c r="I399" s="245"/>
      <c r="J399" s="240"/>
      <c r="K399" s="240"/>
      <c r="L399" s="246"/>
      <c r="M399" s="247"/>
      <c r="N399" s="248"/>
      <c r="O399" s="248"/>
      <c r="P399" s="248"/>
      <c r="Q399" s="248"/>
      <c r="R399" s="248"/>
      <c r="S399" s="248"/>
      <c r="T399" s="249"/>
      <c r="U399" s="13"/>
      <c r="V399" s="13"/>
      <c r="W399" s="13"/>
      <c r="X399" s="13"/>
      <c r="Y399" s="13"/>
      <c r="Z399" s="13"/>
      <c r="AA399" s="13"/>
      <c r="AB399" s="13"/>
      <c r="AC399" s="13"/>
      <c r="AD399" s="13"/>
      <c r="AE399" s="13"/>
      <c r="AT399" s="250" t="s">
        <v>222</v>
      </c>
      <c r="AU399" s="250" t="s">
        <v>81</v>
      </c>
      <c r="AV399" s="13" t="s">
        <v>81</v>
      </c>
      <c r="AW399" s="13" t="s">
        <v>33</v>
      </c>
      <c r="AX399" s="13" t="s">
        <v>72</v>
      </c>
      <c r="AY399" s="250" t="s">
        <v>156</v>
      </c>
    </row>
    <row r="400" s="16" customFormat="1">
      <c r="A400" s="16"/>
      <c r="B400" s="272"/>
      <c r="C400" s="273"/>
      <c r="D400" s="241" t="s">
        <v>222</v>
      </c>
      <c r="E400" s="274" t="s">
        <v>19</v>
      </c>
      <c r="F400" s="275" t="s">
        <v>292</v>
      </c>
      <c r="G400" s="273"/>
      <c r="H400" s="276">
        <v>280.64800000000002</v>
      </c>
      <c r="I400" s="277"/>
      <c r="J400" s="273"/>
      <c r="K400" s="273"/>
      <c r="L400" s="278"/>
      <c r="M400" s="279"/>
      <c r="N400" s="280"/>
      <c r="O400" s="280"/>
      <c r="P400" s="280"/>
      <c r="Q400" s="280"/>
      <c r="R400" s="280"/>
      <c r="S400" s="280"/>
      <c r="T400" s="281"/>
      <c r="U400" s="16"/>
      <c r="V400" s="16"/>
      <c r="W400" s="16"/>
      <c r="X400" s="16"/>
      <c r="Y400" s="16"/>
      <c r="Z400" s="16"/>
      <c r="AA400" s="16"/>
      <c r="AB400" s="16"/>
      <c r="AC400" s="16"/>
      <c r="AD400" s="16"/>
      <c r="AE400" s="16"/>
      <c r="AT400" s="282" t="s">
        <v>222</v>
      </c>
      <c r="AU400" s="282" t="s">
        <v>81</v>
      </c>
      <c r="AV400" s="16" t="s">
        <v>178</v>
      </c>
      <c r="AW400" s="16" t="s">
        <v>33</v>
      </c>
      <c r="AX400" s="16" t="s">
        <v>79</v>
      </c>
      <c r="AY400" s="282" t="s">
        <v>156</v>
      </c>
    </row>
    <row r="401" s="2" customFormat="1" ht="24.15" customHeight="1">
      <c r="A401" s="41"/>
      <c r="B401" s="42"/>
      <c r="C401" s="216" t="s">
        <v>647</v>
      </c>
      <c r="D401" s="216" t="s">
        <v>159</v>
      </c>
      <c r="E401" s="217" t="s">
        <v>503</v>
      </c>
      <c r="F401" s="218" t="s">
        <v>504</v>
      </c>
      <c r="G401" s="219" t="s">
        <v>240</v>
      </c>
      <c r="H401" s="220">
        <v>1.2170000000000001</v>
      </c>
      <c r="I401" s="221"/>
      <c r="J401" s="222">
        <f>ROUND(I401*H401,2)</f>
        <v>0</v>
      </c>
      <c r="K401" s="218" t="s">
        <v>219</v>
      </c>
      <c r="L401" s="47"/>
      <c r="M401" s="223" t="s">
        <v>19</v>
      </c>
      <c r="N401" s="224" t="s">
        <v>43</v>
      </c>
      <c r="O401" s="87"/>
      <c r="P401" s="225">
        <f>O401*H401</f>
        <v>0</v>
      </c>
      <c r="Q401" s="225">
        <v>0</v>
      </c>
      <c r="R401" s="225">
        <f>Q401*H401</f>
        <v>0</v>
      </c>
      <c r="S401" s="225">
        <v>0</v>
      </c>
      <c r="T401" s="226">
        <f>S401*H401</f>
        <v>0</v>
      </c>
      <c r="U401" s="41"/>
      <c r="V401" s="41"/>
      <c r="W401" s="41"/>
      <c r="X401" s="41"/>
      <c r="Y401" s="41"/>
      <c r="Z401" s="41"/>
      <c r="AA401" s="41"/>
      <c r="AB401" s="41"/>
      <c r="AC401" s="41"/>
      <c r="AD401" s="41"/>
      <c r="AE401" s="41"/>
      <c r="AR401" s="227" t="s">
        <v>178</v>
      </c>
      <c r="AT401" s="227" t="s">
        <v>159</v>
      </c>
      <c r="AU401" s="227" t="s">
        <v>81</v>
      </c>
      <c r="AY401" s="20" t="s">
        <v>156</v>
      </c>
      <c r="BE401" s="228">
        <f>IF(N401="základní",J401,0)</f>
        <v>0</v>
      </c>
      <c r="BF401" s="228">
        <f>IF(N401="snížená",J401,0)</f>
        <v>0</v>
      </c>
      <c r="BG401" s="228">
        <f>IF(N401="zákl. přenesená",J401,0)</f>
        <v>0</v>
      </c>
      <c r="BH401" s="228">
        <f>IF(N401="sníž. přenesená",J401,0)</f>
        <v>0</v>
      </c>
      <c r="BI401" s="228">
        <f>IF(N401="nulová",J401,0)</f>
        <v>0</v>
      </c>
      <c r="BJ401" s="20" t="s">
        <v>79</v>
      </c>
      <c r="BK401" s="228">
        <f>ROUND(I401*H401,2)</f>
        <v>0</v>
      </c>
      <c r="BL401" s="20" t="s">
        <v>178</v>
      </c>
      <c r="BM401" s="227" t="s">
        <v>2461</v>
      </c>
    </row>
    <row r="402" s="2" customFormat="1">
      <c r="A402" s="41"/>
      <c r="B402" s="42"/>
      <c r="C402" s="43"/>
      <c r="D402" s="229" t="s">
        <v>166</v>
      </c>
      <c r="E402" s="43"/>
      <c r="F402" s="230" t="s">
        <v>506</v>
      </c>
      <c r="G402" s="43"/>
      <c r="H402" s="43"/>
      <c r="I402" s="231"/>
      <c r="J402" s="43"/>
      <c r="K402" s="43"/>
      <c r="L402" s="47"/>
      <c r="M402" s="232"/>
      <c r="N402" s="233"/>
      <c r="O402" s="87"/>
      <c r="P402" s="87"/>
      <c r="Q402" s="87"/>
      <c r="R402" s="87"/>
      <c r="S402" s="87"/>
      <c r="T402" s="88"/>
      <c r="U402" s="41"/>
      <c r="V402" s="41"/>
      <c r="W402" s="41"/>
      <c r="X402" s="41"/>
      <c r="Y402" s="41"/>
      <c r="Z402" s="41"/>
      <c r="AA402" s="41"/>
      <c r="AB402" s="41"/>
      <c r="AC402" s="41"/>
      <c r="AD402" s="41"/>
      <c r="AE402" s="41"/>
      <c r="AT402" s="20" t="s">
        <v>166</v>
      </c>
      <c r="AU402" s="20" t="s">
        <v>81</v>
      </c>
    </row>
    <row r="403" s="13" customFormat="1">
      <c r="A403" s="13"/>
      <c r="B403" s="239"/>
      <c r="C403" s="240"/>
      <c r="D403" s="241" t="s">
        <v>222</v>
      </c>
      <c r="E403" s="242" t="s">
        <v>19</v>
      </c>
      <c r="F403" s="243" t="s">
        <v>2462</v>
      </c>
      <c r="G403" s="240"/>
      <c r="H403" s="244">
        <v>1.2170000000000001</v>
      </c>
      <c r="I403" s="245"/>
      <c r="J403" s="240"/>
      <c r="K403" s="240"/>
      <c r="L403" s="246"/>
      <c r="M403" s="247"/>
      <c r="N403" s="248"/>
      <c r="O403" s="248"/>
      <c r="P403" s="248"/>
      <c r="Q403" s="248"/>
      <c r="R403" s="248"/>
      <c r="S403" s="248"/>
      <c r="T403" s="249"/>
      <c r="U403" s="13"/>
      <c r="V403" s="13"/>
      <c r="W403" s="13"/>
      <c r="X403" s="13"/>
      <c r="Y403" s="13"/>
      <c r="Z403" s="13"/>
      <c r="AA403" s="13"/>
      <c r="AB403" s="13"/>
      <c r="AC403" s="13"/>
      <c r="AD403" s="13"/>
      <c r="AE403" s="13"/>
      <c r="AT403" s="250" t="s">
        <v>222</v>
      </c>
      <c r="AU403" s="250" t="s">
        <v>81</v>
      </c>
      <c r="AV403" s="13" t="s">
        <v>81</v>
      </c>
      <c r="AW403" s="13" t="s">
        <v>33</v>
      </c>
      <c r="AX403" s="13" t="s">
        <v>79</v>
      </c>
      <c r="AY403" s="250" t="s">
        <v>156</v>
      </c>
    </row>
    <row r="404" s="2" customFormat="1" ht="24.15" customHeight="1">
      <c r="A404" s="41"/>
      <c r="B404" s="42"/>
      <c r="C404" s="216" t="s">
        <v>651</v>
      </c>
      <c r="D404" s="216" t="s">
        <v>159</v>
      </c>
      <c r="E404" s="217" t="s">
        <v>519</v>
      </c>
      <c r="F404" s="218" t="s">
        <v>520</v>
      </c>
      <c r="G404" s="219" t="s">
        <v>240</v>
      </c>
      <c r="H404" s="220">
        <v>7.5650000000000004</v>
      </c>
      <c r="I404" s="221"/>
      <c r="J404" s="222">
        <f>ROUND(I404*H404,2)</f>
        <v>0</v>
      </c>
      <c r="K404" s="218" t="s">
        <v>163</v>
      </c>
      <c r="L404" s="47"/>
      <c r="M404" s="223" t="s">
        <v>19</v>
      </c>
      <c r="N404" s="224" t="s">
        <v>43</v>
      </c>
      <c r="O404" s="87"/>
      <c r="P404" s="225">
        <f>O404*H404</f>
        <v>0</v>
      </c>
      <c r="Q404" s="225">
        <v>0</v>
      </c>
      <c r="R404" s="225">
        <f>Q404*H404</f>
        <v>0</v>
      </c>
      <c r="S404" s="225">
        <v>0</v>
      </c>
      <c r="T404" s="226">
        <f>S404*H404</f>
        <v>0</v>
      </c>
      <c r="U404" s="41"/>
      <c r="V404" s="41"/>
      <c r="W404" s="41"/>
      <c r="X404" s="41"/>
      <c r="Y404" s="41"/>
      <c r="Z404" s="41"/>
      <c r="AA404" s="41"/>
      <c r="AB404" s="41"/>
      <c r="AC404" s="41"/>
      <c r="AD404" s="41"/>
      <c r="AE404" s="41"/>
      <c r="AR404" s="227" t="s">
        <v>178</v>
      </c>
      <c r="AT404" s="227" t="s">
        <v>159</v>
      </c>
      <c r="AU404" s="227" t="s">
        <v>81</v>
      </c>
      <c r="AY404" s="20" t="s">
        <v>156</v>
      </c>
      <c r="BE404" s="228">
        <f>IF(N404="základní",J404,0)</f>
        <v>0</v>
      </c>
      <c r="BF404" s="228">
        <f>IF(N404="snížená",J404,0)</f>
        <v>0</v>
      </c>
      <c r="BG404" s="228">
        <f>IF(N404="zákl. přenesená",J404,0)</f>
        <v>0</v>
      </c>
      <c r="BH404" s="228">
        <f>IF(N404="sníž. přenesená",J404,0)</f>
        <v>0</v>
      </c>
      <c r="BI404" s="228">
        <f>IF(N404="nulová",J404,0)</f>
        <v>0</v>
      </c>
      <c r="BJ404" s="20" t="s">
        <v>79</v>
      </c>
      <c r="BK404" s="228">
        <f>ROUND(I404*H404,2)</f>
        <v>0</v>
      </c>
      <c r="BL404" s="20" t="s">
        <v>178</v>
      </c>
      <c r="BM404" s="227" t="s">
        <v>2463</v>
      </c>
    </row>
    <row r="405" s="2" customFormat="1">
      <c r="A405" s="41"/>
      <c r="B405" s="42"/>
      <c r="C405" s="43"/>
      <c r="D405" s="229" t="s">
        <v>166</v>
      </c>
      <c r="E405" s="43"/>
      <c r="F405" s="230" t="s">
        <v>2464</v>
      </c>
      <c r="G405" s="43"/>
      <c r="H405" s="43"/>
      <c r="I405" s="231"/>
      <c r="J405" s="43"/>
      <c r="K405" s="43"/>
      <c r="L405" s="47"/>
      <c r="M405" s="232"/>
      <c r="N405" s="233"/>
      <c r="O405" s="87"/>
      <c r="P405" s="87"/>
      <c r="Q405" s="87"/>
      <c r="R405" s="87"/>
      <c r="S405" s="87"/>
      <c r="T405" s="88"/>
      <c r="U405" s="41"/>
      <c r="V405" s="41"/>
      <c r="W405" s="41"/>
      <c r="X405" s="41"/>
      <c r="Y405" s="41"/>
      <c r="Z405" s="41"/>
      <c r="AA405" s="41"/>
      <c r="AB405" s="41"/>
      <c r="AC405" s="41"/>
      <c r="AD405" s="41"/>
      <c r="AE405" s="41"/>
      <c r="AT405" s="20" t="s">
        <v>166</v>
      </c>
      <c r="AU405" s="20" t="s">
        <v>81</v>
      </c>
    </row>
    <row r="406" s="2" customFormat="1" ht="24.15" customHeight="1">
      <c r="A406" s="41"/>
      <c r="B406" s="42"/>
      <c r="C406" s="216" t="s">
        <v>655</v>
      </c>
      <c r="D406" s="216" t="s">
        <v>159</v>
      </c>
      <c r="E406" s="217" t="s">
        <v>2465</v>
      </c>
      <c r="F406" s="218" t="s">
        <v>2466</v>
      </c>
      <c r="G406" s="219" t="s">
        <v>240</v>
      </c>
      <c r="H406" s="220">
        <v>1.415</v>
      </c>
      <c r="I406" s="221"/>
      <c r="J406" s="222">
        <f>ROUND(I406*H406,2)</f>
        <v>0</v>
      </c>
      <c r="K406" s="218" t="s">
        <v>163</v>
      </c>
      <c r="L406" s="47"/>
      <c r="M406" s="223" t="s">
        <v>19</v>
      </c>
      <c r="N406" s="224" t="s">
        <v>43</v>
      </c>
      <c r="O406" s="87"/>
      <c r="P406" s="225">
        <f>O406*H406</f>
        <v>0</v>
      </c>
      <c r="Q406" s="225">
        <v>0</v>
      </c>
      <c r="R406" s="225">
        <f>Q406*H406</f>
        <v>0</v>
      </c>
      <c r="S406" s="225">
        <v>0</v>
      </c>
      <c r="T406" s="226">
        <f>S406*H406</f>
        <v>0</v>
      </c>
      <c r="U406" s="41"/>
      <c r="V406" s="41"/>
      <c r="W406" s="41"/>
      <c r="X406" s="41"/>
      <c r="Y406" s="41"/>
      <c r="Z406" s="41"/>
      <c r="AA406" s="41"/>
      <c r="AB406" s="41"/>
      <c r="AC406" s="41"/>
      <c r="AD406" s="41"/>
      <c r="AE406" s="41"/>
      <c r="AR406" s="227" t="s">
        <v>178</v>
      </c>
      <c r="AT406" s="227" t="s">
        <v>159</v>
      </c>
      <c r="AU406" s="227" t="s">
        <v>81</v>
      </c>
      <c r="AY406" s="20" t="s">
        <v>156</v>
      </c>
      <c r="BE406" s="228">
        <f>IF(N406="základní",J406,0)</f>
        <v>0</v>
      </c>
      <c r="BF406" s="228">
        <f>IF(N406="snížená",J406,0)</f>
        <v>0</v>
      </c>
      <c r="BG406" s="228">
        <f>IF(N406="zákl. přenesená",J406,0)</f>
        <v>0</v>
      </c>
      <c r="BH406" s="228">
        <f>IF(N406="sníž. přenesená",J406,0)</f>
        <v>0</v>
      </c>
      <c r="BI406" s="228">
        <f>IF(N406="nulová",J406,0)</f>
        <v>0</v>
      </c>
      <c r="BJ406" s="20" t="s">
        <v>79</v>
      </c>
      <c r="BK406" s="228">
        <f>ROUND(I406*H406,2)</f>
        <v>0</v>
      </c>
      <c r="BL406" s="20" t="s">
        <v>178</v>
      </c>
      <c r="BM406" s="227" t="s">
        <v>2467</v>
      </c>
    </row>
    <row r="407" s="2" customFormat="1">
      <c r="A407" s="41"/>
      <c r="B407" s="42"/>
      <c r="C407" s="43"/>
      <c r="D407" s="229" t="s">
        <v>166</v>
      </c>
      <c r="E407" s="43"/>
      <c r="F407" s="230" t="s">
        <v>2468</v>
      </c>
      <c r="G407" s="43"/>
      <c r="H407" s="43"/>
      <c r="I407" s="231"/>
      <c r="J407" s="43"/>
      <c r="K407" s="43"/>
      <c r="L407" s="47"/>
      <c r="M407" s="232"/>
      <c r="N407" s="233"/>
      <c r="O407" s="87"/>
      <c r="P407" s="87"/>
      <c r="Q407" s="87"/>
      <c r="R407" s="87"/>
      <c r="S407" s="87"/>
      <c r="T407" s="88"/>
      <c r="U407" s="41"/>
      <c r="V407" s="41"/>
      <c r="W407" s="41"/>
      <c r="X407" s="41"/>
      <c r="Y407" s="41"/>
      <c r="Z407" s="41"/>
      <c r="AA407" s="41"/>
      <c r="AB407" s="41"/>
      <c r="AC407" s="41"/>
      <c r="AD407" s="41"/>
      <c r="AE407" s="41"/>
      <c r="AT407" s="20" t="s">
        <v>166</v>
      </c>
      <c r="AU407" s="20" t="s">
        <v>81</v>
      </c>
    </row>
    <row r="408" s="12" customFormat="1" ht="22.8" customHeight="1">
      <c r="A408" s="12"/>
      <c r="B408" s="200"/>
      <c r="C408" s="201"/>
      <c r="D408" s="202" t="s">
        <v>71</v>
      </c>
      <c r="E408" s="214" t="s">
        <v>523</v>
      </c>
      <c r="F408" s="214" t="s">
        <v>524</v>
      </c>
      <c r="G408" s="201"/>
      <c r="H408" s="201"/>
      <c r="I408" s="204"/>
      <c r="J408" s="215">
        <f>BK408</f>
        <v>0</v>
      </c>
      <c r="K408" s="201"/>
      <c r="L408" s="206"/>
      <c r="M408" s="207"/>
      <c r="N408" s="208"/>
      <c r="O408" s="208"/>
      <c r="P408" s="209">
        <f>SUM(P409:P410)</f>
        <v>0</v>
      </c>
      <c r="Q408" s="208"/>
      <c r="R408" s="209">
        <f>SUM(R409:R410)</f>
        <v>0</v>
      </c>
      <c r="S408" s="208"/>
      <c r="T408" s="210">
        <f>SUM(T409:T410)</f>
        <v>0</v>
      </c>
      <c r="U408" s="12"/>
      <c r="V408" s="12"/>
      <c r="W408" s="12"/>
      <c r="X408" s="12"/>
      <c r="Y408" s="12"/>
      <c r="Z408" s="12"/>
      <c r="AA408" s="12"/>
      <c r="AB408" s="12"/>
      <c r="AC408" s="12"/>
      <c r="AD408" s="12"/>
      <c r="AE408" s="12"/>
      <c r="AR408" s="211" t="s">
        <v>79</v>
      </c>
      <c r="AT408" s="212" t="s">
        <v>71</v>
      </c>
      <c r="AU408" s="212" t="s">
        <v>79</v>
      </c>
      <c r="AY408" s="211" t="s">
        <v>156</v>
      </c>
      <c r="BK408" s="213">
        <f>SUM(BK409:BK410)</f>
        <v>0</v>
      </c>
    </row>
    <row r="409" s="2" customFormat="1" ht="33" customHeight="1">
      <c r="A409" s="41"/>
      <c r="B409" s="42"/>
      <c r="C409" s="216" t="s">
        <v>965</v>
      </c>
      <c r="D409" s="216" t="s">
        <v>159</v>
      </c>
      <c r="E409" s="217" t="s">
        <v>526</v>
      </c>
      <c r="F409" s="218" t="s">
        <v>527</v>
      </c>
      <c r="G409" s="219" t="s">
        <v>240</v>
      </c>
      <c r="H409" s="220">
        <v>22.434000000000001</v>
      </c>
      <c r="I409" s="221"/>
      <c r="J409" s="222">
        <f>ROUND(I409*H409,2)</f>
        <v>0</v>
      </c>
      <c r="K409" s="218" t="s">
        <v>219</v>
      </c>
      <c r="L409" s="47"/>
      <c r="M409" s="223" t="s">
        <v>19</v>
      </c>
      <c r="N409" s="224" t="s">
        <v>43</v>
      </c>
      <c r="O409" s="87"/>
      <c r="P409" s="225">
        <f>O409*H409</f>
        <v>0</v>
      </c>
      <c r="Q409" s="225">
        <v>0</v>
      </c>
      <c r="R409" s="225">
        <f>Q409*H409</f>
        <v>0</v>
      </c>
      <c r="S409" s="225">
        <v>0</v>
      </c>
      <c r="T409" s="226">
        <f>S409*H409</f>
        <v>0</v>
      </c>
      <c r="U409" s="41"/>
      <c r="V409" s="41"/>
      <c r="W409" s="41"/>
      <c r="X409" s="41"/>
      <c r="Y409" s="41"/>
      <c r="Z409" s="41"/>
      <c r="AA409" s="41"/>
      <c r="AB409" s="41"/>
      <c r="AC409" s="41"/>
      <c r="AD409" s="41"/>
      <c r="AE409" s="41"/>
      <c r="AR409" s="227" t="s">
        <v>178</v>
      </c>
      <c r="AT409" s="227" t="s">
        <v>159</v>
      </c>
      <c r="AU409" s="227" t="s">
        <v>81</v>
      </c>
      <c r="AY409" s="20" t="s">
        <v>156</v>
      </c>
      <c r="BE409" s="228">
        <f>IF(N409="základní",J409,0)</f>
        <v>0</v>
      </c>
      <c r="BF409" s="228">
        <f>IF(N409="snížená",J409,0)</f>
        <v>0</v>
      </c>
      <c r="BG409" s="228">
        <f>IF(N409="zákl. přenesená",J409,0)</f>
        <v>0</v>
      </c>
      <c r="BH409" s="228">
        <f>IF(N409="sníž. přenesená",J409,0)</f>
        <v>0</v>
      </c>
      <c r="BI409" s="228">
        <f>IF(N409="nulová",J409,0)</f>
        <v>0</v>
      </c>
      <c r="BJ409" s="20" t="s">
        <v>79</v>
      </c>
      <c r="BK409" s="228">
        <f>ROUND(I409*H409,2)</f>
        <v>0</v>
      </c>
      <c r="BL409" s="20" t="s">
        <v>178</v>
      </c>
      <c r="BM409" s="227" t="s">
        <v>2469</v>
      </c>
    </row>
    <row r="410" s="2" customFormat="1">
      <c r="A410" s="41"/>
      <c r="B410" s="42"/>
      <c r="C410" s="43"/>
      <c r="D410" s="229" t="s">
        <v>166</v>
      </c>
      <c r="E410" s="43"/>
      <c r="F410" s="230" t="s">
        <v>529</v>
      </c>
      <c r="G410" s="43"/>
      <c r="H410" s="43"/>
      <c r="I410" s="231"/>
      <c r="J410" s="43"/>
      <c r="K410" s="43"/>
      <c r="L410" s="47"/>
      <c r="M410" s="232"/>
      <c r="N410" s="233"/>
      <c r="O410" s="87"/>
      <c r="P410" s="87"/>
      <c r="Q410" s="87"/>
      <c r="R410" s="87"/>
      <c r="S410" s="87"/>
      <c r="T410" s="88"/>
      <c r="U410" s="41"/>
      <c r="V410" s="41"/>
      <c r="W410" s="41"/>
      <c r="X410" s="41"/>
      <c r="Y410" s="41"/>
      <c r="Z410" s="41"/>
      <c r="AA410" s="41"/>
      <c r="AB410" s="41"/>
      <c r="AC410" s="41"/>
      <c r="AD410" s="41"/>
      <c r="AE410" s="41"/>
      <c r="AT410" s="20" t="s">
        <v>166</v>
      </c>
      <c r="AU410" s="20" t="s">
        <v>81</v>
      </c>
    </row>
    <row r="411" s="12" customFormat="1" ht="25.92" customHeight="1">
      <c r="A411" s="12"/>
      <c r="B411" s="200"/>
      <c r="C411" s="201"/>
      <c r="D411" s="202" t="s">
        <v>71</v>
      </c>
      <c r="E411" s="203" t="s">
        <v>530</v>
      </c>
      <c r="F411" s="203" t="s">
        <v>531</v>
      </c>
      <c r="G411" s="201"/>
      <c r="H411" s="201"/>
      <c r="I411" s="204"/>
      <c r="J411" s="205">
        <f>BK411</f>
        <v>0</v>
      </c>
      <c r="K411" s="201"/>
      <c r="L411" s="206"/>
      <c r="M411" s="207"/>
      <c r="N411" s="208"/>
      <c r="O411" s="208"/>
      <c r="P411" s="209">
        <f>P412+P423+P428+P477+P519+P556+P562+P599+P624</f>
        <v>0</v>
      </c>
      <c r="Q411" s="208"/>
      <c r="R411" s="209">
        <f>R412+R423+R428+R477+R519+R556+R562+R599+R624</f>
        <v>1.6421780300000002</v>
      </c>
      <c r="S411" s="208"/>
      <c r="T411" s="210">
        <f>T412+T423+T428+T477+T519+T556+T562+T599+T624</f>
        <v>0.57563092999999999</v>
      </c>
      <c r="U411" s="12"/>
      <c r="V411" s="12"/>
      <c r="W411" s="12"/>
      <c r="X411" s="12"/>
      <c r="Y411" s="12"/>
      <c r="Z411" s="12"/>
      <c r="AA411" s="12"/>
      <c r="AB411" s="12"/>
      <c r="AC411" s="12"/>
      <c r="AD411" s="12"/>
      <c r="AE411" s="12"/>
      <c r="AR411" s="211" t="s">
        <v>81</v>
      </c>
      <c r="AT411" s="212" t="s">
        <v>71</v>
      </c>
      <c r="AU411" s="212" t="s">
        <v>72</v>
      </c>
      <c r="AY411" s="211" t="s">
        <v>156</v>
      </c>
      <c r="BK411" s="213">
        <f>BK412+BK423+BK428+BK477+BK519+BK556+BK562+BK599+BK624</f>
        <v>0</v>
      </c>
    </row>
    <row r="412" s="12" customFormat="1" ht="22.8" customHeight="1">
      <c r="A412" s="12"/>
      <c r="B412" s="200"/>
      <c r="C412" s="201"/>
      <c r="D412" s="202" t="s">
        <v>71</v>
      </c>
      <c r="E412" s="214" t="s">
        <v>1344</v>
      </c>
      <c r="F412" s="214" t="s">
        <v>1345</v>
      </c>
      <c r="G412" s="201"/>
      <c r="H412" s="201"/>
      <c r="I412" s="204"/>
      <c r="J412" s="215">
        <f>BK412</f>
        <v>0</v>
      </c>
      <c r="K412" s="201"/>
      <c r="L412" s="206"/>
      <c r="M412" s="207"/>
      <c r="N412" s="208"/>
      <c r="O412" s="208"/>
      <c r="P412" s="209">
        <f>SUM(P413:P422)</f>
        <v>0</v>
      </c>
      <c r="Q412" s="208"/>
      <c r="R412" s="209">
        <f>SUM(R413:R422)</f>
        <v>0.038532000000000004</v>
      </c>
      <c r="S412" s="208"/>
      <c r="T412" s="210">
        <f>SUM(T413:T422)</f>
        <v>0.1267875</v>
      </c>
      <c r="U412" s="12"/>
      <c r="V412" s="12"/>
      <c r="W412" s="12"/>
      <c r="X412" s="12"/>
      <c r="Y412" s="12"/>
      <c r="Z412" s="12"/>
      <c r="AA412" s="12"/>
      <c r="AB412" s="12"/>
      <c r="AC412" s="12"/>
      <c r="AD412" s="12"/>
      <c r="AE412" s="12"/>
      <c r="AR412" s="211" t="s">
        <v>81</v>
      </c>
      <c r="AT412" s="212" t="s">
        <v>71</v>
      </c>
      <c r="AU412" s="212" t="s">
        <v>79</v>
      </c>
      <c r="AY412" s="211" t="s">
        <v>156</v>
      </c>
      <c r="BK412" s="213">
        <f>SUM(BK413:BK422)</f>
        <v>0</v>
      </c>
    </row>
    <row r="413" s="2" customFormat="1" ht="24.15" customHeight="1">
      <c r="A413" s="41"/>
      <c r="B413" s="42"/>
      <c r="C413" s="216" t="s">
        <v>970</v>
      </c>
      <c r="D413" s="216" t="s">
        <v>159</v>
      </c>
      <c r="E413" s="217" t="s">
        <v>2470</v>
      </c>
      <c r="F413" s="218" t="s">
        <v>2471</v>
      </c>
      <c r="G413" s="219" t="s">
        <v>218</v>
      </c>
      <c r="H413" s="220">
        <v>7.3499999999999996</v>
      </c>
      <c r="I413" s="221"/>
      <c r="J413" s="222">
        <f>ROUND(I413*H413,2)</f>
        <v>0</v>
      </c>
      <c r="K413" s="218" t="s">
        <v>219</v>
      </c>
      <c r="L413" s="47"/>
      <c r="M413" s="223" t="s">
        <v>19</v>
      </c>
      <c r="N413" s="224" t="s">
        <v>43</v>
      </c>
      <c r="O413" s="87"/>
      <c r="P413" s="225">
        <f>O413*H413</f>
        <v>0</v>
      </c>
      <c r="Q413" s="225">
        <v>0</v>
      </c>
      <c r="R413" s="225">
        <f>Q413*H413</f>
        <v>0</v>
      </c>
      <c r="S413" s="225">
        <v>0.017250000000000001</v>
      </c>
      <c r="T413" s="226">
        <f>S413*H413</f>
        <v>0.1267875</v>
      </c>
      <c r="U413" s="41"/>
      <c r="V413" s="41"/>
      <c r="W413" s="41"/>
      <c r="X413" s="41"/>
      <c r="Y413" s="41"/>
      <c r="Z413" s="41"/>
      <c r="AA413" s="41"/>
      <c r="AB413" s="41"/>
      <c r="AC413" s="41"/>
      <c r="AD413" s="41"/>
      <c r="AE413" s="41"/>
      <c r="AR413" s="227" t="s">
        <v>318</v>
      </c>
      <c r="AT413" s="227" t="s">
        <v>159</v>
      </c>
      <c r="AU413" s="227" t="s">
        <v>81</v>
      </c>
      <c r="AY413" s="20" t="s">
        <v>156</v>
      </c>
      <c r="BE413" s="228">
        <f>IF(N413="základní",J413,0)</f>
        <v>0</v>
      </c>
      <c r="BF413" s="228">
        <f>IF(N413="snížená",J413,0)</f>
        <v>0</v>
      </c>
      <c r="BG413" s="228">
        <f>IF(N413="zákl. přenesená",J413,0)</f>
        <v>0</v>
      </c>
      <c r="BH413" s="228">
        <f>IF(N413="sníž. přenesená",J413,0)</f>
        <v>0</v>
      </c>
      <c r="BI413" s="228">
        <f>IF(N413="nulová",J413,0)</f>
        <v>0</v>
      </c>
      <c r="BJ413" s="20" t="s">
        <v>79</v>
      </c>
      <c r="BK413" s="228">
        <f>ROUND(I413*H413,2)</f>
        <v>0</v>
      </c>
      <c r="BL413" s="20" t="s">
        <v>318</v>
      </c>
      <c r="BM413" s="227" t="s">
        <v>2472</v>
      </c>
    </row>
    <row r="414" s="2" customFormat="1">
      <c r="A414" s="41"/>
      <c r="B414" s="42"/>
      <c r="C414" s="43"/>
      <c r="D414" s="229" t="s">
        <v>166</v>
      </c>
      <c r="E414" s="43"/>
      <c r="F414" s="230" t="s">
        <v>2473</v>
      </c>
      <c r="G414" s="43"/>
      <c r="H414" s="43"/>
      <c r="I414" s="231"/>
      <c r="J414" s="43"/>
      <c r="K414" s="43"/>
      <c r="L414" s="47"/>
      <c r="M414" s="232"/>
      <c r="N414" s="233"/>
      <c r="O414" s="87"/>
      <c r="P414" s="87"/>
      <c r="Q414" s="87"/>
      <c r="R414" s="87"/>
      <c r="S414" s="87"/>
      <c r="T414" s="88"/>
      <c r="U414" s="41"/>
      <c r="V414" s="41"/>
      <c r="W414" s="41"/>
      <c r="X414" s="41"/>
      <c r="Y414" s="41"/>
      <c r="Z414" s="41"/>
      <c r="AA414" s="41"/>
      <c r="AB414" s="41"/>
      <c r="AC414" s="41"/>
      <c r="AD414" s="41"/>
      <c r="AE414" s="41"/>
      <c r="AT414" s="20" t="s">
        <v>166</v>
      </c>
      <c r="AU414" s="20" t="s">
        <v>81</v>
      </c>
    </row>
    <row r="415" s="14" customFormat="1">
      <c r="A415" s="14"/>
      <c r="B415" s="251"/>
      <c r="C415" s="252"/>
      <c r="D415" s="241" t="s">
        <v>222</v>
      </c>
      <c r="E415" s="253" t="s">
        <v>19</v>
      </c>
      <c r="F415" s="254" t="s">
        <v>2230</v>
      </c>
      <c r="G415" s="252"/>
      <c r="H415" s="253" t="s">
        <v>19</v>
      </c>
      <c r="I415" s="255"/>
      <c r="J415" s="252"/>
      <c r="K415" s="252"/>
      <c r="L415" s="256"/>
      <c r="M415" s="257"/>
      <c r="N415" s="258"/>
      <c r="O415" s="258"/>
      <c r="P415" s="258"/>
      <c r="Q415" s="258"/>
      <c r="R415" s="258"/>
      <c r="S415" s="258"/>
      <c r="T415" s="259"/>
      <c r="U415" s="14"/>
      <c r="V415" s="14"/>
      <c r="W415" s="14"/>
      <c r="X415" s="14"/>
      <c r="Y415" s="14"/>
      <c r="Z415" s="14"/>
      <c r="AA415" s="14"/>
      <c r="AB415" s="14"/>
      <c r="AC415" s="14"/>
      <c r="AD415" s="14"/>
      <c r="AE415" s="14"/>
      <c r="AT415" s="260" t="s">
        <v>222</v>
      </c>
      <c r="AU415" s="260" t="s">
        <v>81</v>
      </c>
      <c r="AV415" s="14" t="s">
        <v>79</v>
      </c>
      <c r="AW415" s="14" t="s">
        <v>33</v>
      </c>
      <c r="AX415" s="14" t="s">
        <v>72</v>
      </c>
      <c r="AY415" s="260" t="s">
        <v>156</v>
      </c>
    </row>
    <row r="416" s="13" customFormat="1">
      <c r="A416" s="13"/>
      <c r="B416" s="239"/>
      <c r="C416" s="240"/>
      <c r="D416" s="241" t="s">
        <v>222</v>
      </c>
      <c r="E416" s="242" t="s">
        <v>19</v>
      </c>
      <c r="F416" s="243" t="s">
        <v>2474</v>
      </c>
      <c r="G416" s="240"/>
      <c r="H416" s="244">
        <v>7.3499999999999996</v>
      </c>
      <c r="I416" s="245"/>
      <c r="J416" s="240"/>
      <c r="K416" s="240"/>
      <c r="L416" s="246"/>
      <c r="M416" s="247"/>
      <c r="N416" s="248"/>
      <c r="O416" s="248"/>
      <c r="P416" s="248"/>
      <c r="Q416" s="248"/>
      <c r="R416" s="248"/>
      <c r="S416" s="248"/>
      <c r="T416" s="249"/>
      <c r="U416" s="13"/>
      <c r="V416" s="13"/>
      <c r="W416" s="13"/>
      <c r="X416" s="13"/>
      <c r="Y416" s="13"/>
      <c r="Z416" s="13"/>
      <c r="AA416" s="13"/>
      <c r="AB416" s="13"/>
      <c r="AC416" s="13"/>
      <c r="AD416" s="13"/>
      <c r="AE416" s="13"/>
      <c r="AT416" s="250" t="s">
        <v>222</v>
      </c>
      <c r="AU416" s="250" t="s">
        <v>81</v>
      </c>
      <c r="AV416" s="13" t="s">
        <v>81</v>
      </c>
      <c r="AW416" s="13" t="s">
        <v>33</v>
      </c>
      <c r="AX416" s="13" t="s">
        <v>79</v>
      </c>
      <c r="AY416" s="250" t="s">
        <v>156</v>
      </c>
    </row>
    <row r="417" s="2" customFormat="1" ht="37.8" customHeight="1">
      <c r="A417" s="41"/>
      <c r="B417" s="42"/>
      <c r="C417" s="216" t="s">
        <v>975</v>
      </c>
      <c r="D417" s="216" t="s">
        <v>159</v>
      </c>
      <c r="E417" s="217" t="s">
        <v>2475</v>
      </c>
      <c r="F417" s="218" t="s">
        <v>2476</v>
      </c>
      <c r="G417" s="219" t="s">
        <v>218</v>
      </c>
      <c r="H417" s="220">
        <v>1.3</v>
      </c>
      <c r="I417" s="221"/>
      <c r="J417" s="222">
        <f>ROUND(I417*H417,2)</f>
        <v>0</v>
      </c>
      <c r="K417" s="218" t="s">
        <v>219</v>
      </c>
      <c r="L417" s="47"/>
      <c r="M417" s="223" t="s">
        <v>19</v>
      </c>
      <c r="N417" s="224" t="s">
        <v>43</v>
      </c>
      <c r="O417" s="87"/>
      <c r="P417" s="225">
        <f>O417*H417</f>
        <v>0</v>
      </c>
      <c r="Q417" s="225">
        <v>0.02964</v>
      </c>
      <c r="R417" s="225">
        <f>Q417*H417</f>
        <v>0.038532000000000004</v>
      </c>
      <c r="S417" s="225">
        <v>0</v>
      </c>
      <c r="T417" s="226">
        <f>S417*H417</f>
        <v>0</v>
      </c>
      <c r="U417" s="41"/>
      <c r="V417" s="41"/>
      <c r="W417" s="41"/>
      <c r="X417" s="41"/>
      <c r="Y417" s="41"/>
      <c r="Z417" s="41"/>
      <c r="AA417" s="41"/>
      <c r="AB417" s="41"/>
      <c r="AC417" s="41"/>
      <c r="AD417" s="41"/>
      <c r="AE417" s="41"/>
      <c r="AR417" s="227" t="s">
        <v>178</v>
      </c>
      <c r="AT417" s="227" t="s">
        <v>159</v>
      </c>
      <c r="AU417" s="227" t="s">
        <v>81</v>
      </c>
      <c r="AY417" s="20" t="s">
        <v>156</v>
      </c>
      <c r="BE417" s="228">
        <f>IF(N417="základní",J417,0)</f>
        <v>0</v>
      </c>
      <c r="BF417" s="228">
        <f>IF(N417="snížená",J417,0)</f>
        <v>0</v>
      </c>
      <c r="BG417" s="228">
        <f>IF(N417="zákl. přenesená",J417,0)</f>
        <v>0</v>
      </c>
      <c r="BH417" s="228">
        <f>IF(N417="sníž. přenesená",J417,0)</f>
        <v>0</v>
      </c>
      <c r="BI417" s="228">
        <f>IF(N417="nulová",J417,0)</f>
        <v>0</v>
      </c>
      <c r="BJ417" s="20" t="s">
        <v>79</v>
      </c>
      <c r="BK417" s="228">
        <f>ROUND(I417*H417,2)</f>
        <v>0</v>
      </c>
      <c r="BL417" s="20" t="s">
        <v>178</v>
      </c>
      <c r="BM417" s="227" t="s">
        <v>2477</v>
      </c>
    </row>
    <row r="418" s="2" customFormat="1">
      <c r="A418" s="41"/>
      <c r="B418" s="42"/>
      <c r="C418" s="43"/>
      <c r="D418" s="229" t="s">
        <v>166</v>
      </c>
      <c r="E418" s="43"/>
      <c r="F418" s="230" t="s">
        <v>2478</v>
      </c>
      <c r="G418" s="43"/>
      <c r="H418" s="43"/>
      <c r="I418" s="231"/>
      <c r="J418" s="43"/>
      <c r="K418" s="43"/>
      <c r="L418" s="47"/>
      <c r="M418" s="232"/>
      <c r="N418" s="233"/>
      <c r="O418" s="87"/>
      <c r="P418" s="87"/>
      <c r="Q418" s="87"/>
      <c r="R418" s="87"/>
      <c r="S418" s="87"/>
      <c r="T418" s="88"/>
      <c r="U418" s="41"/>
      <c r="V418" s="41"/>
      <c r="W418" s="41"/>
      <c r="X418" s="41"/>
      <c r="Y418" s="41"/>
      <c r="Z418" s="41"/>
      <c r="AA418" s="41"/>
      <c r="AB418" s="41"/>
      <c r="AC418" s="41"/>
      <c r="AD418" s="41"/>
      <c r="AE418" s="41"/>
      <c r="AT418" s="20" t="s">
        <v>166</v>
      </c>
      <c r="AU418" s="20" t="s">
        <v>81</v>
      </c>
    </row>
    <row r="419" s="14" customFormat="1">
      <c r="A419" s="14"/>
      <c r="B419" s="251"/>
      <c r="C419" s="252"/>
      <c r="D419" s="241" t="s">
        <v>222</v>
      </c>
      <c r="E419" s="253" t="s">
        <v>19</v>
      </c>
      <c r="F419" s="254" t="s">
        <v>2479</v>
      </c>
      <c r="G419" s="252"/>
      <c r="H419" s="253" t="s">
        <v>19</v>
      </c>
      <c r="I419" s="255"/>
      <c r="J419" s="252"/>
      <c r="K419" s="252"/>
      <c r="L419" s="256"/>
      <c r="M419" s="257"/>
      <c r="N419" s="258"/>
      <c r="O419" s="258"/>
      <c r="P419" s="258"/>
      <c r="Q419" s="258"/>
      <c r="R419" s="258"/>
      <c r="S419" s="258"/>
      <c r="T419" s="259"/>
      <c r="U419" s="14"/>
      <c r="V419" s="14"/>
      <c r="W419" s="14"/>
      <c r="X419" s="14"/>
      <c r="Y419" s="14"/>
      <c r="Z419" s="14"/>
      <c r="AA419" s="14"/>
      <c r="AB419" s="14"/>
      <c r="AC419" s="14"/>
      <c r="AD419" s="14"/>
      <c r="AE419" s="14"/>
      <c r="AT419" s="260" t="s">
        <v>222</v>
      </c>
      <c r="AU419" s="260" t="s">
        <v>81</v>
      </c>
      <c r="AV419" s="14" t="s">
        <v>79</v>
      </c>
      <c r="AW419" s="14" t="s">
        <v>33</v>
      </c>
      <c r="AX419" s="14" t="s">
        <v>72</v>
      </c>
      <c r="AY419" s="260" t="s">
        <v>156</v>
      </c>
    </row>
    <row r="420" s="13" customFormat="1">
      <c r="A420" s="13"/>
      <c r="B420" s="239"/>
      <c r="C420" s="240"/>
      <c r="D420" s="241" t="s">
        <v>222</v>
      </c>
      <c r="E420" s="242" t="s">
        <v>19</v>
      </c>
      <c r="F420" s="243" t="s">
        <v>2480</v>
      </c>
      <c r="G420" s="240"/>
      <c r="H420" s="244">
        <v>1.3</v>
      </c>
      <c r="I420" s="245"/>
      <c r="J420" s="240"/>
      <c r="K420" s="240"/>
      <c r="L420" s="246"/>
      <c r="M420" s="247"/>
      <c r="N420" s="248"/>
      <c r="O420" s="248"/>
      <c r="P420" s="248"/>
      <c r="Q420" s="248"/>
      <c r="R420" s="248"/>
      <c r="S420" s="248"/>
      <c r="T420" s="249"/>
      <c r="U420" s="13"/>
      <c r="V420" s="13"/>
      <c r="W420" s="13"/>
      <c r="X420" s="13"/>
      <c r="Y420" s="13"/>
      <c r="Z420" s="13"/>
      <c r="AA420" s="13"/>
      <c r="AB420" s="13"/>
      <c r="AC420" s="13"/>
      <c r="AD420" s="13"/>
      <c r="AE420" s="13"/>
      <c r="AT420" s="250" t="s">
        <v>222</v>
      </c>
      <c r="AU420" s="250" t="s">
        <v>81</v>
      </c>
      <c r="AV420" s="13" t="s">
        <v>81</v>
      </c>
      <c r="AW420" s="13" t="s">
        <v>33</v>
      </c>
      <c r="AX420" s="13" t="s">
        <v>79</v>
      </c>
      <c r="AY420" s="250" t="s">
        <v>156</v>
      </c>
    </row>
    <row r="421" s="2" customFormat="1" ht="37.8" customHeight="1">
      <c r="A421" s="41"/>
      <c r="B421" s="42"/>
      <c r="C421" s="216" t="s">
        <v>980</v>
      </c>
      <c r="D421" s="216" t="s">
        <v>159</v>
      </c>
      <c r="E421" s="217" t="s">
        <v>2481</v>
      </c>
      <c r="F421" s="218" t="s">
        <v>2482</v>
      </c>
      <c r="G421" s="219" t="s">
        <v>551</v>
      </c>
      <c r="H421" s="293"/>
      <c r="I421" s="221"/>
      <c r="J421" s="222">
        <f>ROUND(I421*H421,2)</f>
        <v>0</v>
      </c>
      <c r="K421" s="218" t="s">
        <v>219</v>
      </c>
      <c r="L421" s="47"/>
      <c r="M421" s="223" t="s">
        <v>19</v>
      </c>
      <c r="N421" s="224" t="s">
        <v>43</v>
      </c>
      <c r="O421" s="87"/>
      <c r="P421" s="225">
        <f>O421*H421</f>
        <v>0</v>
      </c>
      <c r="Q421" s="225">
        <v>0</v>
      </c>
      <c r="R421" s="225">
        <f>Q421*H421</f>
        <v>0</v>
      </c>
      <c r="S421" s="225">
        <v>0</v>
      </c>
      <c r="T421" s="226">
        <f>S421*H421</f>
        <v>0</v>
      </c>
      <c r="U421" s="41"/>
      <c r="V421" s="41"/>
      <c r="W421" s="41"/>
      <c r="X421" s="41"/>
      <c r="Y421" s="41"/>
      <c r="Z421" s="41"/>
      <c r="AA421" s="41"/>
      <c r="AB421" s="41"/>
      <c r="AC421" s="41"/>
      <c r="AD421" s="41"/>
      <c r="AE421" s="41"/>
      <c r="AR421" s="227" t="s">
        <v>318</v>
      </c>
      <c r="AT421" s="227" t="s">
        <v>159</v>
      </c>
      <c r="AU421" s="227" t="s">
        <v>81</v>
      </c>
      <c r="AY421" s="20" t="s">
        <v>156</v>
      </c>
      <c r="BE421" s="228">
        <f>IF(N421="základní",J421,0)</f>
        <v>0</v>
      </c>
      <c r="BF421" s="228">
        <f>IF(N421="snížená",J421,0)</f>
        <v>0</v>
      </c>
      <c r="BG421" s="228">
        <f>IF(N421="zákl. přenesená",J421,0)</f>
        <v>0</v>
      </c>
      <c r="BH421" s="228">
        <f>IF(N421="sníž. přenesená",J421,0)</f>
        <v>0</v>
      </c>
      <c r="BI421" s="228">
        <f>IF(N421="nulová",J421,0)</f>
        <v>0</v>
      </c>
      <c r="BJ421" s="20" t="s">
        <v>79</v>
      </c>
      <c r="BK421" s="228">
        <f>ROUND(I421*H421,2)</f>
        <v>0</v>
      </c>
      <c r="BL421" s="20" t="s">
        <v>318</v>
      </c>
      <c r="BM421" s="227" t="s">
        <v>2483</v>
      </c>
    </row>
    <row r="422" s="2" customFormat="1">
      <c r="A422" s="41"/>
      <c r="B422" s="42"/>
      <c r="C422" s="43"/>
      <c r="D422" s="229" t="s">
        <v>166</v>
      </c>
      <c r="E422" s="43"/>
      <c r="F422" s="230" t="s">
        <v>2484</v>
      </c>
      <c r="G422" s="43"/>
      <c r="H422" s="43"/>
      <c r="I422" s="231"/>
      <c r="J422" s="43"/>
      <c r="K422" s="43"/>
      <c r="L422" s="47"/>
      <c r="M422" s="232"/>
      <c r="N422" s="233"/>
      <c r="O422" s="87"/>
      <c r="P422" s="87"/>
      <c r="Q422" s="87"/>
      <c r="R422" s="87"/>
      <c r="S422" s="87"/>
      <c r="T422" s="88"/>
      <c r="U422" s="41"/>
      <c r="V422" s="41"/>
      <c r="W422" s="41"/>
      <c r="X422" s="41"/>
      <c r="Y422" s="41"/>
      <c r="Z422" s="41"/>
      <c r="AA422" s="41"/>
      <c r="AB422" s="41"/>
      <c r="AC422" s="41"/>
      <c r="AD422" s="41"/>
      <c r="AE422" s="41"/>
      <c r="AT422" s="20" t="s">
        <v>166</v>
      </c>
      <c r="AU422" s="20" t="s">
        <v>81</v>
      </c>
    </row>
    <row r="423" s="12" customFormat="1" ht="22.8" customHeight="1">
      <c r="A423" s="12"/>
      <c r="B423" s="200"/>
      <c r="C423" s="201"/>
      <c r="D423" s="202" t="s">
        <v>71</v>
      </c>
      <c r="E423" s="214" t="s">
        <v>554</v>
      </c>
      <c r="F423" s="214" t="s">
        <v>555</v>
      </c>
      <c r="G423" s="201"/>
      <c r="H423" s="201"/>
      <c r="I423" s="204"/>
      <c r="J423" s="215">
        <f>BK423</f>
        <v>0</v>
      </c>
      <c r="K423" s="201"/>
      <c r="L423" s="206"/>
      <c r="M423" s="207"/>
      <c r="N423" s="208"/>
      <c r="O423" s="208"/>
      <c r="P423" s="209">
        <f>SUM(P424:P427)</f>
        <v>0</v>
      </c>
      <c r="Q423" s="208"/>
      <c r="R423" s="209">
        <f>SUM(R424:R427)</f>
        <v>0</v>
      </c>
      <c r="S423" s="208"/>
      <c r="T423" s="210">
        <f>SUM(T424:T427)</f>
        <v>0.0024883000000000001</v>
      </c>
      <c r="U423" s="12"/>
      <c r="V423" s="12"/>
      <c r="W423" s="12"/>
      <c r="X423" s="12"/>
      <c r="Y423" s="12"/>
      <c r="Z423" s="12"/>
      <c r="AA423" s="12"/>
      <c r="AB423" s="12"/>
      <c r="AC423" s="12"/>
      <c r="AD423" s="12"/>
      <c r="AE423" s="12"/>
      <c r="AR423" s="211" t="s">
        <v>81</v>
      </c>
      <c r="AT423" s="212" t="s">
        <v>71</v>
      </c>
      <c r="AU423" s="212" t="s">
        <v>79</v>
      </c>
      <c r="AY423" s="211" t="s">
        <v>156</v>
      </c>
      <c r="BK423" s="213">
        <f>SUM(BK424:BK427)</f>
        <v>0</v>
      </c>
    </row>
    <row r="424" s="2" customFormat="1" ht="16.5" customHeight="1">
      <c r="A424" s="41"/>
      <c r="B424" s="42"/>
      <c r="C424" s="216" t="s">
        <v>986</v>
      </c>
      <c r="D424" s="216" t="s">
        <v>159</v>
      </c>
      <c r="E424" s="217" t="s">
        <v>557</v>
      </c>
      <c r="F424" s="218" t="s">
        <v>558</v>
      </c>
      <c r="G424" s="219" t="s">
        <v>266</v>
      </c>
      <c r="H424" s="220">
        <v>1.49</v>
      </c>
      <c r="I424" s="221"/>
      <c r="J424" s="222">
        <f>ROUND(I424*H424,2)</f>
        <v>0</v>
      </c>
      <c r="K424" s="218" t="s">
        <v>219</v>
      </c>
      <c r="L424" s="47"/>
      <c r="M424" s="223" t="s">
        <v>19</v>
      </c>
      <c r="N424" s="224" t="s">
        <v>43</v>
      </c>
      <c r="O424" s="87"/>
      <c r="P424" s="225">
        <f>O424*H424</f>
        <v>0</v>
      </c>
      <c r="Q424" s="225">
        <v>0</v>
      </c>
      <c r="R424" s="225">
        <f>Q424*H424</f>
        <v>0</v>
      </c>
      <c r="S424" s="225">
        <v>0.00167</v>
      </c>
      <c r="T424" s="226">
        <f>S424*H424</f>
        <v>0.0024883000000000001</v>
      </c>
      <c r="U424" s="41"/>
      <c r="V424" s="41"/>
      <c r="W424" s="41"/>
      <c r="X424" s="41"/>
      <c r="Y424" s="41"/>
      <c r="Z424" s="41"/>
      <c r="AA424" s="41"/>
      <c r="AB424" s="41"/>
      <c r="AC424" s="41"/>
      <c r="AD424" s="41"/>
      <c r="AE424" s="41"/>
      <c r="AR424" s="227" t="s">
        <v>318</v>
      </c>
      <c r="AT424" s="227" t="s">
        <v>159</v>
      </c>
      <c r="AU424" s="227" t="s">
        <v>81</v>
      </c>
      <c r="AY424" s="20" t="s">
        <v>156</v>
      </c>
      <c r="BE424" s="228">
        <f>IF(N424="základní",J424,0)</f>
        <v>0</v>
      </c>
      <c r="BF424" s="228">
        <f>IF(N424="snížená",J424,0)</f>
        <v>0</v>
      </c>
      <c r="BG424" s="228">
        <f>IF(N424="zákl. přenesená",J424,0)</f>
        <v>0</v>
      </c>
      <c r="BH424" s="228">
        <f>IF(N424="sníž. přenesená",J424,0)</f>
        <v>0</v>
      </c>
      <c r="BI424" s="228">
        <f>IF(N424="nulová",J424,0)</f>
        <v>0</v>
      </c>
      <c r="BJ424" s="20" t="s">
        <v>79</v>
      </c>
      <c r="BK424" s="228">
        <f>ROUND(I424*H424,2)</f>
        <v>0</v>
      </c>
      <c r="BL424" s="20" t="s">
        <v>318</v>
      </c>
      <c r="BM424" s="227" t="s">
        <v>2485</v>
      </c>
    </row>
    <row r="425" s="2" customFormat="1">
      <c r="A425" s="41"/>
      <c r="B425" s="42"/>
      <c r="C425" s="43"/>
      <c r="D425" s="229" t="s">
        <v>166</v>
      </c>
      <c r="E425" s="43"/>
      <c r="F425" s="230" t="s">
        <v>560</v>
      </c>
      <c r="G425" s="43"/>
      <c r="H425" s="43"/>
      <c r="I425" s="231"/>
      <c r="J425" s="43"/>
      <c r="K425" s="43"/>
      <c r="L425" s="47"/>
      <c r="M425" s="232"/>
      <c r="N425" s="233"/>
      <c r="O425" s="87"/>
      <c r="P425" s="87"/>
      <c r="Q425" s="87"/>
      <c r="R425" s="87"/>
      <c r="S425" s="87"/>
      <c r="T425" s="88"/>
      <c r="U425" s="41"/>
      <c r="V425" s="41"/>
      <c r="W425" s="41"/>
      <c r="X425" s="41"/>
      <c r="Y425" s="41"/>
      <c r="Z425" s="41"/>
      <c r="AA425" s="41"/>
      <c r="AB425" s="41"/>
      <c r="AC425" s="41"/>
      <c r="AD425" s="41"/>
      <c r="AE425" s="41"/>
      <c r="AT425" s="20" t="s">
        <v>166</v>
      </c>
      <c r="AU425" s="20" t="s">
        <v>81</v>
      </c>
    </row>
    <row r="426" s="14" customFormat="1">
      <c r="A426" s="14"/>
      <c r="B426" s="251"/>
      <c r="C426" s="252"/>
      <c r="D426" s="241" t="s">
        <v>222</v>
      </c>
      <c r="E426" s="253" t="s">
        <v>19</v>
      </c>
      <c r="F426" s="254" t="s">
        <v>2243</v>
      </c>
      <c r="G426" s="252"/>
      <c r="H426" s="253" t="s">
        <v>19</v>
      </c>
      <c r="I426" s="255"/>
      <c r="J426" s="252"/>
      <c r="K426" s="252"/>
      <c r="L426" s="256"/>
      <c r="M426" s="257"/>
      <c r="N426" s="258"/>
      <c r="O426" s="258"/>
      <c r="P426" s="258"/>
      <c r="Q426" s="258"/>
      <c r="R426" s="258"/>
      <c r="S426" s="258"/>
      <c r="T426" s="259"/>
      <c r="U426" s="14"/>
      <c r="V426" s="14"/>
      <c r="W426" s="14"/>
      <c r="X426" s="14"/>
      <c r="Y426" s="14"/>
      <c r="Z426" s="14"/>
      <c r="AA426" s="14"/>
      <c r="AB426" s="14"/>
      <c r="AC426" s="14"/>
      <c r="AD426" s="14"/>
      <c r="AE426" s="14"/>
      <c r="AT426" s="260" t="s">
        <v>222</v>
      </c>
      <c r="AU426" s="260" t="s">
        <v>81</v>
      </c>
      <c r="AV426" s="14" t="s">
        <v>79</v>
      </c>
      <c r="AW426" s="14" t="s">
        <v>33</v>
      </c>
      <c r="AX426" s="14" t="s">
        <v>72</v>
      </c>
      <c r="AY426" s="260" t="s">
        <v>156</v>
      </c>
    </row>
    <row r="427" s="13" customFormat="1">
      <c r="A427" s="13"/>
      <c r="B427" s="239"/>
      <c r="C427" s="240"/>
      <c r="D427" s="241" t="s">
        <v>222</v>
      </c>
      <c r="E427" s="242" t="s">
        <v>19</v>
      </c>
      <c r="F427" s="243" t="s">
        <v>2486</v>
      </c>
      <c r="G427" s="240"/>
      <c r="H427" s="244">
        <v>1.49</v>
      </c>
      <c r="I427" s="245"/>
      <c r="J427" s="240"/>
      <c r="K427" s="240"/>
      <c r="L427" s="246"/>
      <c r="M427" s="247"/>
      <c r="N427" s="248"/>
      <c r="O427" s="248"/>
      <c r="P427" s="248"/>
      <c r="Q427" s="248"/>
      <c r="R427" s="248"/>
      <c r="S427" s="248"/>
      <c r="T427" s="249"/>
      <c r="U427" s="13"/>
      <c r="V427" s="13"/>
      <c r="W427" s="13"/>
      <c r="X427" s="13"/>
      <c r="Y427" s="13"/>
      <c r="Z427" s="13"/>
      <c r="AA427" s="13"/>
      <c r="AB427" s="13"/>
      <c r="AC427" s="13"/>
      <c r="AD427" s="13"/>
      <c r="AE427" s="13"/>
      <c r="AT427" s="250" t="s">
        <v>222</v>
      </c>
      <c r="AU427" s="250" t="s">
        <v>81</v>
      </c>
      <c r="AV427" s="13" t="s">
        <v>81</v>
      </c>
      <c r="AW427" s="13" t="s">
        <v>33</v>
      </c>
      <c r="AX427" s="13" t="s">
        <v>79</v>
      </c>
      <c r="AY427" s="250" t="s">
        <v>156</v>
      </c>
    </row>
    <row r="428" s="12" customFormat="1" ht="22.8" customHeight="1">
      <c r="A428" s="12"/>
      <c r="B428" s="200"/>
      <c r="C428" s="201"/>
      <c r="D428" s="202" t="s">
        <v>71</v>
      </c>
      <c r="E428" s="214" t="s">
        <v>562</v>
      </c>
      <c r="F428" s="214" t="s">
        <v>563</v>
      </c>
      <c r="G428" s="201"/>
      <c r="H428" s="201"/>
      <c r="I428" s="204"/>
      <c r="J428" s="215">
        <f>BK428</f>
        <v>0</v>
      </c>
      <c r="K428" s="201"/>
      <c r="L428" s="206"/>
      <c r="M428" s="207"/>
      <c r="N428" s="208"/>
      <c r="O428" s="208"/>
      <c r="P428" s="209">
        <f>SUM(P429:P476)</f>
        <v>0</v>
      </c>
      <c r="Q428" s="208"/>
      <c r="R428" s="209">
        <f>SUM(R429:R476)</f>
        <v>0.030352399999999998</v>
      </c>
      <c r="S428" s="208"/>
      <c r="T428" s="210">
        <f>SUM(T429:T476)</f>
        <v>0.14025870000000001</v>
      </c>
      <c r="U428" s="12"/>
      <c r="V428" s="12"/>
      <c r="W428" s="12"/>
      <c r="X428" s="12"/>
      <c r="Y428" s="12"/>
      <c r="Z428" s="12"/>
      <c r="AA428" s="12"/>
      <c r="AB428" s="12"/>
      <c r="AC428" s="12"/>
      <c r="AD428" s="12"/>
      <c r="AE428" s="12"/>
      <c r="AR428" s="211" t="s">
        <v>81</v>
      </c>
      <c r="AT428" s="212" t="s">
        <v>71</v>
      </c>
      <c r="AU428" s="212" t="s">
        <v>79</v>
      </c>
      <c r="AY428" s="211" t="s">
        <v>156</v>
      </c>
      <c r="BK428" s="213">
        <f>SUM(BK429:BK476)</f>
        <v>0</v>
      </c>
    </row>
    <row r="429" s="2" customFormat="1" ht="16.5" customHeight="1">
      <c r="A429" s="41"/>
      <c r="B429" s="42"/>
      <c r="C429" s="216" t="s">
        <v>991</v>
      </c>
      <c r="D429" s="216" t="s">
        <v>159</v>
      </c>
      <c r="E429" s="217" t="s">
        <v>901</v>
      </c>
      <c r="F429" s="218" t="s">
        <v>902</v>
      </c>
      <c r="G429" s="219" t="s">
        <v>218</v>
      </c>
      <c r="H429" s="220">
        <v>4.5460000000000003</v>
      </c>
      <c r="I429" s="221"/>
      <c r="J429" s="222">
        <f>ROUND(I429*H429,2)</f>
        <v>0</v>
      </c>
      <c r="K429" s="218" t="s">
        <v>219</v>
      </c>
      <c r="L429" s="47"/>
      <c r="M429" s="223" t="s">
        <v>19</v>
      </c>
      <c r="N429" s="224" t="s">
        <v>43</v>
      </c>
      <c r="O429" s="87"/>
      <c r="P429" s="225">
        <f>O429*H429</f>
        <v>0</v>
      </c>
      <c r="Q429" s="225">
        <v>0</v>
      </c>
      <c r="R429" s="225">
        <f>Q429*H429</f>
        <v>0</v>
      </c>
      <c r="S429" s="225">
        <v>0.01695</v>
      </c>
      <c r="T429" s="226">
        <f>S429*H429</f>
        <v>0.077054700000000004</v>
      </c>
      <c r="U429" s="41"/>
      <c r="V429" s="41"/>
      <c r="W429" s="41"/>
      <c r="X429" s="41"/>
      <c r="Y429" s="41"/>
      <c r="Z429" s="41"/>
      <c r="AA429" s="41"/>
      <c r="AB429" s="41"/>
      <c r="AC429" s="41"/>
      <c r="AD429" s="41"/>
      <c r="AE429" s="41"/>
      <c r="AR429" s="227" t="s">
        <v>318</v>
      </c>
      <c r="AT429" s="227" t="s">
        <v>159</v>
      </c>
      <c r="AU429" s="227" t="s">
        <v>81</v>
      </c>
      <c r="AY429" s="20" t="s">
        <v>156</v>
      </c>
      <c r="BE429" s="228">
        <f>IF(N429="základní",J429,0)</f>
        <v>0</v>
      </c>
      <c r="BF429" s="228">
        <f>IF(N429="snížená",J429,0)</f>
        <v>0</v>
      </c>
      <c r="BG429" s="228">
        <f>IF(N429="zákl. přenesená",J429,0)</f>
        <v>0</v>
      </c>
      <c r="BH429" s="228">
        <f>IF(N429="sníž. přenesená",J429,0)</f>
        <v>0</v>
      </c>
      <c r="BI429" s="228">
        <f>IF(N429="nulová",J429,0)</f>
        <v>0</v>
      </c>
      <c r="BJ429" s="20" t="s">
        <v>79</v>
      </c>
      <c r="BK429" s="228">
        <f>ROUND(I429*H429,2)</f>
        <v>0</v>
      </c>
      <c r="BL429" s="20" t="s">
        <v>318</v>
      </c>
      <c r="BM429" s="227" t="s">
        <v>2487</v>
      </c>
    </row>
    <row r="430" s="2" customFormat="1">
      <c r="A430" s="41"/>
      <c r="B430" s="42"/>
      <c r="C430" s="43"/>
      <c r="D430" s="229" t="s">
        <v>166</v>
      </c>
      <c r="E430" s="43"/>
      <c r="F430" s="230" t="s">
        <v>904</v>
      </c>
      <c r="G430" s="43"/>
      <c r="H430" s="43"/>
      <c r="I430" s="231"/>
      <c r="J430" s="43"/>
      <c r="K430" s="43"/>
      <c r="L430" s="47"/>
      <c r="M430" s="232"/>
      <c r="N430" s="233"/>
      <c r="O430" s="87"/>
      <c r="P430" s="87"/>
      <c r="Q430" s="87"/>
      <c r="R430" s="87"/>
      <c r="S430" s="87"/>
      <c r="T430" s="88"/>
      <c r="U430" s="41"/>
      <c r="V430" s="41"/>
      <c r="W430" s="41"/>
      <c r="X430" s="41"/>
      <c r="Y430" s="41"/>
      <c r="Z430" s="41"/>
      <c r="AA430" s="41"/>
      <c r="AB430" s="41"/>
      <c r="AC430" s="41"/>
      <c r="AD430" s="41"/>
      <c r="AE430" s="41"/>
      <c r="AT430" s="20" t="s">
        <v>166</v>
      </c>
      <c r="AU430" s="20" t="s">
        <v>81</v>
      </c>
    </row>
    <row r="431" s="14" customFormat="1">
      <c r="A431" s="14"/>
      <c r="B431" s="251"/>
      <c r="C431" s="252"/>
      <c r="D431" s="241" t="s">
        <v>222</v>
      </c>
      <c r="E431" s="253" t="s">
        <v>19</v>
      </c>
      <c r="F431" s="254" t="s">
        <v>2243</v>
      </c>
      <c r="G431" s="252"/>
      <c r="H431" s="253" t="s">
        <v>19</v>
      </c>
      <c r="I431" s="255"/>
      <c r="J431" s="252"/>
      <c r="K431" s="252"/>
      <c r="L431" s="256"/>
      <c r="M431" s="257"/>
      <c r="N431" s="258"/>
      <c r="O431" s="258"/>
      <c r="P431" s="258"/>
      <c r="Q431" s="258"/>
      <c r="R431" s="258"/>
      <c r="S431" s="258"/>
      <c r="T431" s="259"/>
      <c r="U431" s="14"/>
      <c r="V431" s="14"/>
      <c r="W431" s="14"/>
      <c r="X431" s="14"/>
      <c r="Y431" s="14"/>
      <c r="Z431" s="14"/>
      <c r="AA431" s="14"/>
      <c r="AB431" s="14"/>
      <c r="AC431" s="14"/>
      <c r="AD431" s="14"/>
      <c r="AE431" s="14"/>
      <c r="AT431" s="260" t="s">
        <v>222</v>
      </c>
      <c r="AU431" s="260" t="s">
        <v>81</v>
      </c>
      <c r="AV431" s="14" t="s">
        <v>79</v>
      </c>
      <c r="AW431" s="14" t="s">
        <v>33</v>
      </c>
      <c r="AX431" s="14" t="s">
        <v>72</v>
      </c>
      <c r="AY431" s="260" t="s">
        <v>156</v>
      </c>
    </row>
    <row r="432" s="13" customFormat="1">
      <c r="A432" s="13"/>
      <c r="B432" s="239"/>
      <c r="C432" s="240"/>
      <c r="D432" s="241" t="s">
        <v>222</v>
      </c>
      <c r="E432" s="242" t="s">
        <v>19</v>
      </c>
      <c r="F432" s="243" t="s">
        <v>2488</v>
      </c>
      <c r="G432" s="240"/>
      <c r="H432" s="244">
        <v>11.926</v>
      </c>
      <c r="I432" s="245"/>
      <c r="J432" s="240"/>
      <c r="K432" s="240"/>
      <c r="L432" s="246"/>
      <c r="M432" s="247"/>
      <c r="N432" s="248"/>
      <c r="O432" s="248"/>
      <c r="P432" s="248"/>
      <c r="Q432" s="248"/>
      <c r="R432" s="248"/>
      <c r="S432" s="248"/>
      <c r="T432" s="249"/>
      <c r="U432" s="13"/>
      <c r="V432" s="13"/>
      <c r="W432" s="13"/>
      <c r="X432" s="13"/>
      <c r="Y432" s="13"/>
      <c r="Z432" s="13"/>
      <c r="AA432" s="13"/>
      <c r="AB432" s="13"/>
      <c r="AC432" s="13"/>
      <c r="AD432" s="13"/>
      <c r="AE432" s="13"/>
      <c r="AT432" s="250" t="s">
        <v>222</v>
      </c>
      <c r="AU432" s="250" t="s">
        <v>81</v>
      </c>
      <c r="AV432" s="13" t="s">
        <v>81</v>
      </c>
      <c r="AW432" s="13" t="s">
        <v>33</v>
      </c>
      <c r="AX432" s="13" t="s">
        <v>72</v>
      </c>
      <c r="AY432" s="250" t="s">
        <v>156</v>
      </c>
    </row>
    <row r="433" s="13" customFormat="1">
      <c r="A433" s="13"/>
      <c r="B433" s="239"/>
      <c r="C433" s="240"/>
      <c r="D433" s="241" t="s">
        <v>222</v>
      </c>
      <c r="E433" s="242" t="s">
        <v>19</v>
      </c>
      <c r="F433" s="243" t="s">
        <v>2489</v>
      </c>
      <c r="G433" s="240"/>
      <c r="H433" s="244">
        <v>-4.3499999999999996</v>
      </c>
      <c r="I433" s="245"/>
      <c r="J433" s="240"/>
      <c r="K433" s="240"/>
      <c r="L433" s="246"/>
      <c r="M433" s="247"/>
      <c r="N433" s="248"/>
      <c r="O433" s="248"/>
      <c r="P433" s="248"/>
      <c r="Q433" s="248"/>
      <c r="R433" s="248"/>
      <c r="S433" s="248"/>
      <c r="T433" s="249"/>
      <c r="U433" s="13"/>
      <c r="V433" s="13"/>
      <c r="W433" s="13"/>
      <c r="X433" s="13"/>
      <c r="Y433" s="13"/>
      <c r="Z433" s="13"/>
      <c r="AA433" s="13"/>
      <c r="AB433" s="13"/>
      <c r="AC433" s="13"/>
      <c r="AD433" s="13"/>
      <c r="AE433" s="13"/>
      <c r="AT433" s="250" t="s">
        <v>222</v>
      </c>
      <c r="AU433" s="250" t="s">
        <v>81</v>
      </c>
      <c r="AV433" s="13" t="s">
        <v>81</v>
      </c>
      <c r="AW433" s="13" t="s">
        <v>33</v>
      </c>
      <c r="AX433" s="13" t="s">
        <v>72</v>
      </c>
      <c r="AY433" s="250" t="s">
        <v>156</v>
      </c>
    </row>
    <row r="434" s="13" customFormat="1">
      <c r="A434" s="13"/>
      <c r="B434" s="239"/>
      <c r="C434" s="240"/>
      <c r="D434" s="241" t="s">
        <v>222</v>
      </c>
      <c r="E434" s="242" t="s">
        <v>19</v>
      </c>
      <c r="F434" s="243" t="s">
        <v>2490</v>
      </c>
      <c r="G434" s="240"/>
      <c r="H434" s="244">
        <v>-3.0299999999999998</v>
      </c>
      <c r="I434" s="245"/>
      <c r="J434" s="240"/>
      <c r="K434" s="240"/>
      <c r="L434" s="246"/>
      <c r="M434" s="247"/>
      <c r="N434" s="248"/>
      <c r="O434" s="248"/>
      <c r="P434" s="248"/>
      <c r="Q434" s="248"/>
      <c r="R434" s="248"/>
      <c r="S434" s="248"/>
      <c r="T434" s="249"/>
      <c r="U434" s="13"/>
      <c r="V434" s="13"/>
      <c r="W434" s="13"/>
      <c r="X434" s="13"/>
      <c r="Y434" s="13"/>
      <c r="Z434" s="13"/>
      <c r="AA434" s="13"/>
      <c r="AB434" s="13"/>
      <c r="AC434" s="13"/>
      <c r="AD434" s="13"/>
      <c r="AE434" s="13"/>
      <c r="AT434" s="250" t="s">
        <v>222</v>
      </c>
      <c r="AU434" s="250" t="s">
        <v>81</v>
      </c>
      <c r="AV434" s="13" t="s">
        <v>81</v>
      </c>
      <c r="AW434" s="13" t="s">
        <v>33</v>
      </c>
      <c r="AX434" s="13" t="s">
        <v>72</v>
      </c>
      <c r="AY434" s="250" t="s">
        <v>156</v>
      </c>
    </row>
    <row r="435" s="16" customFormat="1">
      <c r="A435" s="16"/>
      <c r="B435" s="272"/>
      <c r="C435" s="273"/>
      <c r="D435" s="241" t="s">
        <v>222</v>
      </c>
      <c r="E435" s="274" t="s">
        <v>19</v>
      </c>
      <c r="F435" s="275" t="s">
        <v>292</v>
      </c>
      <c r="G435" s="273"/>
      <c r="H435" s="276">
        <v>4.5460000000000012</v>
      </c>
      <c r="I435" s="277"/>
      <c r="J435" s="273"/>
      <c r="K435" s="273"/>
      <c r="L435" s="278"/>
      <c r="M435" s="279"/>
      <c r="N435" s="280"/>
      <c r="O435" s="280"/>
      <c r="P435" s="280"/>
      <c r="Q435" s="280"/>
      <c r="R435" s="280"/>
      <c r="S435" s="280"/>
      <c r="T435" s="281"/>
      <c r="U435" s="16"/>
      <c r="V435" s="16"/>
      <c r="W435" s="16"/>
      <c r="X435" s="16"/>
      <c r="Y435" s="16"/>
      <c r="Z435" s="16"/>
      <c r="AA435" s="16"/>
      <c r="AB435" s="16"/>
      <c r="AC435" s="16"/>
      <c r="AD435" s="16"/>
      <c r="AE435" s="16"/>
      <c r="AT435" s="282" t="s">
        <v>222</v>
      </c>
      <c r="AU435" s="282" t="s">
        <v>81</v>
      </c>
      <c r="AV435" s="16" t="s">
        <v>178</v>
      </c>
      <c r="AW435" s="16" t="s">
        <v>33</v>
      </c>
      <c r="AX435" s="16" t="s">
        <v>79</v>
      </c>
      <c r="AY435" s="282" t="s">
        <v>156</v>
      </c>
    </row>
    <row r="436" s="2" customFormat="1" ht="21.75" customHeight="1">
      <c r="A436" s="41"/>
      <c r="B436" s="42"/>
      <c r="C436" s="216" t="s">
        <v>1000</v>
      </c>
      <c r="D436" s="216" t="s">
        <v>159</v>
      </c>
      <c r="E436" s="217" t="s">
        <v>2491</v>
      </c>
      <c r="F436" s="218" t="s">
        <v>2492</v>
      </c>
      <c r="G436" s="219" t="s">
        <v>187</v>
      </c>
      <c r="H436" s="220">
        <v>2</v>
      </c>
      <c r="I436" s="221"/>
      <c r="J436" s="222">
        <f>ROUND(I436*H436,2)</f>
        <v>0</v>
      </c>
      <c r="K436" s="218" t="s">
        <v>219</v>
      </c>
      <c r="L436" s="47"/>
      <c r="M436" s="223" t="s">
        <v>19</v>
      </c>
      <c r="N436" s="224" t="s">
        <v>43</v>
      </c>
      <c r="O436" s="87"/>
      <c r="P436" s="225">
        <f>O436*H436</f>
        <v>0</v>
      </c>
      <c r="Q436" s="225">
        <v>0</v>
      </c>
      <c r="R436" s="225">
        <f>Q436*H436</f>
        <v>0</v>
      </c>
      <c r="S436" s="225">
        <v>0.029999999999999999</v>
      </c>
      <c r="T436" s="226">
        <f>S436*H436</f>
        <v>0.059999999999999998</v>
      </c>
      <c r="U436" s="41"/>
      <c r="V436" s="41"/>
      <c r="W436" s="41"/>
      <c r="X436" s="41"/>
      <c r="Y436" s="41"/>
      <c r="Z436" s="41"/>
      <c r="AA436" s="41"/>
      <c r="AB436" s="41"/>
      <c r="AC436" s="41"/>
      <c r="AD436" s="41"/>
      <c r="AE436" s="41"/>
      <c r="AR436" s="227" t="s">
        <v>318</v>
      </c>
      <c r="AT436" s="227" t="s">
        <v>159</v>
      </c>
      <c r="AU436" s="227" t="s">
        <v>81</v>
      </c>
      <c r="AY436" s="20" t="s">
        <v>156</v>
      </c>
      <c r="BE436" s="228">
        <f>IF(N436="základní",J436,0)</f>
        <v>0</v>
      </c>
      <c r="BF436" s="228">
        <f>IF(N436="snížená",J436,0)</f>
        <v>0</v>
      </c>
      <c r="BG436" s="228">
        <f>IF(N436="zákl. přenesená",J436,0)</f>
        <v>0</v>
      </c>
      <c r="BH436" s="228">
        <f>IF(N436="sníž. přenesená",J436,0)</f>
        <v>0</v>
      </c>
      <c r="BI436" s="228">
        <f>IF(N436="nulová",J436,0)</f>
        <v>0</v>
      </c>
      <c r="BJ436" s="20" t="s">
        <v>79</v>
      </c>
      <c r="BK436" s="228">
        <f>ROUND(I436*H436,2)</f>
        <v>0</v>
      </c>
      <c r="BL436" s="20" t="s">
        <v>318</v>
      </c>
      <c r="BM436" s="227" t="s">
        <v>2493</v>
      </c>
    </row>
    <row r="437" s="2" customFormat="1">
      <c r="A437" s="41"/>
      <c r="B437" s="42"/>
      <c r="C437" s="43"/>
      <c r="D437" s="229" t="s">
        <v>166</v>
      </c>
      <c r="E437" s="43"/>
      <c r="F437" s="230" t="s">
        <v>2494</v>
      </c>
      <c r="G437" s="43"/>
      <c r="H437" s="43"/>
      <c r="I437" s="231"/>
      <c r="J437" s="43"/>
      <c r="K437" s="43"/>
      <c r="L437" s="47"/>
      <c r="M437" s="232"/>
      <c r="N437" s="233"/>
      <c r="O437" s="87"/>
      <c r="P437" s="87"/>
      <c r="Q437" s="87"/>
      <c r="R437" s="87"/>
      <c r="S437" s="87"/>
      <c r="T437" s="88"/>
      <c r="U437" s="41"/>
      <c r="V437" s="41"/>
      <c r="W437" s="41"/>
      <c r="X437" s="41"/>
      <c r="Y437" s="41"/>
      <c r="Z437" s="41"/>
      <c r="AA437" s="41"/>
      <c r="AB437" s="41"/>
      <c r="AC437" s="41"/>
      <c r="AD437" s="41"/>
      <c r="AE437" s="41"/>
      <c r="AT437" s="20" t="s">
        <v>166</v>
      </c>
      <c r="AU437" s="20" t="s">
        <v>81</v>
      </c>
    </row>
    <row r="438" s="14" customFormat="1">
      <c r="A438" s="14"/>
      <c r="B438" s="251"/>
      <c r="C438" s="252"/>
      <c r="D438" s="241" t="s">
        <v>222</v>
      </c>
      <c r="E438" s="253" t="s">
        <v>19</v>
      </c>
      <c r="F438" s="254" t="s">
        <v>2243</v>
      </c>
      <c r="G438" s="252"/>
      <c r="H438" s="253" t="s">
        <v>19</v>
      </c>
      <c r="I438" s="255"/>
      <c r="J438" s="252"/>
      <c r="K438" s="252"/>
      <c r="L438" s="256"/>
      <c r="M438" s="257"/>
      <c r="N438" s="258"/>
      <c r="O438" s="258"/>
      <c r="P438" s="258"/>
      <c r="Q438" s="258"/>
      <c r="R438" s="258"/>
      <c r="S438" s="258"/>
      <c r="T438" s="259"/>
      <c r="U438" s="14"/>
      <c r="V438" s="14"/>
      <c r="W438" s="14"/>
      <c r="X438" s="14"/>
      <c r="Y438" s="14"/>
      <c r="Z438" s="14"/>
      <c r="AA438" s="14"/>
      <c r="AB438" s="14"/>
      <c r="AC438" s="14"/>
      <c r="AD438" s="14"/>
      <c r="AE438" s="14"/>
      <c r="AT438" s="260" t="s">
        <v>222</v>
      </c>
      <c r="AU438" s="260" t="s">
        <v>81</v>
      </c>
      <c r="AV438" s="14" t="s">
        <v>79</v>
      </c>
      <c r="AW438" s="14" t="s">
        <v>33</v>
      </c>
      <c r="AX438" s="14" t="s">
        <v>72</v>
      </c>
      <c r="AY438" s="260" t="s">
        <v>156</v>
      </c>
    </row>
    <row r="439" s="13" customFormat="1">
      <c r="A439" s="13"/>
      <c r="B439" s="239"/>
      <c r="C439" s="240"/>
      <c r="D439" s="241" t="s">
        <v>222</v>
      </c>
      <c r="E439" s="242" t="s">
        <v>19</v>
      </c>
      <c r="F439" s="243" t="s">
        <v>81</v>
      </c>
      <c r="G439" s="240"/>
      <c r="H439" s="244">
        <v>2</v>
      </c>
      <c r="I439" s="245"/>
      <c r="J439" s="240"/>
      <c r="K439" s="240"/>
      <c r="L439" s="246"/>
      <c r="M439" s="247"/>
      <c r="N439" s="248"/>
      <c r="O439" s="248"/>
      <c r="P439" s="248"/>
      <c r="Q439" s="248"/>
      <c r="R439" s="248"/>
      <c r="S439" s="248"/>
      <c r="T439" s="249"/>
      <c r="U439" s="13"/>
      <c r="V439" s="13"/>
      <c r="W439" s="13"/>
      <c r="X439" s="13"/>
      <c r="Y439" s="13"/>
      <c r="Z439" s="13"/>
      <c r="AA439" s="13"/>
      <c r="AB439" s="13"/>
      <c r="AC439" s="13"/>
      <c r="AD439" s="13"/>
      <c r="AE439" s="13"/>
      <c r="AT439" s="250" t="s">
        <v>222</v>
      </c>
      <c r="AU439" s="250" t="s">
        <v>81</v>
      </c>
      <c r="AV439" s="13" t="s">
        <v>81</v>
      </c>
      <c r="AW439" s="13" t="s">
        <v>33</v>
      </c>
      <c r="AX439" s="13" t="s">
        <v>79</v>
      </c>
      <c r="AY439" s="250" t="s">
        <v>156</v>
      </c>
    </row>
    <row r="440" s="2" customFormat="1" ht="16.5" customHeight="1">
      <c r="A440" s="41"/>
      <c r="B440" s="42"/>
      <c r="C440" s="216" t="s">
        <v>1006</v>
      </c>
      <c r="D440" s="216" t="s">
        <v>159</v>
      </c>
      <c r="E440" s="217" t="s">
        <v>572</v>
      </c>
      <c r="F440" s="218" t="s">
        <v>573</v>
      </c>
      <c r="G440" s="219" t="s">
        <v>266</v>
      </c>
      <c r="H440" s="220">
        <v>1.6020000000000001</v>
      </c>
      <c r="I440" s="221"/>
      <c r="J440" s="222">
        <f>ROUND(I440*H440,2)</f>
        <v>0</v>
      </c>
      <c r="K440" s="218" t="s">
        <v>219</v>
      </c>
      <c r="L440" s="47"/>
      <c r="M440" s="223" t="s">
        <v>19</v>
      </c>
      <c r="N440" s="224" t="s">
        <v>43</v>
      </c>
      <c r="O440" s="87"/>
      <c r="P440" s="225">
        <f>O440*H440</f>
        <v>0</v>
      </c>
      <c r="Q440" s="225">
        <v>0</v>
      </c>
      <c r="R440" s="225">
        <f>Q440*H440</f>
        <v>0</v>
      </c>
      <c r="S440" s="225">
        <v>0.002</v>
      </c>
      <c r="T440" s="226">
        <f>S440*H440</f>
        <v>0.0032040000000000003</v>
      </c>
      <c r="U440" s="41"/>
      <c r="V440" s="41"/>
      <c r="W440" s="41"/>
      <c r="X440" s="41"/>
      <c r="Y440" s="41"/>
      <c r="Z440" s="41"/>
      <c r="AA440" s="41"/>
      <c r="AB440" s="41"/>
      <c r="AC440" s="41"/>
      <c r="AD440" s="41"/>
      <c r="AE440" s="41"/>
      <c r="AR440" s="227" t="s">
        <v>318</v>
      </c>
      <c r="AT440" s="227" t="s">
        <v>159</v>
      </c>
      <c r="AU440" s="227" t="s">
        <v>81</v>
      </c>
      <c r="AY440" s="20" t="s">
        <v>156</v>
      </c>
      <c r="BE440" s="228">
        <f>IF(N440="základní",J440,0)</f>
        <v>0</v>
      </c>
      <c r="BF440" s="228">
        <f>IF(N440="snížená",J440,0)</f>
        <v>0</v>
      </c>
      <c r="BG440" s="228">
        <f>IF(N440="zákl. přenesená",J440,0)</f>
        <v>0</v>
      </c>
      <c r="BH440" s="228">
        <f>IF(N440="sníž. přenesená",J440,0)</f>
        <v>0</v>
      </c>
      <c r="BI440" s="228">
        <f>IF(N440="nulová",J440,0)</f>
        <v>0</v>
      </c>
      <c r="BJ440" s="20" t="s">
        <v>79</v>
      </c>
      <c r="BK440" s="228">
        <f>ROUND(I440*H440,2)</f>
        <v>0</v>
      </c>
      <c r="BL440" s="20" t="s">
        <v>318</v>
      </c>
      <c r="BM440" s="227" t="s">
        <v>2495</v>
      </c>
    </row>
    <row r="441" s="2" customFormat="1">
      <c r="A441" s="41"/>
      <c r="B441" s="42"/>
      <c r="C441" s="43"/>
      <c r="D441" s="229" t="s">
        <v>166</v>
      </c>
      <c r="E441" s="43"/>
      <c r="F441" s="230" t="s">
        <v>575</v>
      </c>
      <c r="G441" s="43"/>
      <c r="H441" s="43"/>
      <c r="I441" s="231"/>
      <c r="J441" s="43"/>
      <c r="K441" s="43"/>
      <c r="L441" s="47"/>
      <c r="M441" s="232"/>
      <c r="N441" s="233"/>
      <c r="O441" s="87"/>
      <c r="P441" s="87"/>
      <c r="Q441" s="87"/>
      <c r="R441" s="87"/>
      <c r="S441" s="87"/>
      <c r="T441" s="88"/>
      <c r="U441" s="41"/>
      <c r="V441" s="41"/>
      <c r="W441" s="41"/>
      <c r="X441" s="41"/>
      <c r="Y441" s="41"/>
      <c r="Z441" s="41"/>
      <c r="AA441" s="41"/>
      <c r="AB441" s="41"/>
      <c r="AC441" s="41"/>
      <c r="AD441" s="41"/>
      <c r="AE441" s="41"/>
      <c r="AT441" s="20" t="s">
        <v>166</v>
      </c>
      <c r="AU441" s="20" t="s">
        <v>81</v>
      </c>
    </row>
    <row r="442" s="14" customFormat="1">
      <c r="A442" s="14"/>
      <c r="B442" s="251"/>
      <c r="C442" s="252"/>
      <c r="D442" s="241" t="s">
        <v>222</v>
      </c>
      <c r="E442" s="253" t="s">
        <v>19</v>
      </c>
      <c r="F442" s="254" t="s">
        <v>2243</v>
      </c>
      <c r="G442" s="252"/>
      <c r="H442" s="253" t="s">
        <v>19</v>
      </c>
      <c r="I442" s="255"/>
      <c r="J442" s="252"/>
      <c r="K442" s="252"/>
      <c r="L442" s="256"/>
      <c r="M442" s="257"/>
      <c r="N442" s="258"/>
      <c r="O442" s="258"/>
      <c r="P442" s="258"/>
      <c r="Q442" s="258"/>
      <c r="R442" s="258"/>
      <c r="S442" s="258"/>
      <c r="T442" s="259"/>
      <c r="U442" s="14"/>
      <c r="V442" s="14"/>
      <c r="W442" s="14"/>
      <c r="X442" s="14"/>
      <c r="Y442" s="14"/>
      <c r="Z442" s="14"/>
      <c r="AA442" s="14"/>
      <c r="AB442" s="14"/>
      <c r="AC442" s="14"/>
      <c r="AD442" s="14"/>
      <c r="AE442" s="14"/>
      <c r="AT442" s="260" t="s">
        <v>222</v>
      </c>
      <c r="AU442" s="260" t="s">
        <v>81</v>
      </c>
      <c r="AV442" s="14" t="s">
        <v>79</v>
      </c>
      <c r="AW442" s="14" t="s">
        <v>33</v>
      </c>
      <c r="AX442" s="14" t="s">
        <v>72</v>
      </c>
      <c r="AY442" s="260" t="s">
        <v>156</v>
      </c>
    </row>
    <row r="443" s="13" customFormat="1">
      <c r="A443" s="13"/>
      <c r="B443" s="239"/>
      <c r="C443" s="240"/>
      <c r="D443" s="241" t="s">
        <v>222</v>
      </c>
      <c r="E443" s="242" t="s">
        <v>19</v>
      </c>
      <c r="F443" s="243" t="s">
        <v>2496</v>
      </c>
      <c r="G443" s="240"/>
      <c r="H443" s="244">
        <v>1.6020000000000001</v>
      </c>
      <c r="I443" s="245"/>
      <c r="J443" s="240"/>
      <c r="K443" s="240"/>
      <c r="L443" s="246"/>
      <c r="M443" s="247"/>
      <c r="N443" s="248"/>
      <c r="O443" s="248"/>
      <c r="P443" s="248"/>
      <c r="Q443" s="248"/>
      <c r="R443" s="248"/>
      <c r="S443" s="248"/>
      <c r="T443" s="249"/>
      <c r="U443" s="13"/>
      <c r="V443" s="13"/>
      <c r="W443" s="13"/>
      <c r="X443" s="13"/>
      <c r="Y443" s="13"/>
      <c r="Z443" s="13"/>
      <c r="AA443" s="13"/>
      <c r="AB443" s="13"/>
      <c r="AC443" s="13"/>
      <c r="AD443" s="13"/>
      <c r="AE443" s="13"/>
      <c r="AT443" s="250" t="s">
        <v>222</v>
      </c>
      <c r="AU443" s="250" t="s">
        <v>81</v>
      </c>
      <c r="AV443" s="13" t="s">
        <v>81</v>
      </c>
      <c r="AW443" s="13" t="s">
        <v>33</v>
      </c>
      <c r="AX443" s="13" t="s">
        <v>79</v>
      </c>
      <c r="AY443" s="250" t="s">
        <v>156</v>
      </c>
    </row>
    <row r="444" s="2" customFormat="1" ht="16.5" customHeight="1">
      <c r="A444" s="41"/>
      <c r="B444" s="42"/>
      <c r="C444" s="216" t="s">
        <v>1011</v>
      </c>
      <c r="D444" s="216" t="s">
        <v>159</v>
      </c>
      <c r="E444" s="217" t="s">
        <v>2497</v>
      </c>
      <c r="F444" s="218" t="s">
        <v>2498</v>
      </c>
      <c r="G444" s="219" t="s">
        <v>187</v>
      </c>
      <c r="H444" s="220">
        <v>2</v>
      </c>
      <c r="I444" s="221"/>
      <c r="J444" s="222">
        <f>ROUND(I444*H444,2)</f>
        <v>0</v>
      </c>
      <c r="K444" s="218" t="s">
        <v>219</v>
      </c>
      <c r="L444" s="47"/>
      <c r="M444" s="223" t="s">
        <v>19</v>
      </c>
      <c r="N444" s="224" t="s">
        <v>43</v>
      </c>
      <c r="O444" s="87"/>
      <c r="P444" s="225">
        <f>O444*H444</f>
        <v>0</v>
      </c>
      <c r="Q444" s="225">
        <v>0.00080999999999999996</v>
      </c>
      <c r="R444" s="225">
        <f>Q444*H444</f>
        <v>0.0016199999999999999</v>
      </c>
      <c r="S444" s="225">
        <v>0</v>
      </c>
      <c r="T444" s="226">
        <f>S444*H444</f>
        <v>0</v>
      </c>
      <c r="U444" s="41"/>
      <c r="V444" s="41"/>
      <c r="W444" s="41"/>
      <c r="X444" s="41"/>
      <c r="Y444" s="41"/>
      <c r="Z444" s="41"/>
      <c r="AA444" s="41"/>
      <c r="AB444" s="41"/>
      <c r="AC444" s="41"/>
      <c r="AD444" s="41"/>
      <c r="AE444" s="41"/>
      <c r="AR444" s="227" t="s">
        <v>318</v>
      </c>
      <c r="AT444" s="227" t="s">
        <v>159</v>
      </c>
      <c r="AU444" s="227" t="s">
        <v>81</v>
      </c>
      <c r="AY444" s="20" t="s">
        <v>156</v>
      </c>
      <c r="BE444" s="228">
        <f>IF(N444="základní",J444,0)</f>
        <v>0</v>
      </c>
      <c r="BF444" s="228">
        <f>IF(N444="snížená",J444,0)</f>
        <v>0</v>
      </c>
      <c r="BG444" s="228">
        <f>IF(N444="zákl. přenesená",J444,0)</f>
        <v>0</v>
      </c>
      <c r="BH444" s="228">
        <f>IF(N444="sníž. přenesená",J444,0)</f>
        <v>0</v>
      </c>
      <c r="BI444" s="228">
        <f>IF(N444="nulová",J444,0)</f>
        <v>0</v>
      </c>
      <c r="BJ444" s="20" t="s">
        <v>79</v>
      </c>
      <c r="BK444" s="228">
        <f>ROUND(I444*H444,2)</f>
        <v>0</v>
      </c>
      <c r="BL444" s="20" t="s">
        <v>318</v>
      </c>
      <c r="BM444" s="227" t="s">
        <v>2499</v>
      </c>
    </row>
    <row r="445" s="2" customFormat="1">
      <c r="A445" s="41"/>
      <c r="B445" s="42"/>
      <c r="C445" s="43"/>
      <c r="D445" s="229" t="s">
        <v>166</v>
      </c>
      <c r="E445" s="43"/>
      <c r="F445" s="230" t="s">
        <v>2500</v>
      </c>
      <c r="G445" s="43"/>
      <c r="H445" s="43"/>
      <c r="I445" s="231"/>
      <c r="J445" s="43"/>
      <c r="K445" s="43"/>
      <c r="L445" s="47"/>
      <c r="M445" s="232"/>
      <c r="N445" s="233"/>
      <c r="O445" s="87"/>
      <c r="P445" s="87"/>
      <c r="Q445" s="87"/>
      <c r="R445" s="87"/>
      <c r="S445" s="87"/>
      <c r="T445" s="88"/>
      <c r="U445" s="41"/>
      <c r="V445" s="41"/>
      <c r="W445" s="41"/>
      <c r="X445" s="41"/>
      <c r="Y445" s="41"/>
      <c r="Z445" s="41"/>
      <c r="AA445" s="41"/>
      <c r="AB445" s="41"/>
      <c r="AC445" s="41"/>
      <c r="AD445" s="41"/>
      <c r="AE445" s="41"/>
      <c r="AT445" s="20" t="s">
        <v>166</v>
      </c>
      <c r="AU445" s="20" t="s">
        <v>81</v>
      </c>
    </row>
    <row r="446" s="14" customFormat="1">
      <c r="A446" s="14"/>
      <c r="B446" s="251"/>
      <c r="C446" s="252"/>
      <c r="D446" s="241" t="s">
        <v>222</v>
      </c>
      <c r="E446" s="253" t="s">
        <v>19</v>
      </c>
      <c r="F446" s="254" t="s">
        <v>2243</v>
      </c>
      <c r="G446" s="252"/>
      <c r="H446" s="253" t="s">
        <v>19</v>
      </c>
      <c r="I446" s="255"/>
      <c r="J446" s="252"/>
      <c r="K446" s="252"/>
      <c r="L446" s="256"/>
      <c r="M446" s="257"/>
      <c r="N446" s="258"/>
      <c r="O446" s="258"/>
      <c r="P446" s="258"/>
      <c r="Q446" s="258"/>
      <c r="R446" s="258"/>
      <c r="S446" s="258"/>
      <c r="T446" s="259"/>
      <c r="U446" s="14"/>
      <c r="V446" s="14"/>
      <c r="W446" s="14"/>
      <c r="X446" s="14"/>
      <c r="Y446" s="14"/>
      <c r="Z446" s="14"/>
      <c r="AA446" s="14"/>
      <c r="AB446" s="14"/>
      <c r="AC446" s="14"/>
      <c r="AD446" s="14"/>
      <c r="AE446" s="14"/>
      <c r="AT446" s="260" t="s">
        <v>222</v>
      </c>
      <c r="AU446" s="260" t="s">
        <v>81</v>
      </c>
      <c r="AV446" s="14" t="s">
        <v>79</v>
      </c>
      <c r="AW446" s="14" t="s">
        <v>33</v>
      </c>
      <c r="AX446" s="14" t="s">
        <v>72</v>
      </c>
      <c r="AY446" s="260" t="s">
        <v>156</v>
      </c>
    </row>
    <row r="447" s="13" customFormat="1">
      <c r="A447" s="13"/>
      <c r="B447" s="239"/>
      <c r="C447" s="240"/>
      <c r="D447" s="241" t="s">
        <v>222</v>
      </c>
      <c r="E447" s="242" t="s">
        <v>19</v>
      </c>
      <c r="F447" s="243" t="s">
        <v>81</v>
      </c>
      <c r="G447" s="240"/>
      <c r="H447" s="244">
        <v>2</v>
      </c>
      <c r="I447" s="245"/>
      <c r="J447" s="240"/>
      <c r="K447" s="240"/>
      <c r="L447" s="246"/>
      <c r="M447" s="247"/>
      <c r="N447" s="248"/>
      <c r="O447" s="248"/>
      <c r="P447" s="248"/>
      <c r="Q447" s="248"/>
      <c r="R447" s="248"/>
      <c r="S447" s="248"/>
      <c r="T447" s="249"/>
      <c r="U447" s="13"/>
      <c r="V447" s="13"/>
      <c r="W447" s="13"/>
      <c r="X447" s="13"/>
      <c r="Y447" s="13"/>
      <c r="Z447" s="13"/>
      <c r="AA447" s="13"/>
      <c r="AB447" s="13"/>
      <c r="AC447" s="13"/>
      <c r="AD447" s="13"/>
      <c r="AE447" s="13"/>
      <c r="AT447" s="250" t="s">
        <v>222</v>
      </c>
      <c r="AU447" s="250" t="s">
        <v>81</v>
      </c>
      <c r="AV447" s="13" t="s">
        <v>81</v>
      </c>
      <c r="AW447" s="13" t="s">
        <v>33</v>
      </c>
      <c r="AX447" s="13" t="s">
        <v>79</v>
      </c>
      <c r="AY447" s="250" t="s">
        <v>156</v>
      </c>
    </row>
    <row r="448" s="2" customFormat="1" ht="24.15" customHeight="1">
      <c r="A448" s="41"/>
      <c r="B448" s="42"/>
      <c r="C448" s="283" t="s">
        <v>1018</v>
      </c>
      <c r="D448" s="283" t="s">
        <v>348</v>
      </c>
      <c r="E448" s="284" t="s">
        <v>2501</v>
      </c>
      <c r="F448" s="285" t="s">
        <v>2502</v>
      </c>
      <c r="G448" s="286" t="s">
        <v>187</v>
      </c>
      <c r="H448" s="287">
        <v>1</v>
      </c>
      <c r="I448" s="288"/>
      <c r="J448" s="289">
        <f>ROUND(I448*H448,2)</f>
        <v>0</v>
      </c>
      <c r="K448" s="285" t="s">
        <v>19</v>
      </c>
      <c r="L448" s="290"/>
      <c r="M448" s="291" t="s">
        <v>19</v>
      </c>
      <c r="N448" s="292" t="s">
        <v>43</v>
      </c>
      <c r="O448" s="87"/>
      <c r="P448" s="225">
        <f>O448*H448</f>
        <v>0</v>
      </c>
      <c r="Q448" s="225">
        <v>0</v>
      </c>
      <c r="R448" s="225">
        <f>Q448*H448</f>
        <v>0</v>
      </c>
      <c r="S448" s="225">
        <v>0</v>
      </c>
      <c r="T448" s="226">
        <f>S448*H448</f>
        <v>0</v>
      </c>
      <c r="U448" s="41"/>
      <c r="V448" s="41"/>
      <c r="W448" s="41"/>
      <c r="X448" s="41"/>
      <c r="Y448" s="41"/>
      <c r="Z448" s="41"/>
      <c r="AA448" s="41"/>
      <c r="AB448" s="41"/>
      <c r="AC448" s="41"/>
      <c r="AD448" s="41"/>
      <c r="AE448" s="41"/>
      <c r="AR448" s="227" t="s">
        <v>420</v>
      </c>
      <c r="AT448" s="227" t="s">
        <v>348</v>
      </c>
      <c r="AU448" s="227" t="s">
        <v>81</v>
      </c>
      <c r="AY448" s="20" t="s">
        <v>156</v>
      </c>
      <c r="BE448" s="228">
        <f>IF(N448="základní",J448,0)</f>
        <v>0</v>
      </c>
      <c r="BF448" s="228">
        <f>IF(N448="snížená",J448,0)</f>
        <v>0</v>
      </c>
      <c r="BG448" s="228">
        <f>IF(N448="zákl. přenesená",J448,0)</f>
        <v>0</v>
      </c>
      <c r="BH448" s="228">
        <f>IF(N448="sníž. přenesená",J448,0)</f>
        <v>0</v>
      </c>
      <c r="BI448" s="228">
        <f>IF(N448="nulová",J448,0)</f>
        <v>0</v>
      </c>
      <c r="BJ448" s="20" t="s">
        <v>79</v>
      </c>
      <c r="BK448" s="228">
        <f>ROUND(I448*H448,2)</f>
        <v>0</v>
      </c>
      <c r="BL448" s="20" t="s">
        <v>318</v>
      </c>
      <c r="BM448" s="227" t="s">
        <v>2503</v>
      </c>
    </row>
    <row r="449" s="2" customFormat="1" ht="24.15" customHeight="1">
      <c r="A449" s="41"/>
      <c r="B449" s="42"/>
      <c r="C449" s="283" t="s">
        <v>1024</v>
      </c>
      <c r="D449" s="283" t="s">
        <v>348</v>
      </c>
      <c r="E449" s="284" t="s">
        <v>2504</v>
      </c>
      <c r="F449" s="285" t="s">
        <v>2505</v>
      </c>
      <c r="G449" s="286" t="s">
        <v>187</v>
      </c>
      <c r="H449" s="287">
        <v>1</v>
      </c>
      <c r="I449" s="288"/>
      <c r="J449" s="289">
        <f>ROUND(I449*H449,2)</f>
        <v>0</v>
      </c>
      <c r="K449" s="285" t="s">
        <v>19</v>
      </c>
      <c r="L449" s="290"/>
      <c r="M449" s="291" t="s">
        <v>19</v>
      </c>
      <c r="N449" s="292" t="s">
        <v>43</v>
      </c>
      <c r="O449" s="87"/>
      <c r="P449" s="225">
        <f>O449*H449</f>
        <v>0</v>
      </c>
      <c r="Q449" s="225">
        <v>0</v>
      </c>
      <c r="R449" s="225">
        <f>Q449*H449</f>
        <v>0</v>
      </c>
      <c r="S449" s="225">
        <v>0</v>
      </c>
      <c r="T449" s="226">
        <f>S449*H449</f>
        <v>0</v>
      </c>
      <c r="U449" s="41"/>
      <c r="V449" s="41"/>
      <c r="W449" s="41"/>
      <c r="X449" s="41"/>
      <c r="Y449" s="41"/>
      <c r="Z449" s="41"/>
      <c r="AA449" s="41"/>
      <c r="AB449" s="41"/>
      <c r="AC449" s="41"/>
      <c r="AD449" s="41"/>
      <c r="AE449" s="41"/>
      <c r="AR449" s="227" t="s">
        <v>420</v>
      </c>
      <c r="AT449" s="227" t="s">
        <v>348</v>
      </c>
      <c r="AU449" s="227" t="s">
        <v>81</v>
      </c>
      <c r="AY449" s="20" t="s">
        <v>156</v>
      </c>
      <c r="BE449" s="228">
        <f>IF(N449="základní",J449,0)</f>
        <v>0</v>
      </c>
      <c r="BF449" s="228">
        <f>IF(N449="snížená",J449,0)</f>
        <v>0</v>
      </c>
      <c r="BG449" s="228">
        <f>IF(N449="zákl. přenesená",J449,0)</f>
        <v>0</v>
      </c>
      <c r="BH449" s="228">
        <f>IF(N449="sníž. přenesená",J449,0)</f>
        <v>0</v>
      </c>
      <c r="BI449" s="228">
        <f>IF(N449="nulová",J449,0)</f>
        <v>0</v>
      </c>
      <c r="BJ449" s="20" t="s">
        <v>79</v>
      </c>
      <c r="BK449" s="228">
        <f>ROUND(I449*H449,2)</f>
        <v>0</v>
      </c>
      <c r="BL449" s="20" t="s">
        <v>318</v>
      </c>
      <c r="BM449" s="227" t="s">
        <v>2506</v>
      </c>
    </row>
    <row r="450" s="2" customFormat="1" ht="24.15" customHeight="1">
      <c r="A450" s="41"/>
      <c r="B450" s="42"/>
      <c r="C450" s="216" t="s">
        <v>1029</v>
      </c>
      <c r="D450" s="216" t="s">
        <v>159</v>
      </c>
      <c r="E450" s="217" t="s">
        <v>2507</v>
      </c>
      <c r="F450" s="218" t="s">
        <v>2508</v>
      </c>
      <c r="G450" s="219" t="s">
        <v>266</v>
      </c>
      <c r="H450" s="220">
        <v>37.079999999999998</v>
      </c>
      <c r="I450" s="221"/>
      <c r="J450" s="222">
        <f>ROUND(I450*H450,2)</f>
        <v>0</v>
      </c>
      <c r="K450" s="218" t="s">
        <v>219</v>
      </c>
      <c r="L450" s="47"/>
      <c r="M450" s="223" t="s">
        <v>19</v>
      </c>
      <c r="N450" s="224" t="s">
        <v>43</v>
      </c>
      <c r="O450" s="87"/>
      <c r="P450" s="225">
        <f>O450*H450</f>
        <v>0</v>
      </c>
      <c r="Q450" s="225">
        <v>0.00027999999999999998</v>
      </c>
      <c r="R450" s="225">
        <f>Q450*H450</f>
        <v>0.010382399999999998</v>
      </c>
      <c r="S450" s="225">
        <v>0</v>
      </c>
      <c r="T450" s="226">
        <f>S450*H450</f>
        <v>0</v>
      </c>
      <c r="U450" s="41"/>
      <c r="V450" s="41"/>
      <c r="W450" s="41"/>
      <c r="X450" s="41"/>
      <c r="Y450" s="41"/>
      <c r="Z450" s="41"/>
      <c r="AA450" s="41"/>
      <c r="AB450" s="41"/>
      <c r="AC450" s="41"/>
      <c r="AD450" s="41"/>
      <c r="AE450" s="41"/>
      <c r="AR450" s="227" t="s">
        <v>318</v>
      </c>
      <c r="AT450" s="227" t="s">
        <v>159</v>
      </c>
      <c r="AU450" s="227" t="s">
        <v>81</v>
      </c>
      <c r="AY450" s="20" t="s">
        <v>156</v>
      </c>
      <c r="BE450" s="228">
        <f>IF(N450="základní",J450,0)</f>
        <v>0</v>
      </c>
      <c r="BF450" s="228">
        <f>IF(N450="snížená",J450,0)</f>
        <v>0</v>
      </c>
      <c r="BG450" s="228">
        <f>IF(N450="zákl. přenesená",J450,0)</f>
        <v>0</v>
      </c>
      <c r="BH450" s="228">
        <f>IF(N450="sníž. přenesená",J450,0)</f>
        <v>0</v>
      </c>
      <c r="BI450" s="228">
        <f>IF(N450="nulová",J450,0)</f>
        <v>0</v>
      </c>
      <c r="BJ450" s="20" t="s">
        <v>79</v>
      </c>
      <c r="BK450" s="228">
        <f>ROUND(I450*H450,2)</f>
        <v>0</v>
      </c>
      <c r="BL450" s="20" t="s">
        <v>318</v>
      </c>
      <c r="BM450" s="227" t="s">
        <v>2509</v>
      </c>
    </row>
    <row r="451" s="2" customFormat="1">
      <c r="A451" s="41"/>
      <c r="B451" s="42"/>
      <c r="C451" s="43"/>
      <c r="D451" s="229" t="s">
        <v>166</v>
      </c>
      <c r="E451" s="43"/>
      <c r="F451" s="230" t="s">
        <v>2510</v>
      </c>
      <c r="G451" s="43"/>
      <c r="H451" s="43"/>
      <c r="I451" s="231"/>
      <c r="J451" s="43"/>
      <c r="K451" s="43"/>
      <c r="L451" s="47"/>
      <c r="M451" s="232"/>
      <c r="N451" s="233"/>
      <c r="O451" s="87"/>
      <c r="P451" s="87"/>
      <c r="Q451" s="87"/>
      <c r="R451" s="87"/>
      <c r="S451" s="87"/>
      <c r="T451" s="88"/>
      <c r="U451" s="41"/>
      <c r="V451" s="41"/>
      <c r="W451" s="41"/>
      <c r="X451" s="41"/>
      <c r="Y451" s="41"/>
      <c r="Z451" s="41"/>
      <c r="AA451" s="41"/>
      <c r="AB451" s="41"/>
      <c r="AC451" s="41"/>
      <c r="AD451" s="41"/>
      <c r="AE451" s="41"/>
      <c r="AT451" s="20" t="s">
        <v>166</v>
      </c>
      <c r="AU451" s="20" t="s">
        <v>81</v>
      </c>
    </row>
    <row r="452" s="14" customFormat="1">
      <c r="A452" s="14"/>
      <c r="B452" s="251"/>
      <c r="C452" s="252"/>
      <c r="D452" s="241" t="s">
        <v>222</v>
      </c>
      <c r="E452" s="253" t="s">
        <v>19</v>
      </c>
      <c r="F452" s="254" t="s">
        <v>2511</v>
      </c>
      <c r="G452" s="252"/>
      <c r="H452" s="253" t="s">
        <v>19</v>
      </c>
      <c r="I452" s="255"/>
      <c r="J452" s="252"/>
      <c r="K452" s="252"/>
      <c r="L452" s="256"/>
      <c r="M452" s="257"/>
      <c r="N452" s="258"/>
      <c r="O452" s="258"/>
      <c r="P452" s="258"/>
      <c r="Q452" s="258"/>
      <c r="R452" s="258"/>
      <c r="S452" s="258"/>
      <c r="T452" s="259"/>
      <c r="U452" s="14"/>
      <c r="V452" s="14"/>
      <c r="W452" s="14"/>
      <c r="X452" s="14"/>
      <c r="Y452" s="14"/>
      <c r="Z452" s="14"/>
      <c r="AA452" s="14"/>
      <c r="AB452" s="14"/>
      <c r="AC452" s="14"/>
      <c r="AD452" s="14"/>
      <c r="AE452" s="14"/>
      <c r="AT452" s="260" t="s">
        <v>222</v>
      </c>
      <c r="AU452" s="260" t="s">
        <v>81</v>
      </c>
      <c r="AV452" s="14" t="s">
        <v>79</v>
      </c>
      <c r="AW452" s="14" t="s">
        <v>33</v>
      </c>
      <c r="AX452" s="14" t="s">
        <v>72</v>
      </c>
      <c r="AY452" s="260" t="s">
        <v>156</v>
      </c>
    </row>
    <row r="453" s="14" customFormat="1">
      <c r="A453" s="14"/>
      <c r="B453" s="251"/>
      <c r="C453" s="252"/>
      <c r="D453" s="241" t="s">
        <v>222</v>
      </c>
      <c r="E453" s="253" t="s">
        <v>19</v>
      </c>
      <c r="F453" s="254" t="s">
        <v>2243</v>
      </c>
      <c r="G453" s="252"/>
      <c r="H453" s="253" t="s">
        <v>19</v>
      </c>
      <c r="I453" s="255"/>
      <c r="J453" s="252"/>
      <c r="K453" s="252"/>
      <c r="L453" s="256"/>
      <c r="M453" s="257"/>
      <c r="N453" s="258"/>
      <c r="O453" s="258"/>
      <c r="P453" s="258"/>
      <c r="Q453" s="258"/>
      <c r="R453" s="258"/>
      <c r="S453" s="258"/>
      <c r="T453" s="259"/>
      <c r="U453" s="14"/>
      <c r="V453" s="14"/>
      <c r="W453" s="14"/>
      <c r="X453" s="14"/>
      <c r="Y453" s="14"/>
      <c r="Z453" s="14"/>
      <c r="AA453" s="14"/>
      <c r="AB453" s="14"/>
      <c r="AC453" s="14"/>
      <c r="AD453" s="14"/>
      <c r="AE453" s="14"/>
      <c r="AT453" s="260" t="s">
        <v>222</v>
      </c>
      <c r="AU453" s="260" t="s">
        <v>81</v>
      </c>
      <c r="AV453" s="14" t="s">
        <v>79</v>
      </c>
      <c r="AW453" s="14" t="s">
        <v>33</v>
      </c>
      <c r="AX453" s="14" t="s">
        <v>72</v>
      </c>
      <c r="AY453" s="260" t="s">
        <v>156</v>
      </c>
    </row>
    <row r="454" s="13" customFormat="1">
      <c r="A454" s="13"/>
      <c r="B454" s="239"/>
      <c r="C454" s="240"/>
      <c r="D454" s="241" t="s">
        <v>222</v>
      </c>
      <c r="E454" s="242" t="s">
        <v>19</v>
      </c>
      <c r="F454" s="243" t="s">
        <v>2512</v>
      </c>
      <c r="G454" s="240"/>
      <c r="H454" s="244">
        <v>37.079999999999998</v>
      </c>
      <c r="I454" s="245"/>
      <c r="J454" s="240"/>
      <c r="K454" s="240"/>
      <c r="L454" s="246"/>
      <c r="M454" s="247"/>
      <c r="N454" s="248"/>
      <c r="O454" s="248"/>
      <c r="P454" s="248"/>
      <c r="Q454" s="248"/>
      <c r="R454" s="248"/>
      <c r="S454" s="248"/>
      <c r="T454" s="249"/>
      <c r="U454" s="13"/>
      <c r="V454" s="13"/>
      <c r="W454" s="13"/>
      <c r="X454" s="13"/>
      <c r="Y454" s="13"/>
      <c r="Z454" s="13"/>
      <c r="AA454" s="13"/>
      <c r="AB454" s="13"/>
      <c r="AC454" s="13"/>
      <c r="AD454" s="13"/>
      <c r="AE454" s="13"/>
      <c r="AT454" s="250" t="s">
        <v>222</v>
      </c>
      <c r="AU454" s="250" t="s">
        <v>81</v>
      </c>
      <c r="AV454" s="13" t="s">
        <v>81</v>
      </c>
      <c r="AW454" s="13" t="s">
        <v>33</v>
      </c>
      <c r="AX454" s="13" t="s">
        <v>79</v>
      </c>
      <c r="AY454" s="250" t="s">
        <v>156</v>
      </c>
    </row>
    <row r="455" s="2" customFormat="1" ht="24.15" customHeight="1">
      <c r="A455" s="41"/>
      <c r="B455" s="42"/>
      <c r="C455" s="216" t="s">
        <v>1034</v>
      </c>
      <c r="D455" s="216" t="s">
        <v>159</v>
      </c>
      <c r="E455" s="217" t="s">
        <v>923</v>
      </c>
      <c r="F455" s="218" t="s">
        <v>924</v>
      </c>
      <c r="G455" s="219" t="s">
        <v>187</v>
      </c>
      <c r="H455" s="220">
        <v>1</v>
      </c>
      <c r="I455" s="221"/>
      <c r="J455" s="222">
        <f>ROUND(I455*H455,2)</f>
        <v>0</v>
      </c>
      <c r="K455" s="218" t="s">
        <v>219</v>
      </c>
      <c r="L455" s="47"/>
      <c r="M455" s="223" t="s">
        <v>19</v>
      </c>
      <c r="N455" s="224" t="s">
        <v>43</v>
      </c>
      <c r="O455" s="87"/>
      <c r="P455" s="225">
        <f>O455*H455</f>
        <v>0</v>
      </c>
      <c r="Q455" s="225">
        <v>0</v>
      </c>
      <c r="R455" s="225">
        <f>Q455*H455</f>
        <v>0</v>
      </c>
      <c r="S455" s="225">
        <v>0</v>
      </c>
      <c r="T455" s="226">
        <f>S455*H455</f>
        <v>0</v>
      </c>
      <c r="U455" s="41"/>
      <c r="V455" s="41"/>
      <c r="W455" s="41"/>
      <c r="X455" s="41"/>
      <c r="Y455" s="41"/>
      <c r="Z455" s="41"/>
      <c r="AA455" s="41"/>
      <c r="AB455" s="41"/>
      <c r="AC455" s="41"/>
      <c r="AD455" s="41"/>
      <c r="AE455" s="41"/>
      <c r="AR455" s="227" t="s">
        <v>318</v>
      </c>
      <c r="AT455" s="227" t="s">
        <v>159</v>
      </c>
      <c r="AU455" s="227" t="s">
        <v>81</v>
      </c>
      <c r="AY455" s="20" t="s">
        <v>156</v>
      </c>
      <c r="BE455" s="228">
        <f>IF(N455="základní",J455,0)</f>
        <v>0</v>
      </c>
      <c r="BF455" s="228">
        <f>IF(N455="snížená",J455,0)</f>
        <v>0</v>
      </c>
      <c r="BG455" s="228">
        <f>IF(N455="zákl. přenesená",J455,0)</f>
        <v>0</v>
      </c>
      <c r="BH455" s="228">
        <f>IF(N455="sníž. přenesená",J455,0)</f>
        <v>0</v>
      </c>
      <c r="BI455" s="228">
        <f>IF(N455="nulová",J455,0)</f>
        <v>0</v>
      </c>
      <c r="BJ455" s="20" t="s">
        <v>79</v>
      </c>
      <c r="BK455" s="228">
        <f>ROUND(I455*H455,2)</f>
        <v>0</v>
      </c>
      <c r="BL455" s="20" t="s">
        <v>318</v>
      </c>
      <c r="BM455" s="227" t="s">
        <v>2513</v>
      </c>
    </row>
    <row r="456" s="2" customFormat="1">
      <c r="A456" s="41"/>
      <c r="B456" s="42"/>
      <c r="C456" s="43"/>
      <c r="D456" s="229" t="s">
        <v>166</v>
      </c>
      <c r="E456" s="43"/>
      <c r="F456" s="230" t="s">
        <v>926</v>
      </c>
      <c r="G456" s="43"/>
      <c r="H456" s="43"/>
      <c r="I456" s="231"/>
      <c r="J456" s="43"/>
      <c r="K456" s="43"/>
      <c r="L456" s="47"/>
      <c r="M456" s="232"/>
      <c r="N456" s="233"/>
      <c r="O456" s="87"/>
      <c r="P456" s="87"/>
      <c r="Q456" s="87"/>
      <c r="R456" s="87"/>
      <c r="S456" s="87"/>
      <c r="T456" s="88"/>
      <c r="U456" s="41"/>
      <c r="V456" s="41"/>
      <c r="W456" s="41"/>
      <c r="X456" s="41"/>
      <c r="Y456" s="41"/>
      <c r="Z456" s="41"/>
      <c r="AA456" s="41"/>
      <c r="AB456" s="41"/>
      <c r="AC456" s="41"/>
      <c r="AD456" s="41"/>
      <c r="AE456" s="41"/>
      <c r="AT456" s="20" t="s">
        <v>166</v>
      </c>
      <c r="AU456" s="20" t="s">
        <v>81</v>
      </c>
    </row>
    <row r="457" s="14" customFormat="1">
      <c r="A457" s="14"/>
      <c r="B457" s="251"/>
      <c r="C457" s="252"/>
      <c r="D457" s="241" t="s">
        <v>222</v>
      </c>
      <c r="E457" s="253" t="s">
        <v>19</v>
      </c>
      <c r="F457" s="254" t="s">
        <v>2230</v>
      </c>
      <c r="G457" s="252"/>
      <c r="H457" s="253" t="s">
        <v>19</v>
      </c>
      <c r="I457" s="255"/>
      <c r="J457" s="252"/>
      <c r="K457" s="252"/>
      <c r="L457" s="256"/>
      <c r="M457" s="257"/>
      <c r="N457" s="258"/>
      <c r="O457" s="258"/>
      <c r="P457" s="258"/>
      <c r="Q457" s="258"/>
      <c r="R457" s="258"/>
      <c r="S457" s="258"/>
      <c r="T457" s="259"/>
      <c r="U457" s="14"/>
      <c r="V457" s="14"/>
      <c r="W457" s="14"/>
      <c r="X457" s="14"/>
      <c r="Y457" s="14"/>
      <c r="Z457" s="14"/>
      <c r="AA457" s="14"/>
      <c r="AB457" s="14"/>
      <c r="AC457" s="14"/>
      <c r="AD457" s="14"/>
      <c r="AE457" s="14"/>
      <c r="AT457" s="260" t="s">
        <v>222</v>
      </c>
      <c r="AU457" s="260" t="s">
        <v>81</v>
      </c>
      <c r="AV457" s="14" t="s">
        <v>79</v>
      </c>
      <c r="AW457" s="14" t="s">
        <v>33</v>
      </c>
      <c r="AX457" s="14" t="s">
        <v>72</v>
      </c>
      <c r="AY457" s="260" t="s">
        <v>156</v>
      </c>
    </row>
    <row r="458" s="13" customFormat="1">
      <c r="A458" s="13"/>
      <c r="B458" s="239"/>
      <c r="C458" s="240"/>
      <c r="D458" s="241" t="s">
        <v>222</v>
      </c>
      <c r="E458" s="242" t="s">
        <v>19</v>
      </c>
      <c r="F458" s="243" t="s">
        <v>79</v>
      </c>
      <c r="G458" s="240"/>
      <c r="H458" s="244">
        <v>1</v>
      </c>
      <c r="I458" s="245"/>
      <c r="J458" s="240"/>
      <c r="K458" s="240"/>
      <c r="L458" s="246"/>
      <c r="M458" s="247"/>
      <c r="N458" s="248"/>
      <c r="O458" s="248"/>
      <c r="P458" s="248"/>
      <c r="Q458" s="248"/>
      <c r="R458" s="248"/>
      <c r="S458" s="248"/>
      <c r="T458" s="249"/>
      <c r="U458" s="13"/>
      <c r="V458" s="13"/>
      <c r="W458" s="13"/>
      <c r="X458" s="13"/>
      <c r="Y458" s="13"/>
      <c r="Z458" s="13"/>
      <c r="AA458" s="13"/>
      <c r="AB458" s="13"/>
      <c r="AC458" s="13"/>
      <c r="AD458" s="13"/>
      <c r="AE458" s="13"/>
      <c r="AT458" s="250" t="s">
        <v>222</v>
      </c>
      <c r="AU458" s="250" t="s">
        <v>81</v>
      </c>
      <c r="AV458" s="13" t="s">
        <v>81</v>
      </c>
      <c r="AW458" s="13" t="s">
        <v>33</v>
      </c>
      <c r="AX458" s="13" t="s">
        <v>79</v>
      </c>
      <c r="AY458" s="250" t="s">
        <v>156</v>
      </c>
    </row>
    <row r="459" s="2" customFormat="1" ht="16.5" customHeight="1">
      <c r="A459" s="41"/>
      <c r="B459" s="42"/>
      <c r="C459" s="283" t="s">
        <v>1040</v>
      </c>
      <c r="D459" s="283" t="s">
        <v>348</v>
      </c>
      <c r="E459" s="284" t="s">
        <v>2514</v>
      </c>
      <c r="F459" s="285" t="s">
        <v>2515</v>
      </c>
      <c r="G459" s="286" t="s">
        <v>187</v>
      </c>
      <c r="H459" s="287">
        <v>1</v>
      </c>
      <c r="I459" s="288"/>
      <c r="J459" s="289">
        <f>ROUND(I459*H459,2)</f>
        <v>0</v>
      </c>
      <c r="K459" s="285" t="s">
        <v>219</v>
      </c>
      <c r="L459" s="290"/>
      <c r="M459" s="291" t="s">
        <v>19</v>
      </c>
      <c r="N459" s="292" t="s">
        <v>43</v>
      </c>
      <c r="O459" s="87"/>
      <c r="P459" s="225">
        <f>O459*H459</f>
        <v>0</v>
      </c>
      <c r="Q459" s="225">
        <v>0.016</v>
      </c>
      <c r="R459" s="225">
        <f>Q459*H459</f>
        <v>0.016</v>
      </c>
      <c r="S459" s="225">
        <v>0</v>
      </c>
      <c r="T459" s="226">
        <f>S459*H459</f>
        <v>0</v>
      </c>
      <c r="U459" s="41"/>
      <c r="V459" s="41"/>
      <c r="W459" s="41"/>
      <c r="X459" s="41"/>
      <c r="Y459" s="41"/>
      <c r="Z459" s="41"/>
      <c r="AA459" s="41"/>
      <c r="AB459" s="41"/>
      <c r="AC459" s="41"/>
      <c r="AD459" s="41"/>
      <c r="AE459" s="41"/>
      <c r="AR459" s="227" t="s">
        <v>420</v>
      </c>
      <c r="AT459" s="227" t="s">
        <v>348</v>
      </c>
      <c r="AU459" s="227" t="s">
        <v>81</v>
      </c>
      <c r="AY459" s="20" t="s">
        <v>156</v>
      </c>
      <c r="BE459" s="228">
        <f>IF(N459="základní",J459,0)</f>
        <v>0</v>
      </c>
      <c r="BF459" s="228">
        <f>IF(N459="snížená",J459,0)</f>
        <v>0</v>
      </c>
      <c r="BG459" s="228">
        <f>IF(N459="zákl. přenesená",J459,0)</f>
        <v>0</v>
      </c>
      <c r="BH459" s="228">
        <f>IF(N459="sníž. přenesená",J459,0)</f>
        <v>0</v>
      </c>
      <c r="BI459" s="228">
        <f>IF(N459="nulová",J459,0)</f>
        <v>0</v>
      </c>
      <c r="BJ459" s="20" t="s">
        <v>79</v>
      </c>
      <c r="BK459" s="228">
        <f>ROUND(I459*H459,2)</f>
        <v>0</v>
      </c>
      <c r="BL459" s="20" t="s">
        <v>318</v>
      </c>
      <c r="BM459" s="227" t="s">
        <v>2516</v>
      </c>
    </row>
    <row r="460" s="2" customFormat="1">
      <c r="A460" s="41"/>
      <c r="B460" s="42"/>
      <c r="C460" s="43"/>
      <c r="D460" s="241" t="s">
        <v>1292</v>
      </c>
      <c r="E460" s="43"/>
      <c r="F460" s="294" t="s">
        <v>2517</v>
      </c>
      <c r="G460" s="43"/>
      <c r="H460" s="43"/>
      <c r="I460" s="231"/>
      <c r="J460" s="43"/>
      <c r="K460" s="43"/>
      <c r="L460" s="47"/>
      <c r="M460" s="232"/>
      <c r="N460" s="233"/>
      <c r="O460" s="87"/>
      <c r="P460" s="87"/>
      <c r="Q460" s="87"/>
      <c r="R460" s="87"/>
      <c r="S460" s="87"/>
      <c r="T460" s="88"/>
      <c r="U460" s="41"/>
      <c r="V460" s="41"/>
      <c r="W460" s="41"/>
      <c r="X460" s="41"/>
      <c r="Y460" s="41"/>
      <c r="Z460" s="41"/>
      <c r="AA460" s="41"/>
      <c r="AB460" s="41"/>
      <c r="AC460" s="41"/>
      <c r="AD460" s="41"/>
      <c r="AE460" s="41"/>
      <c r="AT460" s="20" t="s">
        <v>1292</v>
      </c>
      <c r="AU460" s="20" t="s">
        <v>81</v>
      </c>
    </row>
    <row r="461" s="2" customFormat="1" ht="16.5" customHeight="1">
      <c r="A461" s="41"/>
      <c r="B461" s="42"/>
      <c r="C461" s="216" t="s">
        <v>1047</v>
      </c>
      <c r="D461" s="216" t="s">
        <v>159</v>
      </c>
      <c r="E461" s="217" t="s">
        <v>930</v>
      </c>
      <c r="F461" s="218" t="s">
        <v>931</v>
      </c>
      <c r="G461" s="219" t="s">
        <v>187</v>
      </c>
      <c r="H461" s="220">
        <v>1</v>
      </c>
      <c r="I461" s="221"/>
      <c r="J461" s="222">
        <f>ROUND(I461*H461,2)</f>
        <v>0</v>
      </c>
      <c r="K461" s="218" t="s">
        <v>219</v>
      </c>
      <c r="L461" s="47"/>
      <c r="M461" s="223" t="s">
        <v>19</v>
      </c>
      <c r="N461" s="224" t="s">
        <v>43</v>
      </c>
      <c r="O461" s="87"/>
      <c r="P461" s="225">
        <f>O461*H461</f>
        <v>0</v>
      </c>
      <c r="Q461" s="225">
        <v>0</v>
      </c>
      <c r="R461" s="225">
        <f>Q461*H461</f>
        <v>0</v>
      </c>
      <c r="S461" s="225">
        <v>0</v>
      </c>
      <c r="T461" s="226">
        <f>S461*H461</f>
        <v>0</v>
      </c>
      <c r="U461" s="41"/>
      <c r="V461" s="41"/>
      <c r="W461" s="41"/>
      <c r="X461" s="41"/>
      <c r="Y461" s="41"/>
      <c r="Z461" s="41"/>
      <c r="AA461" s="41"/>
      <c r="AB461" s="41"/>
      <c r="AC461" s="41"/>
      <c r="AD461" s="41"/>
      <c r="AE461" s="41"/>
      <c r="AR461" s="227" t="s">
        <v>318</v>
      </c>
      <c r="AT461" s="227" t="s">
        <v>159</v>
      </c>
      <c r="AU461" s="227" t="s">
        <v>81</v>
      </c>
      <c r="AY461" s="20" t="s">
        <v>156</v>
      </c>
      <c r="BE461" s="228">
        <f>IF(N461="základní",J461,0)</f>
        <v>0</v>
      </c>
      <c r="BF461" s="228">
        <f>IF(N461="snížená",J461,0)</f>
        <v>0</v>
      </c>
      <c r="BG461" s="228">
        <f>IF(N461="zákl. přenesená",J461,0)</f>
        <v>0</v>
      </c>
      <c r="BH461" s="228">
        <f>IF(N461="sníž. přenesená",J461,0)</f>
        <v>0</v>
      </c>
      <c r="BI461" s="228">
        <f>IF(N461="nulová",J461,0)</f>
        <v>0</v>
      </c>
      <c r="BJ461" s="20" t="s">
        <v>79</v>
      </c>
      <c r="BK461" s="228">
        <f>ROUND(I461*H461,2)</f>
        <v>0</v>
      </c>
      <c r="BL461" s="20" t="s">
        <v>318</v>
      </c>
      <c r="BM461" s="227" t="s">
        <v>2518</v>
      </c>
    </row>
    <row r="462" s="2" customFormat="1">
      <c r="A462" s="41"/>
      <c r="B462" s="42"/>
      <c r="C462" s="43"/>
      <c r="D462" s="229" t="s">
        <v>166</v>
      </c>
      <c r="E462" s="43"/>
      <c r="F462" s="230" t="s">
        <v>933</v>
      </c>
      <c r="G462" s="43"/>
      <c r="H462" s="43"/>
      <c r="I462" s="231"/>
      <c r="J462" s="43"/>
      <c r="K462" s="43"/>
      <c r="L462" s="47"/>
      <c r="M462" s="232"/>
      <c r="N462" s="233"/>
      <c r="O462" s="87"/>
      <c r="P462" s="87"/>
      <c r="Q462" s="87"/>
      <c r="R462" s="87"/>
      <c r="S462" s="87"/>
      <c r="T462" s="88"/>
      <c r="U462" s="41"/>
      <c r="V462" s="41"/>
      <c r="W462" s="41"/>
      <c r="X462" s="41"/>
      <c r="Y462" s="41"/>
      <c r="Z462" s="41"/>
      <c r="AA462" s="41"/>
      <c r="AB462" s="41"/>
      <c r="AC462" s="41"/>
      <c r="AD462" s="41"/>
      <c r="AE462" s="41"/>
      <c r="AT462" s="20" t="s">
        <v>166</v>
      </c>
      <c r="AU462" s="20" t="s">
        <v>81</v>
      </c>
    </row>
    <row r="463" s="14" customFormat="1">
      <c r="A463" s="14"/>
      <c r="B463" s="251"/>
      <c r="C463" s="252"/>
      <c r="D463" s="241" t="s">
        <v>222</v>
      </c>
      <c r="E463" s="253" t="s">
        <v>19</v>
      </c>
      <c r="F463" s="254" t="s">
        <v>2230</v>
      </c>
      <c r="G463" s="252"/>
      <c r="H463" s="253" t="s">
        <v>19</v>
      </c>
      <c r="I463" s="255"/>
      <c r="J463" s="252"/>
      <c r="K463" s="252"/>
      <c r="L463" s="256"/>
      <c r="M463" s="257"/>
      <c r="N463" s="258"/>
      <c r="O463" s="258"/>
      <c r="P463" s="258"/>
      <c r="Q463" s="258"/>
      <c r="R463" s="258"/>
      <c r="S463" s="258"/>
      <c r="T463" s="259"/>
      <c r="U463" s="14"/>
      <c r="V463" s="14"/>
      <c r="W463" s="14"/>
      <c r="X463" s="14"/>
      <c r="Y463" s="14"/>
      <c r="Z463" s="14"/>
      <c r="AA463" s="14"/>
      <c r="AB463" s="14"/>
      <c r="AC463" s="14"/>
      <c r="AD463" s="14"/>
      <c r="AE463" s="14"/>
      <c r="AT463" s="260" t="s">
        <v>222</v>
      </c>
      <c r="AU463" s="260" t="s">
        <v>81</v>
      </c>
      <c r="AV463" s="14" t="s">
        <v>79</v>
      </c>
      <c r="AW463" s="14" t="s">
        <v>33</v>
      </c>
      <c r="AX463" s="14" t="s">
        <v>72</v>
      </c>
      <c r="AY463" s="260" t="s">
        <v>156</v>
      </c>
    </row>
    <row r="464" s="13" customFormat="1">
      <c r="A464" s="13"/>
      <c r="B464" s="239"/>
      <c r="C464" s="240"/>
      <c r="D464" s="241" t="s">
        <v>222</v>
      </c>
      <c r="E464" s="242" t="s">
        <v>19</v>
      </c>
      <c r="F464" s="243" t="s">
        <v>79</v>
      </c>
      <c r="G464" s="240"/>
      <c r="H464" s="244">
        <v>1</v>
      </c>
      <c r="I464" s="245"/>
      <c r="J464" s="240"/>
      <c r="K464" s="240"/>
      <c r="L464" s="246"/>
      <c r="M464" s="247"/>
      <c r="N464" s="248"/>
      <c r="O464" s="248"/>
      <c r="P464" s="248"/>
      <c r="Q464" s="248"/>
      <c r="R464" s="248"/>
      <c r="S464" s="248"/>
      <c r="T464" s="249"/>
      <c r="U464" s="13"/>
      <c r="V464" s="13"/>
      <c r="W464" s="13"/>
      <c r="X464" s="13"/>
      <c r="Y464" s="13"/>
      <c r="Z464" s="13"/>
      <c r="AA464" s="13"/>
      <c r="AB464" s="13"/>
      <c r="AC464" s="13"/>
      <c r="AD464" s="13"/>
      <c r="AE464" s="13"/>
      <c r="AT464" s="250" t="s">
        <v>222</v>
      </c>
      <c r="AU464" s="250" t="s">
        <v>81</v>
      </c>
      <c r="AV464" s="13" t="s">
        <v>81</v>
      </c>
      <c r="AW464" s="13" t="s">
        <v>33</v>
      </c>
      <c r="AX464" s="13" t="s">
        <v>79</v>
      </c>
      <c r="AY464" s="250" t="s">
        <v>156</v>
      </c>
    </row>
    <row r="465" s="2" customFormat="1" ht="16.5" customHeight="1">
      <c r="A465" s="41"/>
      <c r="B465" s="42"/>
      <c r="C465" s="283" t="s">
        <v>1053</v>
      </c>
      <c r="D465" s="283" t="s">
        <v>348</v>
      </c>
      <c r="E465" s="284" t="s">
        <v>2519</v>
      </c>
      <c r="F465" s="285" t="s">
        <v>2520</v>
      </c>
      <c r="G465" s="286" t="s">
        <v>187</v>
      </c>
      <c r="H465" s="287">
        <v>1</v>
      </c>
      <c r="I465" s="288"/>
      <c r="J465" s="289">
        <f>ROUND(I465*H465,2)</f>
        <v>0</v>
      </c>
      <c r="K465" s="285" t="s">
        <v>19</v>
      </c>
      <c r="L465" s="290"/>
      <c r="M465" s="291" t="s">
        <v>19</v>
      </c>
      <c r="N465" s="292" t="s">
        <v>43</v>
      </c>
      <c r="O465" s="87"/>
      <c r="P465" s="225">
        <f>O465*H465</f>
        <v>0</v>
      </c>
      <c r="Q465" s="225">
        <v>0.00014999999999999999</v>
      </c>
      <c r="R465" s="225">
        <f>Q465*H465</f>
        <v>0.00014999999999999999</v>
      </c>
      <c r="S465" s="225">
        <v>0</v>
      </c>
      <c r="T465" s="226">
        <f>S465*H465</f>
        <v>0</v>
      </c>
      <c r="U465" s="41"/>
      <c r="V465" s="41"/>
      <c r="W465" s="41"/>
      <c r="X465" s="41"/>
      <c r="Y465" s="41"/>
      <c r="Z465" s="41"/>
      <c r="AA465" s="41"/>
      <c r="AB465" s="41"/>
      <c r="AC465" s="41"/>
      <c r="AD465" s="41"/>
      <c r="AE465" s="41"/>
      <c r="AR465" s="227" t="s">
        <v>420</v>
      </c>
      <c r="AT465" s="227" t="s">
        <v>348</v>
      </c>
      <c r="AU465" s="227" t="s">
        <v>81</v>
      </c>
      <c r="AY465" s="20" t="s">
        <v>156</v>
      </c>
      <c r="BE465" s="228">
        <f>IF(N465="základní",J465,0)</f>
        <v>0</v>
      </c>
      <c r="BF465" s="228">
        <f>IF(N465="snížená",J465,0)</f>
        <v>0</v>
      </c>
      <c r="BG465" s="228">
        <f>IF(N465="zákl. přenesená",J465,0)</f>
        <v>0</v>
      </c>
      <c r="BH465" s="228">
        <f>IF(N465="sníž. přenesená",J465,0)</f>
        <v>0</v>
      </c>
      <c r="BI465" s="228">
        <f>IF(N465="nulová",J465,0)</f>
        <v>0</v>
      </c>
      <c r="BJ465" s="20" t="s">
        <v>79</v>
      </c>
      <c r="BK465" s="228">
        <f>ROUND(I465*H465,2)</f>
        <v>0</v>
      </c>
      <c r="BL465" s="20" t="s">
        <v>318</v>
      </c>
      <c r="BM465" s="227" t="s">
        <v>2521</v>
      </c>
    </row>
    <row r="466" s="2" customFormat="1" ht="16.5" customHeight="1">
      <c r="A466" s="41"/>
      <c r="B466" s="42"/>
      <c r="C466" s="216" t="s">
        <v>1059</v>
      </c>
      <c r="D466" s="216" t="s">
        <v>159</v>
      </c>
      <c r="E466" s="217" t="s">
        <v>937</v>
      </c>
      <c r="F466" s="218" t="s">
        <v>938</v>
      </c>
      <c r="G466" s="219" t="s">
        <v>187</v>
      </c>
      <c r="H466" s="220">
        <v>1</v>
      </c>
      <c r="I466" s="221"/>
      <c r="J466" s="222">
        <f>ROUND(I466*H466,2)</f>
        <v>0</v>
      </c>
      <c r="K466" s="218" t="s">
        <v>219</v>
      </c>
      <c r="L466" s="47"/>
      <c r="M466" s="223" t="s">
        <v>19</v>
      </c>
      <c r="N466" s="224" t="s">
        <v>43</v>
      </c>
      <c r="O466" s="87"/>
      <c r="P466" s="225">
        <f>O466*H466</f>
        <v>0</v>
      </c>
      <c r="Q466" s="225">
        <v>0</v>
      </c>
      <c r="R466" s="225">
        <f>Q466*H466</f>
        <v>0</v>
      </c>
      <c r="S466" s="225">
        <v>0</v>
      </c>
      <c r="T466" s="226">
        <f>S466*H466</f>
        <v>0</v>
      </c>
      <c r="U466" s="41"/>
      <c r="V466" s="41"/>
      <c r="W466" s="41"/>
      <c r="X466" s="41"/>
      <c r="Y466" s="41"/>
      <c r="Z466" s="41"/>
      <c r="AA466" s="41"/>
      <c r="AB466" s="41"/>
      <c r="AC466" s="41"/>
      <c r="AD466" s="41"/>
      <c r="AE466" s="41"/>
      <c r="AR466" s="227" t="s">
        <v>318</v>
      </c>
      <c r="AT466" s="227" t="s">
        <v>159</v>
      </c>
      <c r="AU466" s="227" t="s">
        <v>81</v>
      </c>
      <c r="AY466" s="20" t="s">
        <v>156</v>
      </c>
      <c r="BE466" s="228">
        <f>IF(N466="základní",J466,0)</f>
        <v>0</v>
      </c>
      <c r="BF466" s="228">
        <f>IF(N466="snížená",J466,0)</f>
        <v>0</v>
      </c>
      <c r="BG466" s="228">
        <f>IF(N466="zákl. přenesená",J466,0)</f>
        <v>0</v>
      </c>
      <c r="BH466" s="228">
        <f>IF(N466="sníž. přenesená",J466,0)</f>
        <v>0</v>
      </c>
      <c r="BI466" s="228">
        <f>IF(N466="nulová",J466,0)</f>
        <v>0</v>
      </c>
      <c r="BJ466" s="20" t="s">
        <v>79</v>
      </c>
      <c r="BK466" s="228">
        <f>ROUND(I466*H466,2)</f>
        <v>0</v>
      </c>
      <c r="BL466" s="20" t="s">
        <v>318</v>
      </c>
      <c r="BM466" s="227" t="s">
        <v>2522</v>
      </c>
    </row>
    <row r="467" s="2" customFormat="1">
      <c r="A467" s="41"/>
      <c r="B467" s="42"/>
      <c r="C467" s="43"/>
      <c r="D467" s="229" t="s">
        <v>166</v>
      </c>
      <c r="E467" s="43"/>
      <c r="F467" s="230" t="s">
        <v>940</v>
      </c>
      <c r="G467" s="43"/>
      <c r="H467" s="43"/>
      <c r="I467" s="231"/>
      <c r="J467" s="43"/>
      <c r="K467" s="43"/>
      <c r="L467" s="47"/>
      <c r="M467" s="232"/>
      <c r="N467" s="233"/>
      <c r="O467" s="87"/>
      <c r="P467" s="87"/>
      <c r="Q467" s="87"/>
      <c r="R467" s="87"/>
      <c r="S467" s="87"/>
      <c r="T467" s="88"/>
      <c r="U467" s="41"/>
      <c r="V467" s="41"/>
      <c r="W467" s="41"/>
      <c r="X467" s="41"/>
      <c r="Y467" s="41"/>
      <c r="Z467" s="41"/>
      <c r="AA467" s="41"/>
      <c r="AB467" s="41"/>
      <c r="AC467" s="41"/>
      <c r="AD467" s="41"/>
      <c r="AE467" s="41"/>
      <c r="AT467" s="20" t="s">
        <v>166</v>
      </c>
      <c r="AU467" s="20" t="s">
        <v>81</v>
      </c>
    </row>
    <row r="468" s="14" customFormat="1">
      <c r="A468" s="14"/>
      <c r="B468" s="251"/>
      <c r="C468" s="252"/>
      <c r="D468" s="241" t="s">
        <v>222</v>
      </c>
      <c r="E468" s="253" t="s">
        <v>19</v>
      </c>
      <c r="F468" s="254" t="s">
        <v>2230</v>
      </c>
      <c r="G468" s="252"/>
      <c r="H468" s="253" t="s">
        <v>19</v>
      </c>
      <c r="I468" s="255"/>
      <c r="J468" s="252"/>
      <c r="K468" s="252"/>
      <c r="L468" s="256"/>
      <c r="M468" s="257"/>
      <c r="N468" s="258"/>
      <c r="O468" s="258"/>
      <c r="P468" s="258"/>
      <c r="Q468" s="258"/>
      <c r="R468" s="258"/>
      <c r="S468" s="258"/>
      <c r="T468" s="259"/>
      <c r="U468" s="14"/>
      <c r="V468" s="14"/>
      <c r="W468" s="14"/>
      <c r="X468" s="14"/>
      <c r="Y468" s="14"/>
      <c r="Z468" s="14"/>
      <c r="AA468" s="14"/>
      <c r="AB468" s="14"/>
      <c r="AC468" s="14"/>
      <c r="AD468" s="14"/>
      <c r="AE468" s="14"/>
      <c r="AT468" s="260" t="s">
        <v>222</v>
      </c>
      <c r="AU468" s="260" t="s">
        <v>81</v>
      </c>
      <c r="AV468" s="14" t="s">
        <v>79</v>
      </c>
      <c r="AW468" s="14" t="s">
        <v>33</v>
      </c>
      <c r="AX468" s="14" t="s">
        <v>72</v>
      </c>
      <c r="AY468" s="260" t="s">
        <v>156</v>
      </c>
    </row>
    <row r="469" s="13" customFormat="1">
      <c r="A469" s="13"/>
      <c r="B469" s="239"/>
      <c r="C469" s="240"/>
      <c r="D469" s="241" t="s">
        <v>222</v>
      </c>
      <c r="E469" s="242" t="s">
        <v>19</v>
      </c>
      <c r="F469" s="243" t="s">
        <v>79</v>
      </c>
      <c r="G469" s="240"/>
      <c r="H469" s="244">
        <v>1</v>
      </c>
      <c r="I469" s="245"/>
      <c r="J469" s="240"/>
      <c r="K469" s="240"/>
      <c r="L469" s="246"/>
      <c r="M469" s="247"/>
      <c r="N469" s="248"/>
      <c r="O469" s="248"/>
      <c r="P469" s="248"/>
      <c r="Q469" s="248"/>
      <c r="R469" s="248"/>
      <c r="S469" s="248"/>
      <c r="T469" s="249"/>
      <c r="U469" s="13"/>
      <c r="V469" s="13"/>
      <c r="W469" s="13"/>
      <c r="X469" s="13"/>
      <c r="Y469" s="13"/>
      <c r="Z469" s="13"/>
      <c r="AA469" s="13"/>
      <c r="AB469" s="13"/>
      <c r="AC469" s="13"/>
      <c r="AD469" s="13"/>
      <c r="AE469" s="13"/>
      <c r="AT469" s="250" t="s">
        <v>222</v>
      </c>
      <c r="AU469" s="250" t="s">
        <v>81</v>
      </c>
      <c r="AV469" s="13" t="s">
        <v>81</v>
      </c>
      <c r="AW469" s="13" t="s">
        <v>33</v>
      </c>
      <c r="AX469" s="13" t="s">
        <v>79</v>
      </c>
      <c r="AY469" s="250" t="s">
        <v>156</v>
      </c>
    </row>
    <row r="470" s="2" customFormat="1" ht="16.5" customHeight="1">
      <c r="A470" s="41"/>
      <c r="B470" s="42"/>
      <c r="C470" s="283" t="s">
        <v>1064</v>
      </c>
      <c r="D470" s="283" t="s">
        <v>348</v>
      </c>
      <c r="E470" s="284" t="s">
        <v>941</v>
      </c>
      <c r="F470" s="285" t="s">
        <v>2523</v>
      </c>
      <c r="G470" s="286" t="s">
        <v>187</v>
      </c>
      <c r="H470" s="287">
        <v>1</v>
      </c>
      <c r="I470" s="288"/>
      <c r="J470" s="289">
        <f>ROUND(I470*H470,2)</f>
        <v>0</v>
      </c>
      <c r="K470" s="285" t="s">
        <v>219</v>
      </c>
      <c r="L470" s="290"/>
      <c r="M470" s="291" t="s">
        <v>19</v>
      </c>
      <c r="N470" s="292" t="s">
        <v>43</v>
      </c>
      <c r="O470" s="87"/>
      <c r="P470" s="225">
        <f>O470*H470</f>
        <v>0</v>
      </c>
      <c r="Q470" s="225">
        <v>0.0022000000000000001</v>
      </c>
      <c r="R470" s="225">
        <f>Q470*H470</f>
        <v>0.0022000000000000001</v>
      </c>
      <c r="S470" s="225">
        <v>0</v>
      </c>
      <c r="T470" s="226">
        <f>S470*H470</f>
        <v>0</v>
      </c>
      <c r="U470" s="41"/>
      <c r="V470" s="41"/>
      <c r="W470" s="41"/>
      <c r="X470" s="41"/>
      <c r="Y470" s="41"/>
      <c r="Z470" s="41"/>
      <c r="AA470" s="41"/>
      <c r="AB470" s="41"/>
      <c r="AC470" s="41"/>
      <c r="AD470" s="41"/>
      <c r="AE470" s="41"/>
      <c r="AR470" s="227" t="s">
        <v>420</v>
      </c>
      <c r="AT470" s="227" t="s">
        <v>348</v>
      </c>
      <c r="AU470" s="227" t="s">
        <v>81</v>
      </c>
      <c r="AY470" s="20" t="s">
        <v>156</v>
      </c>
      <c r="BE470" s="228">
        <f>IF(N470="základní",J470,0)</f>
        <v>0</v>
      </c>
      <c r="BF470" s="228">
        <f>IF(N470="snížená",J470,0)</f>
        <v>0</v>
      </c>
      <c r="BG470" s="228">
        <f>IF(N470="zákl. přenesená",J470,0)</f>
        <v>0</v>
      </c>
      <c r="BH470" s="228">
        <f>IF(N470="sníž. přenesená",J470,0)</f>
        <v>0</v>
      </c>
      <c r="BI470" s="228">
        <f>IF(N470="nulová",J470,0)</f>
        <v>0</v>
      </c>
      <c r="BJ470" s="20" t="s">
        <v>79</v>
      </c>
      <c r="BK470" s="228">
        <f>ROUND(I470*H470,2)</f>
        <v>0</v>
      </c>
      <c r="BL470" s="20" t="s">
        <v>318</v>
      </c>
      <c r="BM470" s="227" t="s">
        <v>2524</v>
      </c>
    </row>
    <row r="471" s="2" customFormat="1">
      <c r="A471" s="41"/>
      <c r="B471" s="42"/>
      <c r="C471" s="43"/>
      <c r="D471" s="241" t="s">
        <v>1292</v>
      </c>
      <c r="E471" s="43"/>
      <c r="F471" s="294" t="s">
        <v>2517</v>
      </c>
      <c r="G471" s="43"/>
      <c r="H471" s="43"/>
      <c r="I471" s="231"/>
      <c r="J471" s="43"/>
      <c r="K471" s="43"/>
      <c r="L471" s="47"/>
      <c r="M471" s="232"/>
      <c r="N471" s="233"/>
      <c r="O471" s="87"/>
      <c r="P471" s="87"/>
      <c r="Q471" s="87"/>
      <c r="R471" s="87"/>
      <c r="S471" s="87"/>
      <c r="T471" s="88"/>
      <c r="U471" s="41"/>
      <c r="V471" s="41"/>
      <c r="W471" s="41"/>
      <c r="X471" s="41"/>
      <c r="Y471" s="41"/>
      <c r="Z471" s="41"/>
      <c r="AA471" s="41"/>
      <c r="AB471" s="41"/>
      <c r="AC471" s="41"/>
      <c r="AD471" s="41"/>
      <c r="AE471" s="41"/>
      <c r="AT471" s="20" t="s">
        <v>1292</v>
      </c>
      <c r="AU471" s="20" t="s">
        <v>81</v>
      </c>
    </row>
    <row r="472" s="2" customFormat="1" ht="16.5" customHeight="1">
      <c r="A472" s="41"/>
      <c r="B472" s="42"/>
      <c r="C472" s="216" t="s">
        <v>1069</v>
      </c>
      <c r="D472" s="216" t="s">
        <v>159</v>
      </c>
      <c r="E472" s="217" t="s">
        <v>2525</v>
      </c>
      <c r="F472" s="218" t="s">
        <v>2526</v>
      </c>
      <c r="G472" s="219" t="s">
        <v>187</v>
      </c>
      <c r="H472" s="220">
        <v>1</v>
      </c>
      <c r="I472" s="221"/>
      <c r="J472" s="222">
        <f>ROUND(I472*H472,2)</f>
        <v>0</v>
      </c>
      <c r="K472" s="218" t="s">
        <v>19</v>
      </c>
      <c r="L472" s="47"/>
      <c r="M472" s="223" t="s">
        <v>19</v>
      </c>
      <c r="N472" s="224" t="s">
        <v>43</v>
      </c>
      <c r="O472" s="87"/>
      <c r="P472" s="225">
        <f>O472*H472</f>
        <v>0</v>
      </c>
      <c r="Q472" s="225">
        <v>0</v>
      </c>
      <c r="R472" s="225">
        <f>Q472*H472</f>
        <v>0</v>
      </c>
      <c r="S472" s="225">
        <v>0</v>
      </c>
      <c r="T472" s="226">
        <f>S472*H472</f>
        <v>0</v>
      </c>
      <c r="U472" s="41"/>
      <c r="V472" s="41"/>
      <c r="W472" s="41"/>
      <c r="X472" s="41"/>
      <c r="Y472" s="41"/>
      <c r="Z472" s="41"/>
      <c r="AA472" s="41"/>
      <c r="AB472" s="41"/>
      <c r="AC472" s="41"/>
      <c r="AD472" s="41"/>
      <c r="AE472" s="41"/>
      <c r="AR472" s="227" t="s">
        <v>318</v>
      </c>
      <c r="AT472" s="227" t="s">
        <v>159</v>
      </c>
      <c r="AU472" s="227" t="s">
        <v>81</v>
      </c>
      <c r="AY472" s="20" t="s">
        <v>156</v>
      </c>
      <c r="BE472" s="228">
        <f>IF(N472="základní",J472,0)</f>
        <v>0</v>
      </c>
      <c r="BF472" s="228">
        <f>IF(N472="snížená",J472,0)</f>
        <v>0</v>
      </c>
      <c r="BG472" s="228">
        <f>IF(N472="zákl. přenesená",J472,0)</f>
        <v>0</v>
      </c>
      <c r="BH472" s="228">
        <f>IF(N472="sníž. přenesená",J472,0)</f>
        <v>0</v>
      </c>
      <c r="BI472" s="228">
        <f>IF(N472="nulová",J472,0)</f>
        <v>0</v>
      </c>
      <c r="BJ472" s="20" t="s">
        <v>79</v>
      </c>
      <c r="BK472" s="228">
        <f>ROUND(I472*H472,2)</f>
        <v>0</v>
      </c>
      <c r="BL472" s="20" t="s">
        <v>318</v>
      </c>
      <c r="BM472" s="227" t="s">
        <v>2527</v>
      </c>
    </row>
    <row r="473" s="14" customFormat="1">
      <c r="A473" s="14"/>
      <c r="B473" s="251"/>
      <c r="C473" s="252"/>
      <c r="D473" s="241" t="s">
        <v>222</v>
      </c>
      <c r="E473" s="253" t="s">
        <v>19</v>
      </c>
      <c r="F473" s="254" t="s">
        <v>2230</v>
      </c>
      <c r="G473" s="252"/>
      <c r="H473" s="253" t="s">
        <v>19</v>
      </c>
      <c r="I473" s="255"/>
      <c r="J473" s="252"/>
      <c r="K473" s="252"/>
      <c r="L473" s="256"/>
      <c r="M473" s="257"/>
      <c r="N473" s="258"/>
      <c r="O473" s="258"/>
      <c r="P473" s="258"/>
      <c r="Q473" s="258"/>
      <c r="R473" s="258"/>
      <c r="S473" s="258"/>
      <c r="T473" s="259"/>
      <c r="U473" s="14"/>
      <c r="V473" s="14"/>
      <c r="W473" s="14"/>
      <c r="X473" s="14"/>
      <c r="Y473" s="14"/>
      <c r="Z473" s="14"/>
      <c r="AA473" s="14"/>
      <c r="AB473" s="14"/>
      <c r="AC473" s="14"/>
      <c r="AD473" s="14"/>
      <c r="AE473" s="14"/>
      <c r="AT473" s="260" t="s">
        <v>222</v>
      </c>
      <c r="AU473" s="260" t="s">
        <v>81</v>
      </c>
      <c r="AV473" s="14" t="s">
        <v>79</v>
      </c>
      <c r="AW473" s="14" t="s">
        <v>33</v>
      </c>
      <c r="AX473" s="14" t="s">
        <v>72</v>
      </c>
      <c r="AY473" s="260" t="s">
        <v>156</v>
      </c>
    </row>
    <row r="474" s="13" customFormat="1">
      <c r="A474" s="13"/>
      <c r="B474" s="239"/>
      <c r="C474" s="240"/>
      <c r="D474" s="241" t="s">
        <v>222</v>
      </c>
      <c r="E474" s="242" t="s">
        <v>19</v>
      </c>
      <c r="F474" s="243" t="s">
        <v>79</v>
      </c>
      <c r="G474" s="240"/>
      <c r="H474" s="244">
        <v>1</v>
      </c>
      <c r="I474" s="245"/>
      <c r="J474" s="240"/>
      <c r="K474" s="240"/>
      <c r="L474" s="246"/>
      <c r="M474" s="247"/>
      <c r="N474" s="248"/>
      <c r="O474" s="248"/>
      <c r="P474" s="248"/>
      <c r="Q474" s="248"/>
      <c r="R474" s="248"/>
      <c r="S474" s="248"/>
      <c r="T474" s="249"/>
      <c r="U474" s="13"/>
      <c r="V474" s="13"/>
      <c r="W474" s="13"/>
      <c r="X474" s="13"/>
      <c r="Y474" s="13"/>
      <c r="Z474" s="13"/>
      <c r="AA474" s="13"/>
      <c r="AB474" s="13"/>
      <c r="AC474" s="13"/>
      <c r="AD474" s="13"/>
      <c r="AE474" s="13"/>
      <c r="AT474" s="250" t="s">
        <v>222</v>
      </c>
      <c r="AU474" s="250" t="s">
        <v>81</v>
      </c>
      <c r="AV474" s="13" t="s">
        <v>81</v>
      </c>
      <c r="AW474" s="13" t="s">
        <v>33</v>
      </c>
      <c r="AX474" s="13" t="s">
        <v>79</v>
      </c>
      <c r="AY474" s="250" t="s">
        <v>156</v>
      </c>
    </row>
    <row r="475" s="2" customFormat="1" ht="24.15" customHeight="1">
      <c r="A475" s="41"/>
      <c r="B475" s="42"/>
      <c r="C475" s="216" t="s">
        <v>1076</v>
      </c>
      <c r="D475" s="216" t="s">
        <v>159</v>
      </c>
      <c r="E475" s="217" t="s">
        <v>2528</v>
      </c>
      <c r="F475" s="218" t="s">
        <v>2529</v>
      </c>
      <c r="G475" s="219" t="s">
        <v>551</v>
      </c>
      <c r="H475" s="293"/>
      <c r="I475" s="221"/>
      <c r="J475" s="222">
        <f>ROUND(I475*H475,2)</f>
        <v>0</v>
      </c>
      <c r="K475" s="218" t="s">
        <v>219</v>
      </c>
      <c r="L475" s="47"/>
      <c r="M475" s="223" t="s">
        <v>19</v>
      </c>
      <c r="N475" s="224" t="s">
        <v>43</v>
      </c>
      <c r="O475" s="87"/>
      <c r="P475" s="225">
        <f>O475*H475</f>
        <v>0</v>
      </c>
      <c r="Q475" s="225">
        <v>0</v>
      </c>
      <c r="R475" s="225">
        <f>Q475*H475</f>
        <v>0</v>
      </c>
      <c r="S475" s="225">
        <v>0</v>
      </c>
      <c r="T475" s="226">
        <f>S475*H475</f>
        <v>0</v>
      </c>
      <c r="U475" s="41"/>
      <c r="V475" s="41"/>
      <c r="W475" s="41"/>
      <c r="X475" s="41"/>
      <c r="Y475" s="41"/>
      <c r="Z475" s="41"/>
      <c r="AA475" s="41"/>
      <c r="AB475" s="41"/>
      <c r="AC475" s="41"/>
      <c r="AD475" s="41"/>
      <c r="AE475" s="41"/>
      <c r="AR475" s="227" t="s">
        <v>318</v>
      </c>
      <c r="AT475" s="227" t="s">
        <v>159</v>
      </c>
      <c r="AU475" s="227" t="s">
        <v>81</v>
      </c>
      <c r="AY475" s="20" t="s">
        <v>156</v>
      </c>
      <c r="BE475" s="228">
        <f>IF(N475="základní",J475,0)</f>
        <v>0</v>
      </c>
      <c r="BF475" s="228">
        <f>IF(N475="snížená",J475,0)</f>
        <v>0</v>
      </c>
      <c r="BG475" s="228">
        <f>IF(N475="zákl. přenesená",J475,0)</f>
        <v>0</v>
      </c>
      <c r="BH475" s="228">
        <f>IF(N475="sníž. přenesená",J475,0)</f>
        <v>0</v>
      </c>
      <c r="BI475" s="228">
        <f>IF(N475="nulová",J475,0)</f>
        <v>0</v>
      </c>
      <c r="BJ475" s="20" t="s">
        <v>79</v>
      </c>
      <c r="BK475" s="228">
        <f>ROUND(I475*H475,2)</f>
        <v>0</v>
      </c>
      <c r="BL475" s="20" t="s">
        <v>318</v>
      </c>
      <c r="BM475" s="227" t="s">
        <v>2530</v>
      </c>
    </row>
    <row r="476" s="2" customFormat="1">
      <c r="A476" s="41"/>
      <c r="B476" s="42"/>
      <c r="C476" s="43"/>
      <c r="D476" s="229" t="s">
        <v>166</v>
      </c>
      <c r="E476" s="43"/>
      <c r="F476" s="230" t="s">
        <v>2531</v>
      </c>
      <c r="G476" s="43"/>
      <c r="H476" s="43"/>
      <c r="I476" s="231"/>
      <c r="J476" s="43"/>
      <c r="K476" s="43"/>
      <c r="L476" s="47"/>
      <c r="M476" s="232"/>
      <c r="N476" s="233"/>
      <c r="O476" s="87"/>
      <c r="P476" s="87"/>
      <c r="Q476" s="87"/>
      <c r="R476" s="87"/>
      <c r="S476" s="87"/>
      <c r="T476" s="88"/>
      <c r="U476" s="41"/>
      <c r="V476" s="41"/>
      <c r="W476" s="41"/>
      <c r="X476" s="41"/>
      <c r="Y476" s="41"/>
      <c r="Z476" s="41"/>
      <c r="AA476" s="41"/>
      <c r="AB476" s="41"/>
      <c r="AC476" s="41"/>
      <c r="AD476" s="41"/>
      <c r="AE476" s="41"/>
      <c r="AT476" s="20" t="s">
        <v>166</v>
      </c>
      <c r="AU476" s="20" t="s">
        <v>81</v>
      </c>
    </row>
    <row r="477" s="12" customFormat="1" ht="22.8" customHeight="1">
      <c r="A477" s="12"/>
      <c r="B477" s="200"/>
      <c r="C477" s="201"/>
      <c r="D477" s="202" t="s">
        <v>71</v>
      </c>
      <c r="E477" s="214" t="s">
        <v>951</v>
      </c>
      <c r="F477" s="214" t="s">
        <v>952</v>
      </c>
      <c r="G477" s="201"/>
      <c r="H477" s="201"/>
      <c r="I477" s="204"/>
      <c r="J477" s="215">
        <f>BK477</f>
        <v>0</v>
      </c>
      <c r="K477" s="201"/>
      <c r="L477" s="206"/>
      <c r="M477" s="207"/>
      <c r="N477" s="208"/>
      <c r="O477" s="208"/>
      <c r="P477" s="209">
        <f>SUM(P478:P518)</f>
        <v>0</v>
      </c>
      <c r="Q477" s="208"/>
      <c r="R477" s="209">
        <f>SUM(R478:R518)</f>
        <v>0.34121320000000005</v>
      </c>
      <c r="S477" s="208"/>
      <c r="T477" s="210">
        <f>SUM(T478:T518)</f>
        <v>0</v>
      </c>
      <c r="U477" s="12"/>
      <c r="V477" s="12"/>
      <c r="W477" s="12"/>
      <c r="X477" s="12"/>
      <c r="Y477" s="12"/>
      <c r="Z477" s="12"/>
      <c r="AA477" s="12"/>
      <c r="AB477" s="12"/>
      <c r="AC477" s="12"/>
      <c r="AD477" s="12"/>
      <c r="AE477" s="12"/>
      <c r="AR477" s="211" t="s">
        <v>81</v>
      </c>
      <c r="AT477" s="212" t="s">
        <v>71</v>
      </c>
      <c r="AU477" s="212" t="s">
        <v>79</v>
      </c>
      <c r="AY477" s="211" t="s">
        <v>156</v>
      </c>
      <c r="BK477" s="213">
        <f>SUM(BK478:BK518)</f>
        <v>0</v>
      </c>
    </row>
    <row r="478" s="2" customFormat="1" ht="16.5" customHeight="1">
      <c r="A478" s="41"/>
      <c r="B478" s="42"/>
      <c r="C478" s="216" t="s">
        <v>1081</v>
      </c>
      <c r="D478" s="216" t="s">
        <v>159</v>
      </c>
      <c r="E478" s="217" t="s">
        <v>2532</v>
      </c>
      <c r="F478" s="218" t="s">
        <v>2533</v>
      </c>
      <c r="G478" s="219" t="s">
        <v>1608</v>
      </c>
      <c r="H478" s="220">
        <v>23.52</v>
      </c>
      <c r="I478" s="221"/>
      <c r="J478" s="222">
        <f>ROUND(I478*H478,2)</f>
        <v>0</v>
      </c>
      <c r="K478" s="218" t="s">
        <v>219</v>
      </c>
      <c r="L478" s="47"/>
      <c r="M478" s="223" t="s">
        <v>19</v>
      </c>
      <c r="N478" s="224" t="s">
        <v>43</v>
      </c>
      <c r="O478" s="87"/>
      <c r="P478" s="225">
        <f>O478*H478</f>
        <v>0</v>
      </c>
      <c r="Q478" s="225">
        <v>6.0000000000000002E-05</v>
      </c>
      <c r="R478" s="225">
        <f>Q478*H478</f>
        <v>0.0014112</v>
      </c>
      <c r="S478" s="225">
        <v>0</v>
      </c>
      <c r="T478" s="226">
        <f>S478*H478</f>
        <v>0</v>
      </c>
      <c r="U478" s="41"/>
      <c r="V478" s="41"/>
      <c r="W478" s="41"/>
      <c r="X478" s="41"/>
      <c r="Y478" s="41"/>
      <c r="Z478" s="41"/>
      <c r="AA478" s="41"/>
      <c r="AB478" s="41"/>
      <c r="AC478" s="41"/>
      <c r="AD478" s="41"/>
      <c r="AE478" s="41"/>
      <c r="AR478" s="227" t="s">
        <v>318</v>
      </c>
      <c r="AT478" s="227" t="s">
        <v>159</v>
      </c>
      <c r="AU478" s="227" t="s">
        <v>81</v>
      </c>
      <c r="AY478" s="20" t="s">
        <v>156</v>
      </c>
      <c r="BE478" s="228">
        <f>IF(N478="základní",J478,0)</f>
        <v>0</v>
      </c>
      <c r="BF478" s="228">
        <f>IF(N478="snížená",J478,0)</f>
        <v>0</v>
      </c>
      <c r="BG478" s="228">
        <f>IF(N478="zákl. přenesená",J478,0)</f>
        <v>0</v>
      </c>
      <c r="BH478" s="228">
        <f>IF(N478="sníž. přenesená",J478,0)</f>
        <v>0</v>
      </c>
      <c r="BI478" s="228">
        <f>IF(N478="nulová",J478,0)</f>
        <v>0</v>
      </c>
      <c r="BJ478" s="20" t="s">
        <v>79</v>
      </c>
      <c r="BK478" s="228">
        <f>ROUND(I478*H478,2)</f>
        <v>0</v>
      </c>
      <c r="BL478" s="20" t="s">
        <v>318</v>
      </c>
      <c r="BM478" s="227" t="s">
        <v>2534</v>
      </c>
    </row>
    <row r="479" s="2" customFormat="1">
      <c r="A479" s="41"/>
      <c r="B479" s="42"/>
      <c r="C479" s="43"/>
      <c r="D479" s="229" t="s">
        <v>166</v>
      </c>
      <c r="E479" s="43"/>
      <c r="F479" s="230" t="s">
        <v>2535</v>
      </c>
      <c r="G479" s="43"/>
      <c r="H479" s="43"/>
      <c r="I479" s="231"/>
      <c r="J479" s="43"/>
      <c r="K479" s="43"/>
      <c r="L479" s="47"/>
      <c r="M479" s="232"/>
      <c r="N479" s="233"/>
      <c r="O479" s="87"/>
      <c r="P479" s="87"/>
      <c r="Q479" s="87"/>
      <c r="R479" s="87"/>
      <c r="S479" s="87"/>
      <c r="T479" s="88"/>
      <c r="U479" s="41"/>
      <c r="V479" s="41"/>
      <c r="W479" s="41"/>
      <c r="X479" s="41"/>
      <c r="Y479" s="41"/>
      <c r="Z479" s="41"/>
      <c r="AA479" s="41"/>
      <c r="AB479" s="41"/>
      <c r="AC479" s="41"/>
      <c r="AD479" s="41"/>
      <c r="AE479" s="41"/>
      <c r="AT479" s="20" t="s">
        <v>166</v>
      </c>
      <c r="AU479" s="20" t="s">
        <v>81</v>
      </c>
    </row>
    <row r="480" s="14" customFormat="1">
      <c r="A480" s="14"/>
      <c r="B480" s="251"/>
      <c r="C480" s="252"/>
      <c r="D480" s="241" t="s">
        <v>222</v>
      </c>
      <c r="E480" s="253" t="s">
        <v>19</v>
      </c>
      <c r="F480" s="254" t="s">
        <v>2536</v>
      </c>
      <c r="G480" s="252"/>
      <c r="H480" s="253" t="s">
        <v>19</v>
      </c>
      <c r="I480" s="255"/>
      <c r="J480" s="252"/>
      <c r="K480" s="252"/>
      <c r="L480" s="256"/>
      <c r="M480" s="257"/>
      <c r="N480" s="258"/>
      <c r="O480" s="258"/>
      <c r="P480" s="258"/>
      <c r="Q480" s="258"/>
      <c r="R480" s="258"/>
      <c r="S480" s="258"/>
      <c r="T480" s="259"/>
      <c r="U480" s="14"/>
      <c r="V480" s="14"/>
      <c r="W480" s="14"/>
      <c r="X480" s="14"/>
      <c r="Y480" s="14"/>
      <c r="Z480" s="14"/>
      <c r="AA480" s="14"/>
      <c r="AB480" s="14"/>
      <c r="AC480" s="14"/>
      <c r="AD480" s="14"/>
      <c r="AE480" s="14"/>
      <c r="AT480" s="260" t="s">
        <v>222</v>
      </c>
      <c r="AU480" s="260" t="s">
        <v>81</v>
      </c>
      <c r="AV480" s="14" t="s">
        <v>79</v>
      </c>
      <c r="AW480" s="14" t="s">
        <v>33</v>
      </c>
      <c r="AX480" s="14" t="s">
        <v>72</v>
      </c>
      <c r="AY480" s="260" t="s">
        <v>156</v>
      </c>
    </row>
    <row r="481" s="13" customFormat="1">
      <c r="A481" s="13"/>
      <c r="B481" s="239"/>
      <c r="C481" s="240"/>
      <c r="D481" s="241" t="s">
        <v>222</v>
      </c>
      <c r="E481" s="242" t="s">
        <v>19</v>
      </c>
      <c r="F481" s="243" t="s">
        <v>2537</v>
      </c>
      <c r="G481" s="240"/>
      <c r="H481" s="244">
        <v>23.52</v>
      </c>
      <c r="I481" s="245"/>
      <c r="J481" s="240"/>
      <c r="K481" s="240"/>
      <c r="L481" s="246"/>
      <c r="M481" s="247"/>
      <c r="N481" s="248"/>
      <c r="O481" s="248"/>
      <c r="P481" s="248"/>
      <c r="Q481" s="248"/>
      <c r="R481" s="248"/>
      <c r="S481" s="248"/>
      <c r="T481" s="249"/>
      <c r="U481" s="13"/>
      <c r="V481" s="13"/>
      <c r="W481" s="13"/>
      <c r="X481" s="13"/>
      <c r="Y481" s="13"/>
      <c r="Z481" s="13"/>
      <c r="AA481" s="13"/>
      <c r="AB481" s="13"/>
      <c r="AC481" s="13"/>
      <c r="AD481" s="13"/>
      <c r="AE481" s="13"/>
      <c r="AT481" s="250" t="s">
        <v>222</v>
      </c>
      <c r="AU481" s="250" t="s">
        <v>81</v>
      </c>
      <c r="AV481" s="13" t="s">
        <v>81</v>
      </c>
      <c r="AW481" s="13" t="s">
        <v>33</v>
      </c>
      <c r="AX481" s="13" t="s">
        <v>79</v>
      </c>
      <c r="AY481" s="250" t="s">
        <v>156</v>
      </c>
    </row>
    <row r="482" s="2" customFormat="1" ht="16.5" customHeight="1">
      <c r="A482" s="41"/>
      <c r="B482" s="42"/>
      <c r="C482" s="283" t="s">
        <v>1108</v>
      </c>
      <c r="D482" s="283" t="s">
        <v>348</v>
      </c>
      <c r="E482" s="284" t="s">
        <v>2538</v>
      </c>
      <c r="F482" s="285" t="s">
        <v>2539</v>
      </c>
      <c r="G482" s="286" t="s">
        <v>240</v>
      </c>
      <c r="H482" s="287">
        <v>0.028000000000000001</v>
      </c>
      <c r="I482" s="288"/>
      <c r="J482" s="289">
        <f>ROUND(I482*H482,2)</f>
        <v>0</v>
      </c>
      <c r="K482" s="285" t="s">
        <v>219</v>
      </c>
      <c r="L482" s="290"/>
      <c r="M482" s="291" t="s">
        <v>19</v>
      </c>
      <c r="N482" s="292" t="s">
        <v>43</v>
      </c>
      <c r="O482" s="87"/>
      <c r="P482" s="225">
        <f>O482*H482</f>
        <v>0</v>
      </c>
      <c r="Q482" s="225">
        <v>1</v>
      </c>
      <c r="R482" s="225">
        <f>Q482*H482</f>
        <v>0.028000000000000001</v>
      </c>
      <c r="S482" s="225">
        <v>0</v>
      </c>
      <c r="T482" s="226">
        <f>S482*H482</f>
        <v>0</v>
      </c>
      <c r="U482" s="41"/>
      <c r="V482" s="41"/>
      <c r="W482" s="41"/>
      <c r="X482" s="41"/>
      <c r="Y482" s="41"/>
      <c r="Z482" s="41"/>
      <c r="AA482" s="41"/>
      <c r="AB482" s="41"/>
      <c r="AC482" s="41"/>
      <c r="AD482" s="41"/>
      <c r="AE482" s="41"/>
      <c r="AR482" s="227" t="s">
        <v>420</v>
      </c>
      <c r="AT482" s="227" t="s">
        <v>348</v>
      </c>
      <c r="AU482" s="227" t="s">
        <v>81</v>
      </c>
      <c r="AY482" s="20" t="s">
        <v>156</v>
      </c>
      <c r="BE482" s="228">
        <f>IF(N482="základní",J482,0)</f>
        <v>0</v>
      </c>
      <c r="BF482" s="228">
        <f>IF(N482="snížená",J482,0)</f>
        <v>0</v>
      </c>
      <c r="BG482" s="228">
        <f>IF(N482="zákl. přenesená",J482,0)</f>
        <v>0</v>
      </c>
      <c r="BH482" s="228">
        <f>IF(N482="sníž. přenesená",J482,0)</f>
        <v>0</v>
      </c>
      <c r="BI482" s="228">
        <f>IF(N482="nulová",J482,0)</f>
        <v>0</v>
      </c>
      <c r="BJ482" s="20" t="s">
        <v>79</v>
      </c>
      <c r="BK482" s="228">
        <f>ROUND(I482*H482,2)</f>
        <v>0</v>
      </c>
      <c r="BL482" s="20" t="s">
        <v>318</v>
      </c>
      <c r="BM482" s="227" t="s">
        <v>2540</v>
      </c>
    </row>
    <row r="483" s="13" customFormat="1">
      <c r="A483" s="13"/>
      <c r="B483" s="239"/>
      <c r="C483" s="240"/>
      <c r="D483" s="241" t="s">
        <v>222</v>
      </c>
      <c r="E483" s="240"/>
      <c r="F483" s="243" t="s">
        <v>2541</v>
      </c>
      <c r="G483" s="240"/>
      <c r="H483" s="244">
        <v>0.028000000000000001</v>
      </c>
      <c r="I483" s="245"/>
      <c r="J483" s="240"/>
      <c r="K483" s="240"/>
      <c r="L483" s="246"/>
      <c r="M483" s="247"/>
      <c r="N483" s="248"/>
      <c r="O483" s="248"/>
      <c r="P483" s="248"/>
      <c r="Q483" s="248"/>
      <c r="R483" s="248"/>
      <c r="S483" s="248"/>
      <c r="T483" s="249"/>
      <c r="U483" s="13"/>
      <c r="V483" s="13"/>
      <c r="W483" s="13"/>
      <c r="X483" s="13"/>
      <c r="Y483" s="13"/>
      <c r="Z483" s="13"/>
      <c r="AA483" s="13"/>
      <c r="AB483" s="13"/>
      <c r="AC483" s="13"/>
      <c r="AD483" s="13"/>
      <c r="AE483" s="13"/>
      <c r="AT483" s="250" t="s">
        <v>222</v>
      </c>
      <c r="AU483" s="250" t="s">
        <v>81</v>
      </c>
      <c r="AV483" s="13" t="s">
        <v>81</v>
      </c>
      <c r="AW483" s="13" t="s">
        <v>4</v>
      </c>
      <c r="AX483" s="13" t="s">
        <v>79</v>
      </c>
      <c r="AY483" s="250" t="s">
        <v>156</v>
      </c>
    </row>
    <row r="484" s="2" customFormat="1" ht="16.5" customHeight="1">
      <c r="A484" s="41"/>
      <c r="B484" s="42"/>
      <c r="C484" s="216" t="s">
        <v>1111</v>
      </c>
      <c r="D484" s="216" t="s">
        <v>159</v>
      </c>
      <c r="E484" s="217" t="s">
        <v>2542</v>
      </c>
      <c r="F484" s="218" t="s">
        <v>2543</v>
      </c>
      <c r="G484" s="219" t="s">
        <v>1608</v>
      </c>
      <c r="H484" s="220">
        <v>296.04000000000002</v>
      </c>
      <c r="I484" s="221"/>
      <c r="J484" s="222">
        <f>ROUND(I484*H484,2)</f>
        <v>0</v>
      </c>
      <c r="K484" s="218" t="s">
        <v>219</v>
      </c>
      <c r="L484" s="47"/>
      <c r="M484" s="223" t="s">
        <v>19</v>
      </c>
      <c r="N484" s="224" t="s">
        <v>43</v>
      </c>
      <c r="O484" s="87"/>
      <c r="P484" s="225">
        <f>O484*H484</f>
        <v>0</v>
      </c>
      <c r="Q484" s="225">
        <v>5.0000000000000002E-05</v>
      </c>
      <c r="R484" s="225">
        <f>Q484*H484</f>
        <v>0.014802000000000001</v>
      </c>
      <c r="S484" s="225">
        <v>0</v>
      </c>
      <c r="T484" s="226">
        <f>S484*H484</f>
        <v>0</v>
      </c>
      <c r="U484" s="41"/>
      <c r="V484" s="41"/>
      <c r="W484" s="41"/>
      <c r="X484" s="41"/>
      <c r="Y484" s="41"/>
      <c r="Z484" s="41"/>
      <c r="AA484" s="41"/>
      <c r="AB484" s="41"/>
      <c r="AC484" s="41"/>
      <c r="AD484" s="41"/>
      <c r="AE484" s="41"/>
      <c r="AR484" s="227" t="s">
        <v>318</v>
      </c>
      <c r="AT484" s="227" t="s">
        <v>159</v>
      </c>
      <c r="AU484" s="227" t="s">
        <v>81</v>
      </c>
      <c r="AY484" s="20" t="s">
        <v>156</v>
      </c>
      <c r="BE484" s="228">
        <f>IF(N484="základní",J484,0)</f>
        <v>0</v>
      </c>
      <c r="BF484" s="228">
        <f>IF(N484="snížená",J484,0)</f>
        <v>0</v>
      </c>
      <c r="BG484" s="228">
        <f>IF(N484="zákl. přenesená",J484,0)</f>
        <v>0</v>
      </c>
      <c r="BH484" s="228">
        <f>IF(N484="sníž. přenesená",J484,0)</f>
        <v>0</v>
      </c>
      <c r="BI484" s="228">
        <f>IF(N484="nulová",J484,0)</f>
        <v>0</v>
      </c>
      <c r="BJ484" s="20" t="s">
        <v>79</v>
      </c>
      <c r="BK484" s="228">
        <f>ROUND(I484*H484,2)</f>
        <v>0</v>
      </c>
      <c r="BL484" s="20" t="s">
        <v>318</v>
      </c>
      <c r="BM484" s="227" t="s">
        <v>2544</v>
      </c>
    </row>
    <row r="485" s="2" customFormat="1">
      <c r="A485" s="41"/>
      <c r="B485" s="42"/>
      <c r="C485" s="43"/>
      <c r="D485" s="229" t="s">
        <v>166</v>
      </c>
      <c r="E485" s="43"/>
      <c r="F485" s="230" t="s">
        <v>2545</v>
      </c>
      <c r="G485" s="43"/>
      <c r="H485" s="43"/>
      <c r="I485" s="231"/>
      <c r="J485" s="43"/>
      <c r="K485" s="43"/>
      <c r="L485" s="47"/>
      <c r="M485" s="232"/>
      <c r="N485" s="233"/>
      <c r="O485" s="87"/>
      <c r="P485" s="87"/>
      <c r="Q485" s="87"/>
      <c r="R485" s="87"/>
      <c r="S485" s="87"/>
      <c r="T485" s="88"/>
      <c r="U485" s="41"/>
      <c r="V485" s="41"/>
      <c r="W485" s="41"/>
      <c r="X485" s="41"/>
      <c r="Y485" s="41"/>
      <c r="Z485" s="41"/>
      <c r="AA485" s="41"/>
      <c r="AB485" s="41"/>
      <c r="AC485" s="41"/>
      <c r="AD485" s="41"/>
      <c r="AE485" s="41"/>
      <c r="AT485" s="20" t="s">
        <v>166</v>
      </c>
      <c r="AU485" s="20" t="s">
        <v>81</v>
      </c>
    </row>
    <row r="486" s="14" customFormat="1">
      <c r="A486" s="14"/>
      <c r="B486" s="251"/>
      <c r="C486" s="252"/>
      <c r="D486" s="241" t="s">
        <v>222</v>
      </c>
      <c r="E486" s="253" t="s">
        <v>19</v>
      </c>
      <c r="F486" s="254" t="s">
        <v>2546</v>
      </c>
      <c r="G486" s="252"/>
      <c r="H486" s="253" t="s">
        <v>19</v>
      </c>
      <c r="I486" s="255"/>
      <c r="J486" s="252"/>
      <c r="K486" s="252"/>
      <c r="L486" s="256"/>
      <c r="M486" s="257"/>
      <c r="N486" s="258"/>
      <c r="O486" s="258"/>
      <c r="P486" s="258"/>
      <c r="Q486" s="258"/>
      <c r="R486" s="258"/>
      <c r="S486" s="258"/>
      <c r="T486" s="259"/>
      <c r="U486" s="14"/>
      <c r="V486" s="14"/>
      <c r="W486" s="14"/>
      <c r="X486" s="14"/>
      <c r="Y486" s="14"/>
      <c r="Z486" s="14"/>
      <c r="AA486" s="14"/>
      <c r="AB486" s="14"/>
      <c r="AC486" s="14"/>
      <c r="AD486" s="14"/>
      <c r="AE486" s="14"/>
      <c r="AT486" s="260" t="s">
        <v>222</v>
      </c>
      <c r="AU486" s="260" t="s">
        <v>81</v>
      </c>
      <c r="AV486" s="14" t="s">
        <v>79</v>
      </c>
      <c r="AW486" s="14" t="s">
        <v>33</v>
      </c>
      <c r="AX486" s="14" t="s">
        <v>72</v>
      </c>
      <c r="AY486" s="260" t="s">
        <v>156</v>
      </c>
    </row>
    <row r="487" s="13" customFormat="1">
      <c r="A487" s="13"/>
      <c r="B487" s="239"/>
      <c r="C487" s="240"/>
      <c r="D487" s="241" t="s">
        <v>222</v>
      </c>
      <c r="E487" s="242" t="s">
        <v>19</v>
      </c>
      <c r="F487" s="243" t="s">
        <v>2547</v>
      </c>
      <c r="G487" s="240"/>
      <c r="H487" s="244">
        <v>146.28</v>
      </c>
      <c r="I487" s="245"/>
      <c r="J487" s="240"/>
      <c r="K487" s="240"/>
      <c r="L487" s="246"/>
      <c r="M487" s="247"/>
      <c r="N487" s="248"/>
      <c r="O487" s="248"/>
      <c r="P487" s="248"/>
      <c r="Q487" s="248"/>
      <c r="R487" s="248"/>
      <c r="S487" s="248"/>
      <c r="T487" s="249"/>
      <c r="U487" s="13"/>
      <c r="V487" s="13"/>
      <c r="W487" s="13"/>
      <c r="X487" s="13"/>
      <c r="Y487" s="13"/>
      <c r="Z487" s="13"/>
      <c r="AA487" s="13"/>
      <c r="AB487" s="13"/>
      <c r="AC487" s="13"/>
      <c r="AD487" s="13"/>
      <c r="AE487" s="13"/>
      <c r="AT487" s="250" t="s">
        <v>222</v>
      </c>
      <c r="AU487" s="250" t="s">
        <v>81</v>
      </c>
      <c r="AV487" s="13" t="s">
        <v>81</v>
      </c>
      <c r="AW487" s="13" t="s">
        <v>33</v>
      </c>
      <c r="AX487" s="13" t="s">
        <v>72</v>
      </c>
      <c r="AY487" s="250" t="s">
        <v>156</v>
      </c>
    </row>
    <row r="488" s="14" customFormat="1">
      <c r="A488" s="14"/>
      <c r="B488" s="251"/>
      <c r="C488" s="252"/>
      <c r="D488" s="241" t="s">
        <v>222</v>
      </c>
      <c r="E488" s="253" t="s">
        <v>19</v>
      </c>
      <c r="F488" s="254" t="s">
        <v>2548</v>
      </c>
      <c r="G488" s="252"/>
      <c r="H488" s="253" t="s">
        <v>19</v>
      </c>
      <c r="I488" s="255"/>
      <c r="J488" s="252"/>
      <c r="K488" s="252"/>
      <c r="L488" s="256"/>
      <c r="M488" s="257"/>
      <c r="N488" s="258"/>
      <c r="O488" s="258"/>
      <c r="P488" s="258"/>
      <c r="Q488" s="258"/>
      <c r="R488" s="258"/>
      <c r="S488" s="258"/>
      <c r="T488" s="259"/>
      <c r="U488" s="14"/>
      <c r="V488" s="14"/>
      <c r="W488" s="14"/>
      <c r="X488" s="14"/>
      <c r="Y488" s="14"/>
      <c r="Z488" s="14"/>
      <c r="AA488" s="14"/>
      <c r="AB488" s="14"/>
      <c r="AC488" s="14"/>
      <c r="AD488" s="14"/>
      <c r="AE488" s="14"/>
      <c r="AT488" s="260" t="s">
        <v>222</v>
      </c>
      <c r="AU488" s="260" t="s">
        <v>81</v>
      </c>
      <c r="AV488" s="14" t="s">
        <v>79</v>
      </c>
      <c r="AW488" s="14" t="s">
        <v>33</v>
      </c>
      <c r="AX488" s="14" t="s">
        <v>72</v>
      </c>
      <c r="AY488" s="260" t="s">
        <v>156</v>
      </c>
    </row>
    <row r="489" s="13" customFormat="1">
      <c r="A489" s="13"/>
      <c r="B489" s="239"/>
      <c r="C489" s="240"/>
      <c r="D489" s="241" t="s">
        <v>222</v>
      </c>
      <c r="E489" s="242" t="s">
        <v>19</v>
      </c>
      <c r="F489" s="243" t="s">
        <v>2549</v>
      </c>
      <c r="G489" s="240"/>
      <c r="H489" s="244">
        <v>149.75999999999999</v>
      </c>
      <c r="I489" s="245"/>
      <c r="J489" s="240"/>
      <c r="K489" s="240"/>
      <c r="L489" s="246"/>
      <c r="M489" s="247"/>
      <c r="N489" s="248"/>
      <c r="O489" s="248"/>
      <c r="P489" s="248"/>
      <c r="Q489" s="248"/>
      <c r="R489" s="248"/>
      <c r="S489" s="248"/>
      <c r="T489" s="249"/>
      <c r="U489" s="13"/>
      <c r="V489" s="13"/>
      <c r="W489" s="13"/>
      <c r="X489" s="13"/>
      <c r="Y489" s="13"/>
      <c r="Z489" s="13"/>
      <c r="AA489" s="13"/>
      <c r="AB489" s="13"/>
      <c r="AC489" s="13"/>
      <c r="AD489" s="13"/>
      <c r="AE489" s="13"/>
      <c r="AT489" s="250" t="s">
        <v>222</v>
      </c>
      <c r="AU489" s="250" t="s">
        <v>81</v>
      </c>
      <c r="AV489" s="13" t="s">
        <v>81</v>
      </c>
      <c r="AW489" s="13" t="s">
        <v>33</v>
      </c>
      <c r="AX489" s="13" t="s">
        <v>72</v>
      </c>
      <c r="AY489" s="250" t="s">
        <v>156</v>
      </c>
    </row>
    <row r="490" s="16" customFormat="1">
      <c r="A490" s="16"/>
      <c r="B490" s="272"/>
      <c r="C490" s="273"/>
      <c r="D490" s="241" t="s">
        <v>222</v>
      </c>
      <c r="E490" s="274" t="s">
        <v>19</v>
      </c>
      <c r="F490" s="275" t="s">
        <v>292</v>
      </c>
      <c r="G490" s="273"/>
      <c r="H490" s="276">
        <v>296.03999999999996</v>
      </c>
      <c r="I490" s="277"/>
      <c r="J490" s="273"/>
      <c r="K490" s="273"/>
      <c r="L490" s="278"/>
      <c r="M490" s="279"/>
      <c r="N490" s="280"/>
      <c r="O490" s="280"/>
      <c r="P490" s="280"/>
      <c r="Q490" s="280"/>
      <c r="R490" s="280"/>
      <c r="S490" s="280"/>
      <c r="T490" s="281"/>
      <c r="U490" s="16"/>
      <c r="V490" s="16"/>
      <c r="W490" s="16"/>
      <c r="X490" s="16"/>
      <c r="Y490" s="16"/>
      <c r="Z490" s="16"/>
      <c r="AA490" s="16"/>
      <c r="AB490" s="16"/>
      <c r="AC490" s="16"/>
      <c r="AD490" s="16"/>
      <c r="AE490" s="16"/>
      <c r="AT490" s="282" t="s">
        <v>222</v>
      </c>
      <c r="AU490" s="282" t="s">
        <v>81</v>
      </c>
      <c r="AV490" s="16" t="s">
        <v>178</v>
      </c>
      <c r="AW490" s="16" t="s">
        <v>33</v>
      </c>
      <c r="AX490" s="16" t="s">
        <v>79</v>
      </c>
      <c r="AY490" s="282" t="s">
        <v>156</v>
      </c>
    </row>
    <row r="491" s="2" customFormat="1" ht="16.5" customHeight="1">
      <c r="A491" s="41"/>
      <c r="B491" s="42"/>
      <c r="C491" s="283" t="s">
        <v>1114</v>
      </c>
      <c r="D491" s="283" t="s">
        <v>348</v>
      </c>
      <c r="E491" s="284" t="s">
        <v>2550</v>
      </c>
      <c r="F491" s="285" t="s">
        <v>2551</v>
      </c>
      <c r="G491" s="286" t="s">
        <v>240</v>
      </c>
      <c r="H491" s="287">
        <v>0.16800000000000001</v>
      </c>
      <c r="I491" s="288"/>
      <c r="J491" s="289">
        <f>ROUND(I491*H491,2)</f>
        <v>0</v>
      </c>
      <c r="K491" s="285" t="s">
        <v>219</v>
      </c>
      <c r="L491" s="290"/>
      <c r="M491" s="291" t="s">
        <v>19</v>
      </c>
      <c r="N491" s="292" t="s">
        <v>43</v>
      </c>
      <c r="O491" s="87"/>
      <c r="P491" s="225">
        <f>O491*H491</f>
        <v>0</v>
      </c>
      <c r="Q491" s="225">
        <v>1</v>
      </c>
      <c r="R491" s="225">
        <f>Q491*H491</f>
        <v>0.16800000000000001</v>
      </c>
      <c r="S491" s="225">
        <v>0</v>
      </c>
      <c r="T491" s="226">
        <f>S491*H491</f>
        <v>0</v>
      </c>
      <c r="U491" s="41"/>
      <c r="V491" s="41"/>
      <c r="W491" s="41"/>
      <c r="X491" s="41"/>
      <c r="Y491" s="41"/>
      <c r="Z491" s="41"/>
      <c r="AA491" s="41"/>
      <c r="AB491" s="41"/>
      <c r="AC491" s="41"/>
      <c r="AD491" s="41"/>
      <c r="AE491" s="41"/>
      <c r="AR491" s="227" t="s">
        <v>420</v>
      </c>
      <c r="AT491" s="227" t="s">
        <v>348</v>
      </c>
      <c r="AU491" s="227" t="s">
        <v>81</v>
      </c>
      <c r="AY491" s="20" t="s">
        <v>156</v>
      </c>
      <c r="BE491" s="228">
        <f>IF(N491="základní",J491,0)</f>
        <v>0</v>
      </c>
      <c r="BF491" s="228">
        <f>IF(N491="snížená",J491,0)</f>
        <v>0</v>
      </c>
      <c r="BG491" s="228">
        <f>IF(N491="zákl. přenesená",J491,0)</f>
        <v>0</v>
      </c>
      <c r="BH491" s="228">
        <f>IF(N491="sníž. přenesená",J491,0)</f>
        <v>0</v>
      </c>
      <c r="BI491" s="228">
        <f>IF(N491="nulová",J491,0)</f>
        <v>0</v>
      </c>
      <c r="BJ491" s="20" t="s">
        <v>79</v>
      </c>
      <c r="BK491" s="228">
        <f>ROUND(I491*H491,2)</f>
        <v>0</v>
      </c>
      <c r="BL491" s="20" t="s">
        <v>318</v>
      </c>
      <c r="BM491" s="227" t="s">
        <v>2552</v>
      </c>
    </row>
    <row r="492" s="13" customFormat="1">
      <c r="A492" s="13"/>
      <c r="B492" s="239"/>
      <c r="C492" s="240"/>
      <c r="D492" s="241" t="s">
        <v>222</v>
      </c>
      <c r="E492" s="240"/>
      <c r="F492" s="243" t="s">
        <v>2553</v>
      </c>
      <c r="G492" s="240"/>
      <c r="H492" s="244">
        <v>0.16800000000000001</v>
      </c>
      <c r="I492" s="245"/>
      <c r="J492" s="240"/>
      <c r="K492" s="240"/>
      <c r="L492" s="246"/>
      <c r="M492" s="247"/>
      <c r="N492" s="248"/>
      <c r="O492" s="248"/>
      <c r="P492" s="248"/>
      <c r="Q492" s="248"/>
      <c r="R492" s="248"/>
      <c r="S492" s="248"/>
      <c r="T492" s="249"/>
      <c r="U492" s="13"/>
      <c r="V492" s="13"/>
      <c r="W492" s="13"/>
      <c r="X492" s="13"/>
      <c r="Y492" s="13"/>
      <c r="Z492" s="13"/>
      <c r="AA492" s="13"/>
      <c r="AB492" s="13"/>
      <c r="AC492" s="13"/>
      <c r="AD492" s="13"/>
      <c r="AE492" s="13"/>
      <c r="AT492" s="250" t="s">
        <v>222</v>
      </c>
      <c r="AU492" s="250" t="s">
        <v>81</v>
      </c>
      <c r="AV492" s="13" t="s">
        <v>81</v>
      </c>
      <c r="AW492" s="13" t="s">
        <v>4</v>
      </c>
      <c r="AX492" s="13" t="s">
        <v>79</v>
      </c>
      <c r="AY492" s="250" t="s">
        <v>156</v>
      </c>
    </row>
    <row r="493" s="2" customFormat="1" ht="16.5" customHeight="1">
      <c r="A493" s="41"/>
      <c r="B493" s="42"/>
      <c r="C493" s="283" t="s">
        <v>1124</v>
      </c>
      <c r="D493" s="283" t="s">
        <v>348</v>
      </c>
      <c r="E493" s="284" t="s">
        <v>2554</v>
      </c>
      <c r="F493" s="285" t="s">
        <v>2555</v>
      </c>
      <c r="G493" s="286" t="s">
        <v>240</v>
      </c>
      <c r="H493" s="287">
        <v>0.129</v>
      </c>
      <c r="I493" s="288"/>
      <c r="J493" s="289">
        <f>ROUND(I493*H493,2)</f>
        <v>0</v>
      </c>
      <c r="K493" s="285" t="s">
        <v>219</v>
      </c>
      <c r="L493" s="290"/>
      <c r="M493" s="291" t="s">
        <v>19</v>
      </c>
      <c r="N493" s="292" t="s">
        <v>43</v>
      </c>
      <c r="O493" s="87"/>
      <c r="P493" s="225">
        <f>O493*H493</f>
        <v>0</v>
      </c>
      <c r="Q493" s="225">
        <v>1</v>
      </c>
      <c r="R493" s="225">
        <f>Q493*H493</f>
        <v>0.129</v>
      </c>
      <c r="S493" s="225">
        <v>0</v>
      </c>
      <c r="T493" s="226">
        <f>S493*H493</f>
        <v>0</v>
      </c>
      <c r="U493" s="41"/>
      <c r="V493" s="41"/>
      <c r="W493" s="41"/>
      <c r="X493" s="41"/>
      <c r="Y493" s="41"/>
      <c r="Z493" s="41"/>
      <c r="AA493" s="41"/>
      <c r="AB493" s="41"/>
      <c r="AC493" s="41"/>
      <c r="AD493" s="41"/>
      <c r="AE493" s="41"/>
      <c r="AR493" s="227" t="s">
        <v>420</v>
      </c>
      <c r="AT493" s="227" t="s">
        <v>348</v>
      </c>
      <c r="AU493" s="227" t="s">
        <v>81</v>
      </c>
      <c r="AY493" s="20" t="s">
        <v>156</v>
      </c>
      <c r="BE493" s="228">
        <f>IF(N493="základní",J493,0)</f>
        <v>0</v>
      </c>
      <c r="BF493" s="228">
        <f>IF(N493="snížená",J493,0)</f>
        <v>0</v>
      </c>
      <c r="BG493" s="228">
        <f>IF(N493="zákl. přenesená",J493,0)</f>
        <v>0</v>
      </c>
      <c r="BH493" s="228">
        <f>IF(N493="sníž. přenesená",J493,0)</f>
        <v>0</v>
      </c>
      <c r="BI493" s="228">
        <f>IF(N493="nulová",J493,0)</f>
        <v>0</v>
      </c>
      <c r="BJ493" s="20" t="s">
        <v>79</v>
      </c>
      <c r="BK493" s="228">
        <f>ROUND(I493*H493,2)</f>
        <v>0</v>
      </c>
      <c r="BL493" s="20" t="s">
        <v>318</v>
      </c>
      <c r="BM493" s="227" t="s">
        <v>2556</v>
      </c>
    </row>
    <row r="494" s="13" customFormat="1">
      <c r="A494" s="13"/>
      <c r="B494" s="239"/>
      <c r="C494" s="240"/>
      <c r="D494" s="241" t="s">
        <v>222</v>
      </c>
      <c r="E494" s="240"/>
      <c r="F494" s="243" t="s">
        <v>2557</v>
      </c>
      <c r="G494" s="240"/>
      <c r="H494" s="244">
        <v>0.129</v>
      </c>
      <c r="I494" s="245"/>
      <c r="J494" s="240"/>
      <c r="K494" s="240"/>
      <c r="L494" s="246"/>
      <c r="M494" s="247"/>
      <c r="N494" s="248"/>
      <c r="O494" s="248"/>
      <c r="P494" s="248"/>
      <c r="Q494" s="248"/>
      <c r="R494" s="248"/>
      <c r="S494" s="248"/>
      <c r="T494" s="249"/>
      <c r="U494" s="13"/>
      <c r="V494" s="13"/>
      <c r="W494" s="13"/>
      <c r="X494" s="13"/>
      <c r="Y494" s="13"/>
      <c r="Z494" s="13"/>
      <c r="AA494" s="13"/>
      <c r="AB494" s="13"/>
      <c r="AC494" s="13"/>
      <c r="AD494" s="13"/>
      <c r="AE494" s="13"/>
      <c r="AT494" s="250" t="s">
        <v>222</v>
      </c>
      <c r="AU494" s="250" t="s">
        <v>81</v>
      </c>
      <c r="AV494" s="13" t="s">
        <v>81</v>
      </c>
      <c r="AW494" s="13" t="s">
        <v>4</v>
      </c>
      <c r="AX494" s="13" t="s">
        <v>79</v>
      </c>
      <c r="AY494" s="250" t="s">
        <v>156</v>
      </c>
    </row>
    <row r="495" s="2" customFormat="1" ht="16.5" customHeight="1">
      <c r="A495" s="41"/>
      <c r="B495" s="42"/>
      <c r="C495" s="216" t="s">
        <v>1127</v>
      </c>
      <c r="D495" s="216" t="s">
        <v>159</v>
      </c>
      <c r="E495" s="217" t="s">
        <v>953</v>
      </c>
      <c r="F495" s="218" t="s">
        <v>2558</v>
      </c>
      <c r="G495" s="219" t="s">
        <v>266</v>
      </c>
      <c r="H495" s="220">
        <v>7.4000000000000004</v>
      </c>
      <c r="I495" s="221"/>
      <c r="J495" s="222">
        <f>ROUND(I495*H495,2)</f>
        <v>0</v>
      </c>
      <c r="K495" s="218" t="s">
        <v>19</v>
      </c>
      <c r="L495" s="47"/>
      <c r="M495" s="223" t="s">
        <v>19</v>
      </c>
      <c r="N495" s="224" t="s">
        <v>43</v>
      </c>
      <c r="O495" s="87"/>
      <c r="P495" s="225">
        <f>O495*H495</f>
        <v>0</v>
      </c>
      <c r="Q495" s="225">
        <v>0</v>
      </c>
      <c r="R495" s="225">
        <f>Q495*H495</f>
        <v>0</v>
      </c>
      <c r="S495" s="225">
        <v>0</v>
      </c>
      <c r="T495" s="226">
        <f>S495*H495</f>
        <v>0</v>
      </c>
      <c r="U495" s="41"/>
      <c r="V495" s="41"/>
      <c r="W495" s="41"/>
      <c r="X495" s="41"/>
      <c r="Y495" s="41"/>
      <c r="Z495" s="41"/>
      <c r="AA495" s="41"/>
      <c r="AB495" s="41"/>
      <c r="AC495" s="41"/>
      <c r="AD495" s="41"/>
      <c r="AE495" s="41"/>
      <c r="AR495" s="227" t="s">
        <v>318</v>
      </c>
      <c r="AT495" s="227" t="s">
        <v>159</v>
      </c>
      <c r="AU495" s="227" t="s">
        <v>81</v>
      </c>
      <c r="AY495" s="20" t="s">
        <v>156</v>
      </c>
      <c r="BE495" s="228">
        <f>IF(N495="základní",J495,0)</f>
        <v>0</v>
      </c>
      <c r="BF495" s="228">
        <f>IF(N495="snížená",J495,0)</f>
        <v>0</v>
      </c>
      <c r="BG495" s="228">
        <f>IF(N495="zákl. přenesená",J495,0)</f>
        <v>0</v>
      </c>
      <c r="BH495" s="228">
        <f>IF(N495="sníž. přenesená",J495,0)</f>
        <v>0</v>
      </c>
      <c r="BI495" s="228">
        <f>IF(N495="nulová",J495,0)</f>
        <v>0</v>
      </c>
      <c r="BJ495" s="20" t="s">
        <v>79</v>
      </c>
      <c r="BK495" s="228">
        <f>ROUND(I495*H495,2)</f>
        <v>0</v>
      </c>
      <c r="BL495" s="20" t="s">
        <v>318</v>
      </c>
      <c r="BM495" s="227" t="s">
        <v>2559</v>
      </c>
    </row>
    <row r="496" s="13" customFormat="1">
      <c r="A496" s="13"/>
      <c r="B496" s="239"/>
      <c r="C496" s="240"/>
      <c r="D496" s="241" t="s">
        <v>222</v>
      </c>
      <c r="E496" s="242" t="s">
        <v>19</v>
      </c>
      <c r="F496" s="243" t="s">
        <v>2560</v>
      </c>
      <c r="G496" s="240"/>
      <c r="H496" s="244">
        <v>7.4000000000000004</v>
      </c>
      <c r="I496" s="245"/>
      <c r="J496" s="240"/>
      <c r="K496" s="240"/>
      <c r="L496" s="246"/>
      <c r="M496" s="247"/>
      <c r="N496" s="248"/>
      <c r="O496" s="248"/>
      <c r="P496" s="248"/>
      <c r="Q496" s="248"/>
      <c r="R496" s="248"/>
      <c r="S496" s="248"/>
      <c r="T496" s="249"/>
      <c r="U496" s="13"/>
      <c r="V496" s="13"/>
      <c r="W496" s="13"/>
      <c r="X496" s="13"/>
      <c r="Y496" s="13"/>
      <c r="Z496" s="13"/>
      <c r="AA496" s="13"/>
      <c r="AB496" s="13"/>
      <c r="AC496" s="13"/>
      <c r="AD496" s="13"/>
      <c r="AE496" s="13"/>
      <c r="AT496" s="250" t="s">
        <v>222</v>
      </c>
      <c r="AU496" s="250" t="s">
        <v>81</v>
      </c>
      <c r="AV496" s="13" t="s">
        <v>81</v>
      </c>
      <c r="AW496" s="13" t="s">
        <v>33</v>
      </c>
      <c r="AX496" s="13" t="s">
        <v>79</v>
      </c>
      <c r="AY496" s="250" t="s">
        <v>156</v>
      </c>
    </row>
    <row r="497" s="2" customFormat="1" ht="16.5" customHeight="1">
      <c r="A497" s="41"/>
      <c r="B497" s="42"/>
      <c r="C497" s="216" t="s">
        <v>1130</v>
      </c>
      <c r="D497" s="216" t="s">
        <v>159</v>
      </c>
      <c r="E497" s="217" t="s">
        <v>2561</v>
      </c>
      <c r="F497" s="218" t="s">
        <v>2562</v>
      </c>
      <c r="G497" s="219" t="s">
        <v>1608</v>
      </c>
      <c r="H497" s="220">
        <v>481</v>
      </c>
      <c r="I497" s="221"/>
      <c r="J497" s="222">
        <f>ROUND(I497*H497,2)</f>
        <v>0</v>
      </c>
      <c r="K497" s="218" t="s">
        <v>19</v>
      </c>
      <c r="L497" s="47"/>
      <c r="M497" s="223" t="s">
        <v>19</v>
      </c>
      <c r="N497" s="224" t="s">
        <v>43</v>
      </c>
      <c r="O497" s="87"/>
      <c r="P497" s="225">
        <f>O497*H497</f>
        <v>0</v>
      </c>
      <c r="Q497" s="225">
        <v>0</v>
      </c>
      <c r="R497" s="225">
        <f>Q497*H497</f>
        <v>0</v>
      </c>
      <c r="S497" s="225">
        <v>0</v>
      </c>
      <c r="T497" s="226">
        <f>S497*H497</f>
        <v>0</v>
      </c>
      <c r="U497" s="41"/>
      <c r="V497" s="41"/>
      <c r="W497" s="41"/>
      <c r="X497" s="41"/>
      <c r="Y497" s="41"/>
      <c r="Z497" s="41"/>
      <c r="AA497" s="41"/>
      <c r="AB497" s="41"/>
      <c r="AC497" s="41"/>
      <c r="AD497" s="41"/>
      <c r="AE497" s="41"/>
      <c r="AR497" s="227" t="s">
        <v>318</v>
      </c>
      <c r="AT497" s="227" t="s">
        <v>159</v>
      </c>
      <c r="AU497" s="227" t="s">
        <v>81</v>
      </c>
      <c r="AY497" s="20" t="s">
        <v>156</v>
      </c>
      <c r="BE497" s="228">
        <f>IF(N497="základní",J497,0)</f>
        <v>0</v>
      </c>
      <c r="BF497" s="228">
        <f>IF(N497="snížená",J497,0)</f>
        <v>0</v>
      </c>
      <c r="BG497" s="228">
        <f>IF(N497="zákl. přenesená",J497,0)</f>
        <v>0</v>
      </c>
      <c r="BH497" s="228">
        <f>IF(N497="sníž. přenesená",J497,0)</f>
        <v>0</v>
      </c>
      <c r="BI497" s="228">
        <f>IF(N497="nulová",J497,0)</f>
        <v>0</v>
      </c>
      <c r="BJ497" s="20" t="s">
        <v>79</v>
      </c>
      <c r="BK497" s="228">
        <f>ROUND(I497*H497,2)</f>
        <v>0</v>
      </c>
      <c r="BL497" s="20" t="s">
        <v>318</v>
      </c>
      <c r="BM497" s="227" t="s">
        <v>2563</v>
      </c>
    </row>
    <row r="498" s="13" customFormat="1">
      <c r="A498" s="13"/>
      <c r="B498" s="239"/>
      <c r="C498" s="240"/>
      <c r="D498" s="241" t="s">
        <v>222</v>
      </c>
      <c r="E498" s="242" t="s">
        <v>19</v>
      </c>
      <c r="F498" s="243" t="s">
        <v>2564</v>
      </c>
      <c r="G498" s="240"/>
      <c r="H498" s="244">
        <v>481</v>
      </c>
      <c r="I498" s="245"/>
      <c r="J498" s="240"/>
      <c r="K498" s="240"/>
      <c r="L498" s="246"/>
      <c r="M498" s="247"/>
      <c r="N498" s="248"/>
      <c r="O498" s="248"/>
      <c r="P498" s="248"/>
      <c r="Q498" s="248"/>
      <c r="R498" s="248"/>
      <c r="S498" s="248"/>
      <c r="T498" s="249"/>
      <c r="U498" s="13"/>
      <c r="V498" s="13"/>
      <c r="W498" s="13"/>
      <c r="X498" s="13"/>
      <c r="Y498" s="13"/>
      <c r="Z498" s="13"/>
      <c r="AA498" s="13"/>
      <c r="AB498" s="13"/>
      <c r="AC498" s="13"/>
      <c r="AD498" s="13"/>
      <c r="AE498" s="13"/>
      <c r="AT498" s="250" t="s">
        <v>222</v>
      </c>
      <c r="AU498" s="250" t="s">
        <v>81</v>
      </c>
      <c r="AV498" s="13" t="s">
        <v>81</v>
      </c>
      <c r="AW498" s="13" t="s">
        <v>33</v>
      </c>
      <c r="AX498" s="13" t="s">
        <v>79</v>
      </c>
      <c r="AY498" s="250" t="s">
        <v>156</v>
      </c>
    </row>
    <row r="499" s="2" customFormat="1" ht="16.5" customHeight="1">
      <c r="A499" s="41"/>
      <c r="B499" s="42"/>
      <c r="C499" s="216" t="s">
        <v>1134</v>
      </c>
      <c r="D499" s="216" t="s">
        <v>159</v>
      </c>
      <c r="E499" s="217" t="s">
        <v>2565</v>
      </c>
      <c r="F499" s="218" t="s">
        <v>2566</v>
      </c>
      <c r="G499" s="219" t="s">
        <v>1608</v>
      </c>
      <c r="H499" s="220">
        <v>481</v>
      </c>
      <c r="I499" s="221"/>
      <c r="J499" s="222">
        <f>ROUND(I499*H499,2)</f>
        <v>0</v>
      </c>
      <c r="K499" s="218" t="s">
        <v>19</v>
      </c>
      <c r="L499" s="47"/>
      <c r="M499" s="223" t="s">
        <v>19</v>
      </c>
      <c r="N499" s="224" t="s">
        <v>43</v>
      </c>
      <c r="O499" s="87"/>
      <c r="P499" s="225">
        <f>O499*H499</f>
        <v>0</v>
      </c>
      <c r="Q499" s="225">
        <v>0</v>
      </c>
      <c r="R499" s="225">
        <f>Q499*H499</f>
        <v>0</v>
      </c>
      <c r="S499" s="225">
        <v>0</v>
      </c>
      <c r="T499" s="226">
        <f>S499*H499</f>
        <v>0</v>
      </c>
      <c r="U499" s="41"/>
      <c r="V499" s="41"/>
      <c r="W499" s="41"/>
      <c r="X499" s="41"/>
      <c r="Y499" s="41"/>
      <c r="Z499" s="41"/>
      <c r="AA499" s="41"/>
      <c r="AB499" s="41"/>
      <c r="AC499" s="41"/>
      <c r="AD499" s="41"/>
      <c r="AE499" s="41"/>
      <c r="AR499" s="227" t="s">
        <v>318</v>
      </c>
      <c r="AT499" s="227" t="s">
        <v>159</v>
      </c>
      <c r="AU499" s="227" t="s">
        <v>81</v>
      </c>
      <c r="AY499" s="20" t="s">
        <v>156</v>
      </c>
      <c r="BE499" s="228">
        <f>IF(N499="základní",J499,0)</f>
        <v>0</v>
      </c>
      <c r="BF499" s="228">
        <f>IF(N499="snížená",J499,0)</f>
        <v>0</v>
      </c>
      <c r="BG499" s="228">
        <f>IF(N499="zákl. přenesená",J499,0)</f>
        <v>0</v>
      </c>
      <c r="BH499" s="228">
        <f>IF(N499="sníž. přenesená",J499,0)</f>
        <v>0</v>
      </c>
      <c r="BI499" s="228">
        <f>IF(N499="nulová",J499,0)</f>
        <v>0</v>
      </c>
      <c r="BJ499" s="20" t="s">
        <v>79</v>
      </c>
      <c r="BK499" s="228">
        <f>ROUND(I499*H499,2)</f>
        <v>0</v>
      </c>
      <c r="BL499" s="20" t="s">
        <v>318</v>
      </c>
      <c r="BM499" s="227" t="s">
        <v>2567</v>
      </c>
    </row>
    <row r="500" s="13" customFormat="1">
      <c r="A500" s="13"/>
      <c r="B500" s="239"/>
      <c r="C500" s="240"/>
      <c r="D500" s="241" t="s">
        <v>222</v>
      </c>
      <c r="E500" s="242" t="s">
        <v>19</v>
      </c>
      <c r="F500" s="243" t="s">
        <v>2564</v>
      </c>
      <c r="G500" s="240"/>
      <c r="H500" s="244">
        <v>481</v>
      </c>
      <c r="I500" s="245"/>
      <c r="J500" s="240"/>
      <c r="K500" s="240"/>
      <c r="L500" s="246"/>
      <c r="M500" s="247"/>
      <c r="N500" s="248"/>
      <c r="O500" s="248"/>
      <c r="P500" s="248"/>
      <c r="Q500" s="248"/>
      <c r="R500" s="248"/>
      <c r="S500" s="248"/>
      <c r="T500" s="249"/>
      <c r="U500" s="13"/>
      <c r="V500" s="13"/>
      <c r="W500" s="13"/>
      <c r="X500" s="13"/>
      <c r="Y500" s="13"/>
      <c r="Z500" s="13"/>
      <c r="AA500" s="13"/>
      <c r="AB500" s="13"/>
      <c r="AC500" s="13"/>
      <c r="AD500" s="13"/>
      <c r="AE500" s="13"/>
      <c r="AT500" s="250" t="s">
        <v>222</v>
      </c>
      <c r="AU500" s="250" t="s">
        <v>81</v>
      </c>
      <c r="AV500" s="13" t="s">
        <v>81</v>
      </c>
      <c r="AW500" s="13" t="s">
        <v>33</v>
      </c>
      <c r="AX500" s="13" t="s">
        <v>79</v>
      </c>
      <c r="AY500" s="250" t="s">
        <v>156</v>
      </c>
    </row>
    <row r="501" s="2" customFormat="1" ht="16.5" customHeight="1">
      <c r="A501" s="41"/>
      <c r="B501" s="42"/>
      <c r="C501" s="216" t="s">
        <v>1140</v>
      </c>
      <c r="D501" s="216" t="s">
        <v>159</v>
      </c>
      <c r="E501" s="217" t="s">
        <v>2568</v>
      </c>
      <c r="F501" s="218" t="s">
        <v>2569</v>
      </c>
      <c r="G501" s="219" t="s">
        <v>218</v>
      </c>
      <c r="H501" s="220">
        <v>22</v>
      </c>
      <c r="I501" s="221"/>
      <c r="J501" s="222">
        <f>ROUND(I501*H501,2)</f>
        <v>0</v>
      </c>
      <c r="K501" s="218" t="s">
        <v>19</v>
      </c>
      <c r="L501" s="47"/>
      <c r="M501" s="223" t="s">
        <v>19</v>
      </c>
      <c r="N501" s="224" t="s">
        <v>43</v>
      </c>
      <c r="O501" s="87"/>
      <c r="P501" s="225">
        <f>O501*H501</f>
        <v>0</v>
      </c>
      <c r="Q501" s="225">
        <v>0</v>
      </c>
      <c r="R501" s="225">
        <f>Q501*H501</f>
        <v>0</v>
      </c>
      <c r="S501" s="225">
        <v>0</v>
      </c>
      <c r="T501" s="226">
        <f>S501*H501</f>
        <v>0</v>
      </c>
      <c r="U501" s="41"/>
      <c r="V501" s="41"/>
      <c r="W501" s="41"/>
      <c r="X501" s="41"/>
      <c r="Y501" s="41"/>
      <c r="Z501" s="41"/>
      <c r="AA501" s="41"/>
      <c r="AB501" s="41"/>
      <c r="AC501" s="41"/>
      <c r="AD501" s="41"/>
      <c r="AE501" s="41"/>
      <c r="AR501" s="227" t="s">
        <v>318</v>
      </c>
      <c r="AT501" s="227" t="s">
        <v>159</v>
      </c>
      <c r="AU501" s="227" t="s">
        <v>81</v>
      </c>
      <c r="AY501" s="20" t="s">
        <v>156</v>
      </c>
      <c r="BE501" s="228">
        <f>IF(N501="základní",J501,0)</f>
        <v>0</v>
      </c>
      <c r="BF501" s="228">
        <f>IF(N501="snížená",J501,0)</f>
        <v>0</v>
      </c>
      <c r="BG501" s="228">
        <f>IF(N501="zákl. přenesená",J501,0)</f>
        <v>0</v>
      </c>
      <c r="BH501" s="228">
        <f>IF(N501="sníž. přenesená",J501,0)</f>
        <v>0</v>
      </c>
      <c r="BI501" s="228">
        <f>IF(N501="nulová",J501,0)</f>
        <v>0</v>
      </c>
      <c r="BJ501" s="20" t="s">
        <v>79</v>
      </c>
      <c r="BK501" s="228">
        <f>ROUND(I501*H501,2)</f>
        <v>0</v>
      </c>
      <c r="BL501" s="20" t="s">
        <v>318</v>
      </c>
      <c r="BM501" s="227" t="s">
        <v>2570</v>
      </c>
    </row>
    <row r="502" s="13" customFormat="1">
      <c r="A502" s="13"/>
      <c r="B502" s="239"/>
      <c r="C502" s="240"/>
      <c r="D502" s="241" t="s">
        <v>222</v>
      </c>
      <c r="E502" s="242" t="s">
        <v>19</v>
      </c>
      <c r="F502" s="243" t="s">
        <v>361</v>
      </c>
      <c r="G502" s="240"/>
      <c r="H502" s="244">
        <v>22</v>
      </c>
      <c r="I502" s="245"/>
      <c r="J502" s="240"/>
      <c r="K502" s="240"/>
      <c r="L502" s="246"/>
      <c r="M502" s="247"/>
      <c r="N502" s="248"/>
      <c r="O502" s="248"/>
      <c r="P502" s="248"/>
      <c r="Q502" s="248"/>
      <c r="R502" s="248"/>
      <c r="S502" s="248"/>
      <c r="T502" s="249"/>
      <c r="U502" s="13"/>
      <c r="V502" s="13"/>
      <c r="W502" s="13"/>
      <c r="X502" s="13"/>
      <c r="Y502" s="13"/>
      <c r="Z502" s="13"/>
      <c r="AA502" s="13"/>
      <c r="AB502" s="13"/>
      <c r="AC502" s="13"/>
      <c r="AD502" s="13"/>
      <c r="AE502" s="13"/>
      <c r="AT502" s="250" t="s">
        <v>222</v>
      </c>
      <c r="AU502" s="250" t="s">
        <v>81</v>
      </c>
      <c r="AV502" s="13" t="s">
        <v>81</v>
      </c>
      <c r="AW502" s="13" t="s">
        <v>33</v>
      </c>
      <c r="AX502" s="13" t="s">
        <v>79</v>
      </c>
      <c r="AY502" s="250" t="s">
        <v>156</v>
      </c>
    </row>
    <row r="503" s="2" customFormat="1" ht="16.5" customHeight="1">
      <c r="A503" s="41"/>
      <c r="B503" s="42"/>
      <c r="C503" s="216" t="s">
        <v>1147</v>
      </c>
      <c r="D503" s="216" t="s">
        <v>159</v>
      </c>
      <c r="E503" s="217" t="s">
        <v>2571</v>
      </c>
      <c r="F503" s="218" t="s">
        <v>2572</v>
      </c>
      <c r="G503" s="219" t="s">
        <v>266</v>
      </c>
      <c r="H503" s="220">
        <v>28.800000000000001</v>
      </c>
      <c r="I503" s="221"/>
      <c r="J503" s="222">
        <f>ROUND(I503*H503,2)</f>
        <v>0</v>
      </c>
      <c r="K503" s="218" t="s">
        <v>19</v>
      </c>
      <c r="L503" s="47"/>
      <c r="M503" s="223" t="s">
        <v>19</v>
      </c>
      <c r="N503" s="224" t="s">
        <v>43</v>
      </c>
      <c r="O503" s="87"/>
      <c r="P503" s="225">
        <f>O503*H503</f>
        <v>0</v>
      </c>
      <c r="Q503" s="225">
        <v>0</v>
      </c>
      <c r="R503" s="225">
        <f>Q503*H503</f>
        <v>0</v>
      </c>
      <c r="S503" s="225">
        <v>0</v>
      </c>
      <c r="T503" s="226">
        <f>S503*H503</f>
        <v>0</v>
      </c>
      <c r="U503" s="41"/>
      <c r="V503" s="41"/>
      <c r="W503" s="41"/>
      <c r="X503" s="41"/>
      <c r="Y503" s="41"/>
      <c r="Z503" s="41"/>
      <c r="AA503" s="41"/>
      <c r="AB503" s="41"/>
      <c r="AC503" s="41"/>
      <c r="AD503" s="41"/>
      <c r="AE503" s="41"/>
      <c r="AR503" s="227" t="s">
        <v>318</v>
      </c>
      <c r="AT503" s="227" t="s">
        <v>159</v>
      </c>
      <c r="AU503" s="227" t="s">
        <v>81</v>
      </c>
      <c r="AY503" s="20" t="s">
        <v>156</v>
      </c>
      <c r="BE503" s="228">
        <f>IF(N503="základní",J503,0)</f>
        <v>0</v>
      </c>
      <c r="BF503" s="228">
        <f>IF(N503="snížená",J503,0)</f>
        <v>0</v>
      </c>
      <c r="BG503" s="228">
        <f>IF(N503="zákl. přenesená",J503,0)</f>
        <v>0</v>
      </c>
      <c r="BH503" s="228">
        <f>IF(N503="sníž. přenesená",J503,0)</f>
        <v>0</v>
      </c>
      <c r="BI503" s="228">
        <f>IF(N503="nulová",J503,0)</f>
        <v>0</v>
      </c>
      <c r="BJ503" s="20" t="s">
        <v>79</v>
      </c>
      <c r="BK503" s="228">
        <f>ROUND(I503*H503,2)</f>
        <v>0</v>
      </c>
      <c r="BL503" s="20" t="s">
        <v>318</v>
      </c>
      <c r="BM503" s="227" t="s">
        <v>2573</v>
      </c>
    </row>
    <row r="504" s="13" customFormat="1">
      <c r="A504" s="13"/>
      <c r="B504" s="239"/>
      <c r="C504" s="240"/>
      <c r="D504" s="241" t="s">
        <v>222</v>
      </c>
      <c r="E504" s="242" t="s">
        <v>19</v>
      </c>
      <c r="F504" s="243" t="s">
        <v>2574</v>
      </c>
      <c r="G504" s="240"/>
      <c r="H504" s="244">
        <v>28.800000000000001</v>
      </c>
      <c r="I504" s="245"/>
      <c r="J504" s="240"/>
      <c r="K504" s="240"/>
      <c r="L504" s="246"/>
      <c r="M504" s="247"/>
      <c r="N504" s="248"/>
      <c r="O504" s="248"/>
      <c r="P504" s="248"/>
      <c r="Q504" s="248"/>
      <c r="R504" s="248"/>
      <c r="S504" s="248"/>
      <c r="T504" s="249"/>
      <c r="U504" s="13"/>
      <c r="V504" s="13"/>
      <c r="W504" s="13"/>
      <c r="X504" s="13"/>
      <c r="Y504" s="13"/>
      <c r="Z504" s="13"/>
      <c r="AA504" s="13"/>
      <c r="AB504" s="13"/>
      <c r="AC504" s="13"/>
      <c r="AD504" s="13"/>
      <c r="AE504" s="13"/>
      <c r="AT504" s="250" t="s">
        <v>222</v>
      </c>
      <c r="AU504" s="250" t="s">
        <v>81</v>
      </c>
      <c r="AV504" s="13" t="s">
        <v>81</v>
      </c>
      <c r="AW504" s="13" t="s">
        <v>33</v>
      </c>
      <c r="AX504" s="13" t="s">
        <v>79</v>
      </c>
      <c r="AY504" s="250" t="s">
        <v>156</v>
      </c>
    </row>
    <row r="505" s="2" customFormat="1" ht="16.5" customHeight="1">
      <c r="A505" s="41"/>
      <c r="B505" s="42"/>
      <c r="C505" s="216" t="s">
        <v>1152</v>
      </c>
      <c r="D505" s="216" t="s">
        <v>159</v>
      </c>
      <c r="E505" s="217" t="s">
        <v>2575</v>
      </c>
      <c r="F505" s="218" t="s">
        <v>2576</v>
      </c>
      <c r="G505" s="219" t="s">
        <v>266</v>
      </c>
      <c r="H505" s="220">
        <v>28.800000000000001</v>
      </c>
      <c r="I505" s="221"/>
      <c r="J505" s="222">
        <f>ROUND(I505*H505,2)</f>
        <v>0</v>
      </c>
      <c r="K505" s="218" t="s">
        <v>19</v>
      </c>
      <c r="L505" s="47"/>
      <c r="M505" s="223" t="s">
        <v>19</v>
      </c>
      <c r="N505" s="224" t="s">
        <v>43</v>
      </c>
      <c r="O505" s="87"/>
      <c r="P505" s="225">
        <f>O505*H505</f>
        <v>0</v>
      </c>
      <c r="Q505" s="225">
        <v>0</v>
      </c>
      <c r="R505" s="225">
        <f>Q505*H505</f>
        <v>0</v>
      </c>
      <c r="S505" s="225">
        <v>0</v>
      </c>
      <c r="T505" s="226">
        <f>S505*H505</f>
        <v>0</v>
      </c>
      <c r="U505" s="41"/>
      <c r="V505" s="41"/>
      <c r="W505" s="41"/>
      <c r="X505" s="41"/>
      <c r="Y505" s="41"/>
      <c r="Z505" s="41"/>
      <c r="AA505" s="41"/>
      <c r="AB505" s="41"/>
      <c r="AC505" s="41"/>
      <c r="AD505" s="41"/>
      <c r="AE505" s="41"/>
      <c r="AR505" s="227" t="s">
        <v>318</v>
      </c>
      <c r="AT505" s="227" t="s">
        <v>159</v>
      </c>
      <c r="AU505" s="227" t="s">
        <v>81</v>
      </c>
      <c r="AY505" s="20" t="s">
        <v>156</v>
      </c>
      <c r="BE505" s="228">
        <f>IF(N505="základní",J505,0)</f>
        <v>0</v>
      </c>
      <c r="BF505" s="228">
        <f>IF(N505="snížená",J505,0)</f>
        <v>0</v>
      </c>
      <c r="BG505" s="228">
        <f>IF(N505="zákl. přenesená",J505,0)</f>
        <v>0</v>
      </c>
      <c r="BH505" s="228">
        <f>IF(N505="sníž. přenesená",J505,0)</f>
        <v>0</v>
      </c>
      <c r="BI505" s="228">
        <f>IF(N505="nulová",J505,0)</f>
        <v>0</v>
      </c>
      <c r="BJ505" s="20" t="s">
        <v>79</v>
      </c>
      <c r="BK505" s="228">
        <f>ROUND(I505*H505,2)</f>
        <v>0</v>
      </c>
      <c r="BL505" s="20" t="s">
        <v>318</v>
      </c>
      <c r="BM505" s="227" t="s">
        <v>2577</v>
      </c>
    </row>
    <row r="506" s="13" customFormat="1">
      <c r="A506" s="13"/>
      <c r="B506" s="239"/>
      <c r="C506" s="240"/>
      <c r="D506" s="241" t="s">
        <v>222</v>
      </c>
      <c r="E506" s="242" t="s">
        <v>19</v>
      </c>
      <c r="F506" s="243" t="s">
        <v>2574</v>
      </c>
      <c r="G506" s="240"/>
      <c r="H506" s="244">
        <v>28.800000000000001</v>
      </c>
      <c r="I506" s="245"/>
      <c r="J506" s="240"/>
      <c r="K506" s="240"/>
      <c r="L506" s="246"/>
      <c r="M506" s="247"/>
      <c r="N506" s="248"/>
      <c r="O506" s="248"/>
      <c r="P506" s="248"/>
      <c r="Q506" s="248"/>
      <c r="R506" s="248"/>
      <c r="S506" s="248"/>
      <c r="T506" s="249"/>
      <c r="U506" s="13"/>
      <c r="V506" s="13"/>
      <c r="W506" s="13"/>
      <c r="X506" s="13"/>
      <c r="Y506" s="13"/>
      <c r="Z506" s="13"/>
      <c r="AA506" s="13"/>
      <c r="AB506" s="13"/>
      <c r="AC506" s="13"/>
      <c r="AD506" s="13"/>
      <c r="AE506" s="13"/>
      <c r="AT506" s="250" t="s">
        <v>222</v>
      </c>
      <c r="AU506" s="250" t="s">
        <v>81</v>
      </c>
      <c r="AV506" s="13" t="s">
        <v>81</v>
      </c>
      <c r="AW506" s="13" t="s">
        <v>33</v>
      </c>
      <c r="AX506" s="13" t="s">
        <v>79</v>
      </c>
      <c r="AY506" s="250" t="s">
        <v>156</v>
      </c>
    </row>
    <row r="507" s="2" customFormat="1" ht="16.5" customHeight="1">
      <c r="A507" s="41"/>
      <c r="B507" s="42"/>
      <c r="C507" s="216" t="s">
        <v>1154</v>
      </c>
      <c r="D507" s="216" t="s">
        <v>159</v>
      </c>
      <c r="E507" s="217" t="s">
        <v>2578</v>
      </c>
      <c r="F507" s="218" t="s">
        <v>2579</v>
      </c>
      <c r="G507" s="219" t="s">
        <v>1608</v>
      </c>
      <c r="H507" s="220">
        <v>481</v>
      </c>
      <c r="I507" s="221"/>
      <c r="J507" s="222">
        <f>ROUND(I507*H507,2)</f>
        <v>0</v>
      </c>
      <c r="K507" s="218" t="s">
        <v>19</v>
      </c>
      <c r="L507" s="47"/>
      <c r="M507" s="223" t="s">
        <v>19</v>
      </c>
      <c r="N507" s="224" t="s">
        <v>43</v>
      </c>
      <c r="O507" s="87"/>
      <c r="P507" s="225">
        <f>O507*H507</f>
        <v>0</v>
      </c>
      <c r="Q507" s="225">
        <v>0</v>
      </c>
      <c r="R507" s="225">
        <f>Q507*H507</f>
        <v>0</v>
      </c>
      <c r="S507" s="225">
        <v>0</v>
      </c>
      <c r="T507" s="226">
        <f>S507*H507</f>
        <v>0</v>
      </c>
      <c r="U507" s="41"/>
      <c r="V507" s="41"/>
      <c r="W507" s="41"/>
      <c r="X507" s="41"/>
      <c r="Y507" s="41"/>
      <c r="Z507" s="41"/>
      <c r="AA507" s="41"/>
      <c r="AB507" s="41"/>
      <c r="AC507" s="41"/>
      <c r="AD507" s="41"/>
      <c r="AE507" s="41"/>
      <c r="AR507" s="227" t="s">
        <v>318</v>
      </c>
      <c r="AT507" s="227" t="s">
        <v>159</v>
      </c>
      <c r="AU507" s="227" t="s">
        <v>81</v>
      </c>
      <c r="AY507" s="20" t="s">
        <v>156</v>
      </c>
      <c r="BE507" s="228">
        <f>IF(N507="základní",J507,0)</f>
        <v>0</v>
      </c>
      <c r="BF507" s="228">
        <f>IF(N507="snížená",J507,0)</f>
        <v>0</v>
      </c>
      <c r="BG507" s="228">
        <f>IF(N507="zákl. přenesená",J507,0)</f>
        <v>0</v>
      </c>
      <c r="BH507" s="228">
        <f>IF(N507="sníž. přenesená",J507,0)</f>
        <v>0</v>
      </c>
      <c r="BI507" s="228">
        <f>IF(N507="nulová",J507,0)</f>
        <v>0</v>
      </c>
      <c r="BJ507" s="20" t="s">
        <v>79</v>
      </c>
      <c r="BK507" s="228">
        <f>ROUND(I507*H507,2)</f>
        <v>0</v>
      </c>
      <c r="BL507" s="20" t="s">
        <v>318</v>
      </c>
      <c r="BM507" s="227" t="s">
        <v>2580</v>
      </c>
    </row>
    <row r="508" s="13" customFormat="1">
      <c r="A508" s="13"/>
      <c r="B508" s="239"/>
      <c r="C508" s="240"/>
      <c r="D508" s="241" t="s">
        <v>222</v>
      </c>
      <c r="E508" s="242" t="s">
        <v>19</v>
      </c>
      <c r="F508" s="243" t="s">
        <v>2564</v>
      </c>
      <c r="G508" s="240"/>
      <c r="H508" s="244">
        <v>481</v>
      </c>
      <c r="I508" s="245"/>
      <c r="J508" s="240"/>
      <c r="K508" s="240"/>
      <c r="L508" s="246"/>
      <c r="M508" s="247"/>
      <c r="N508" s="248"/>
      <c r="O508" s="248"/>
      <c r="P508" s="248"/>
      <c r="Q508" s="248"/>
      <c r="R508" s="248"/>
      <c r="S508" s="248"/>
      <c r="T508" s="249"/>
      <c r="U508" s="13"/>
      <c r="V508" s="13"/>
      <c r="W508" s="13"/>
      <c r="X508" s="13"/>
      <c r="Y508" s="13"/>
      <c r="Z508" s="13"/>
      <c r="AA508" s="13"/>
      <c r="AB508" s="13"/>
      <c r="AC508" s="13"/>
      <c r="AD508" s="13"/>
      <c r="AE508" s="13"/>
      <c r="AT508" s="250" t="s">
        <v>222</v>
      </c>
      <c r="AU508" s="250" t="s">
        <v>81</v>
      </c>
      <c r="AV508" s="13" t="s">
        <v>81</v>
      </c>
      <c r="AW508" s="13" t="s">
        <v>33</v>
      </c>
      <c r="AX508" s="13" t="s">
        <v>79</v>
      </c>
      <c r="AY508" s="250" t="s">
        <v>156</v>
      </c>
    </row>
    <row r="509" s="2" customFormat="1" ht="16.5" customHeight="1">
      <c r="A509" s="41"/>
      <c r="B509" s="42"/>
      <c r="C509" s="216" t="s">
        <v>1156</v>
      </c>
      <c r="D509" s="216" t="s">
        <v>159</v>
      </c>
      <c r="E509" s="217" t="s">
        <v>2581</v>
      </c>
      <c r="F509" s="218" t="s">
        <v>2582</v>
      </c>
      <c r="G509" s="219" t="s">
        <v>266</v>
      </c>
      <c r="H509" s="220">
        <v>28.800000000000001</v>
      </c>
      <c r="I509" s="221"/>
      <c r="J509" s="222">
        <f>ROUND(I509*H509,2)</f>
        <v>0</v>
      </c>
      <c r="K509" s="218" t="s">
        <v>19</v>
      </c>
      <c r="L509" s="47"/>
      <c r="M509" s="223" t="s">
        <v>19</v>
      </c>
      <c r="N509" s="224" t="s">
        <v>43</v>
      </c>
      <c r="O509" s="87"/>
      <c r="P509" s="225">
        <f>O509*H509</f>
        <v>0</v>
      </c>
      <c r="Q509" s="225">
        <v>0</v>
      </c>
      <c r="R509" s="225">
        <f>Q509*H509</f>
        <v>0</v>
      </c>
      <c r="S509" s="225">
        <v>0</v>
      </c>
      <c r="T509" s="226">
        <f>S509*H509</f>
        <v>0</v>
      </c>
      <c r="U509" s="41"/>
      <c r="V509" s="41"/>
      <c r="W509" s="41"/>
      <c r="X509" s="41"/>
      <c r="Y509" s="41"/>
      <c r="Z509" s="41"/>
      <c r="AA509" s="41"/>
      <c r="AB509" s="41"/>
      <c r="AC509" s="41"/>
      <c r="AD509" s="41"/>
      <c r="AE509" s="41"/>
      <c r="AR509" s="227" t="s">
        <v>318</v>
      </c>
      <c r="AT509" s="227" t="s">
        <v>159</v>
      </c>
      <c r="AU509" s="227" t="s">
        <v>81</v>
      </c>
      <c r="AY509" s="20" t="s">
        <v>156</v>
      </c>
      <c r="BE509" s="228">
        <f>IF(N509="základní",J509,0)</f>
        <v>0</v>
      </c>
      <c r="BF509" s="228">
        <f>IF(N509="snížená",J509,0)</f>
        <v>0</v>
      </c>
      <c r="BG509" s="228">
        <f>IF(N509="zákl. přenesená",J509,0)</f>
        <v>0</v>
      </c>
      <c r="BH509" s="228">
        <f>IF(N509="sníž. přenesená",J509,0)</f>
        <v>0</v>
      </c>
      <c r="BI509" s="228">
        <f>IF(N509="nulová",J509,0)</f>
        <v>0</v>
      </c>
      <c r="BJ509" s="20" t="s">
        <v>79</v>
      </c>
      <c r="BK509" s="228">
        <f>ROUND(I509*H509,2)</f>
        <v>0</v>
      </c>
      <c r="BL509" s="20" t="s">
        <v>318</v>
      </c>
      <c r="BM509" s="227" t="s">
        <v>2583</v>
      </c>
    </row>
    <row r="510" s="2" customFormat="1" ht="16.5" customHeight="1">
      <c r="A510" s="41"/>
      <c r="B510" s="42"/>
      <c r="C510" s="283" t="s">
        <v>1965</v>
      </c>
      <c r="D510" s="283" t="s">
        <v>348</v>
      </c>
      <c r="E510" s="284" t="s">
        <v>2584</v>
      </c>
      <c r="F510" s="285" t="s">
        <v>2585</v>
      </c>
      <c r="G510" s="286" t="s">
        <v>1608</v>
      </c>
      <c r="H510" s="287">
        <v>481</v>
      </c>
      <c r="I510" s="288"/>
      <c r="J510" s="289">
        <f>ROUND(I510*H510,2)</f>
        <v>0</v>
      </c>
      <c r="K510" s="285" t="s">
        <v>19</v>
      </c>
      <c r="L510" s="290"/>
      <c r="M510" s="291" t="s">
        <v>19</v>
      </c>
      <c r="N510" s="292" t="s">
        <v>43</v>
      </c>
      <c r="O510" s="87"/>
      <c r="P510" s="225">
        <f>O510*H510</f>
        <v>0</v>
      </c>
      <c r="Q510" s="225">
        <v>0</v>
      </c>
      <c r="R510" s="225">
        <f>Q510*H510</f>
        <v>0</v>
      </c>
      <c r="S510" s="225">
        <v>0</v>
      </c>
      <c r="T510" s="226">
        <f>S510*H510</f>
        <v>0</v>
      </c>
      <c r="U510" s="41"/>
      <c r="V510" s="41"/>
      <c r="W510" s="41"/>
      <c r="X510" s="41"/>
      <c r="Y510" s="41"/>
      <c r="Z510" s="41"/>
      <c r="AA510" s="41"/>
      <c r="AB510" s="41"/>
      <c r="AC510" s="41"/>
      <c r="AD510" s="41"/>
      <c r="AE510" s="41"/>
      <c r="AR510" s="227" t="s">
        <v>420</v>
      </c>
      <c r="AT510" s="227" t="s">
        <v>348</v>
      </c>
      <c r="AU510" s="227" t="s">
        <v>81</v>
      </c>
      <c r="AY510" s="20" t="s">
        <v>156</v>
      </c>
      <c r="BE510" s="228">
        <f>IF(N510="základní",J510,0)</f>
        <v>0</v>
      </c>
      <c r="BF510" s="228">
        <f>IF(N510="snížená",J510,0)</f>
        <v>0</v>
      </c>
      <c r="BG510" s="228">
        <f>IF(N510="zákl. přenesená",J510,0)</f>
        <v>0</v>
      </c>
      <c r="BH510" s="228">
        <f>IF(N510="sníž. přenesená",J510,0)</f>
        <v>0</v>
      </c>
      <c r="BI510" s="228">
        <f>IF(N510="nulová",J510,0)</f>
        <v>0</v>
      </c>
      <c r="BJ510" s="20" t="s">
        <v>79</v>
      </c>
      <c r="BK510" s="228">
        <f>ROUND(I510*H510,2)</f>
        <v>0</v>
      </c>
      <c r="BL510" s="20" t="s">
        <v>318</v>
      </c>
      <c r="BM510" s="227" t="s">
        <v>2586</v>
      </c>
    </row>
    <row r="511" s="13" customFormat="1">
      <c r="A511" s="13"/>
      <c r="B511" s="239"/>
      <c r="C511" s="240"/>
      <c r="D511" s="241" t="s">
        <v>222</v>
      </c>
      <c r="E511" s="242" t="s">
        <v>19</v>
      </c>
      <c r="F511" s="243" t="s">
        <v>2564</v>
      </c>
      <c r="G511" s="240"/>
      <c r="H511" s="244">
        <v>481</v>
      </c>
      <c r="I511" s="245"/>
      <c r="J511" s="240"/>
      <c r="K511" s="240"/>
      <c r="L511" s="246"/>
      <c r="M511" s="247"/>
      <c r="N511" s="248"/>
      <c r="O511" s="248"/>
      <c r="P511" s="248"/>
      <c r="Q511" s="248"/>
      <c r="R511" s="248"/>
      <c r="S511" s="248"/>
      <c r="T511" s="249"/>
      <c r="U511" s="13"/>
      <c r="V511" s="13"/>
      <c r="W511" s="13"/>
      <c r="X511" s="13"/>
      <c r="Y511" s="13"/>
      <c r="Z511" s="13"/>
      <c r="AA511" s="13"/>
      <c r="AB511" s="13"/>
      <c r="AC511" s="13"/>
      <c r="AD511" s="13"/>
      <c r="AE511" s="13"/>
      <c r="AT511" s="250" t="s">
        <v>222</v>
      </c>
      <c r="AU511" s="250" t="s">
        <v>81</v>
      </c>
      <c r="AV511" s="13" t="s">
        <v>81</v>
      </c>
      <c r="AW511" s="13" t="s">
        <v>33</v>
      </c>
      <c r="AX511" s="13" t="s">
        <v>79</v>
      </c>
      <c r="AY511" s="250" t="s">
        <v>156</v>
      </c>
    </row>
    <row r="512" s="2" customFormat="1" ht="16.5" customHeight="1">
      <c r="A512" s="41"/>
      <c r="B512" s="42"/>
      <c r="C512" s="283" t="s">
        <v>1969</v>
      </c>
      <c r="D512" s="283" t="s">
        <v>348</v>
      </c>
      <c r="E512" s="284" t="s">
        <v>2587</v>
      </c>
      <c r="F512" s="285" t="s">
        <v>2588</v>
      </c>
      <c r="G512" s="286" t="s">
        <v>218</v>
      </c>
      <c r="H512" s="287">
        <v>22</v>
      </c>
      <c r="I512" s="288"/>
      <c r="J512" s="289">
        <f>ROUND(I512*H512,2)</f>
        <v>0</v>
      </c>
      <c r="K512" s="285" t="s">
        <v>19</v>
      </c>
      <c r="L512" s="290"/>
      <c r="M512" s="291" t="s">
        <v>19</v>
      </c>
      <c r="N512" s="292" t="s">
        <v>43</v>
      </c>
      <c r="O512" s="87"/>
      <c r="P512" s="225">
        <f>O512*H512</f>
        <v>0</v>
      </c>
      <c r="Q512" s="225">
        <v>0</v>
      </c>
      <c r="R512" s="225">
        <f>Q512*H512</f>
        <v>0</v>
      </c>
      <c r="S512" s="225">
        <v>0</v>
      </c>
      <c r="T512" s="226">
        <f>S512*H512</f>
        <v>0</v>
      </c>
      <c r="U512" s="41"/>
      <c r="V512" s="41"/>
      <c r="W512" s="41"/>
      <c r="X512" s="41"/>
      <c r="Y512" s="41"/>
      <c r="Z512" s="41"/>
      <c r="AA512" s="41"/>
      <c r="AB512" s="41"/>
      <c r="AC512" s="41"/>
      <c r="AD512" s="41"/>
      <c r="AE512" s="41"/>
      <c r="AR512" s="227" t="s">
        <v>420</v>
      </c>
      <c r="AT512" s="227" t="s">
        <v>348</v>
      </c>
      <c r="AU512" s="227" t="s">
        <v>81</v>
      </c>
      <c r="AY512" s="20" t="s">
        <v>156</v>
      </c>
      <c r="BE512" s="228">
        <f>IF(N512="základní",J512,0)</f>
        <v>0</v>
      </c>
      <c r="BF512" s="228">
        <f>IF(N512="snížená",J512,0)</f>
        <v>0</v>
      </c>
      <c r="BG512" s="228">
        <f>IF(N512="zákl. přenesená",J512,0)</f>
        <v>0</v>
      </c>
      <c r="BH512" s="228">
        <f>IF(N512="sníž. přenesená",J512,0)</f>
        <v>0</v>
      </c>
      <c r="BI512" s="228">
        <f>IF(N512="nulová",J512,0)</f>
        <v>0</v>
      </c>
      <c r="BJ512" s="20" t="s">
        <v>79</v>
      </c>
      <c r="BK512" s="228">
        <f>ROUND(I512*H512,2)</f>
        <v>0</v>
      </c>
      <c r="BL512" s="20" t="s">
        <v>318</v>
      </c>
      <c r="BM512" s="227" t="s">
        <v>2589</v>
      </c>
    </row>
    <row r="513" s="13" customFormat="1">
      <c r="A513" s="13"/>
      <c r="B513" s="239"/>
      <c r="C513" s="240"/>
      <c r="D513" s="241" t="s">
        <v>222</v>
      </c>
      <c r="E513" s="242" t="s">
        <v>19</v>
      </c>
      <c r="F513" s="243" t="s">
        <v>361</v>
      </c>
      <c r="G513" s="240"/>
      <c r="H513" s="244">
        <v>22</v>
      </c>
      <c r="I513" s="245"/>
      <c r="J513" s="240"/>
      <c r="K513" s="240"/>
      <c r="L513" s="246"/>
      <c r="M513" s="247"/>
      <c r="N513" s="248"/>
      <c r="O513" s="248"/>
      <c r="P513" s="248"/>
      <c r="Q513" s="248"/>
      <c r="R513" s="248"/>
      <c r="S513" s="248"/>
      <c r="T513" s="249"/>
      <c r="U513" s="13"/>
      <c r="V513" s="13"/>
      <c r="W513" s="13"/>
      <c r="X513" s="13"/>
      <c r="Y513" s="13"/>
      <c r="Z513" s="13"/>
      <c r="AA513" s="13"/>
      <c r="AB513" s="13"/>
      <c r="AC513" s="13"/>
      <c r="AD513" s="13"/>
      <c r="AE513" s="13"/>
      <c r="AT513" s="250" t="s">
        <v>222</v>
      </c>
      <c r="AU513" s="250" t="s">
        <v>81</v>
      </c>
      <c r="AV513" s="13" t="s">
        <v>81</v>
      </c>
      <c r="AW513" s="13" t="s">
        <v>33</v>
      </c>
      <c r="AX513" s="13" t="s">
        <v>79</v>
      </c>
      <c r="AY513" s="250" t="s">
        <v>156</v>
      </c>
    </row>
    <row r="514" s="2" customFormat="1" ht="16.5" customHeight="1">
      <c r="A514" s="41"/>
      <c r="B514" s="42"/>
      <c r="C514" s="283" t="s">
        <v>1973</v>
      </c>
      <c r="D514" s="283" t="s">
        <v>348</v>
      </c>
      <c r="E514" s="284" t="s">
        <v>2590</v>
      </c>
      <c r="F514" s="285" t="s">
        <v>2591</v>
      </c>
      <c r="G514" s="286" t="s">
        <v>266</v>
      </c>
      <c r="H514" s="287">
        <v>28.800000000000001</v>
      </c>
      <c r="I514" s="288"/>
      <c r="J514" s="289">
        <f>ROUND(I514*H514,2)</f>
        <v>0</v>
      </c>
      <c r="K514" s="285" t="s">
        <v>19</v>
      </c>
      <c r="L514" s="290"/>
      <c r="M514" s="291" t="s">
        <v>19</v>
      </c>
      <c r="N514" s="292" t="s">
        <v>43</v>
      </c>
      <c r="O514" s="87"/>
      <c r="P514" s="225">
        <f>O514*H514</f>
        <v>0</v>
      </c>
      <c r="Q514" s="225">
        <v>0</v>
      </c>
      <c r="R514" s="225">
        <f>Q514*H514</f>
        <v>0</v>
      </c>
      <c r="S514" s="225">
        <v>0</v>
      </c>
      <c r="T514" s="226">
        <f>S514*H514</f>
        <v>0</v>
      </c>
      <c r="U514" s="41"/>
      <c r="V514" s="41"/>
      <c r="W514" s="41"/>
      <c r="X514" s="41"/>
      <c r="Y514" s="41"/>
      <c r="Z514" s="41"/>
      <c r="AA514" s="41"/>
      <c r="AB514" s="41"/>
      <c r="AC514" s="41"/>
      <c r="AD514" s="41"/>
      <c r="AE514" s="41"/>
      <c r="AR514" s="227" t="s">
        <v>420</v>
      </c>
      <c r="AT514" s="227" t="s">
        <v>348</v>
      </c>
      <c r="AU514" s="227" t="s">
        <v>81</v>
      </c>
      <c r="AY514" s="20" t="s">
        <v>156</v>
      </c>
      <c r="BE514" s="228">
        <f>IF(N514="základní",J514,0)</f>
        <v>0</v>
      </c>
      <c r="BF514" s="228">
        <f>IF(N514="snížená",J514,0)</f>
        <v>0</v>
      </c>
      <c r="BG514" s="228">
        <f>IF(N514="zákl. přenesená",J514,0)</f>
        <v>0</v>
      </c>
      <c r="BH514" s="228">
        <f>IF(N514="sníž. přenesená",J514,0)</f>
        <v>0</v>
      </c>
      <c r="BI514" s="228">
        <f>IF(N514="nulová",J514,0)</f>
        <v>0</v>
      </c>
      <c r="BJ514" s="20" t="s">
        <v>79</v>
      </c>
      <c r="BK514" s="228">
        <f>ROUND(I514*H514,2)</f>
        <v>0</v>
      </c>
      <c r="BL514" s="20" t="s">
        <v>318</v>
      </c>
      <c r="BM514" s="227" t="s">
        <v>2592</v>
      </c>
    </row>
    <row r="515" s="13" customFormat="1">
      <c r="A515" s="13"/>
      <c r="B515" s="239"/>
      <c r="C515" s="240"/>
      <c r="D515" s="241" t="s">
        <v>222</v>
      </c>
      <c r="E515" s="242" t="s">
        <v>19</v>
      </c>
      <c r="F515" s="243" t="s">
        <v>2574</v>
      </c>
      <c r="G515" s="240"/>
      <c r="H515" s="244">
        <v>28.800000000000001</v>
      </c>
      <c r="I515" s="245"/>
      <c r="J515" s="240"/>
      <c r="K515" s="240"/>
      <c r="L515" s="246"/>
      <c r="M515" s="247"/>
      <c r="N515" s="248"/>
      <c r="O515" s="248"/>
      <c r="P515" s="248"/>
      <c r="Q515" s="248"/>
      <c r="R515" s="248"/>
      <c r="S515" s="248"/>
      <c r="T515" s="249"/>
      <c r="U515" s="13"/>
      <c r="V515" s="13"/>
      <c r="W515" s="13"/>
      <c r="X515" s="13"/>
      <c r="Y515" s="13"/>
      <c r="Z515" s="13"/>
      <c r="AA515" s="13"/>
      <c r="AB515" s="13"/>
      <c r="AC515" s="13"/>
      <c r="AD515" s="13"/>
      <c r="AE515" s="13"/>
      <c r="AT515" s="250" t="s">
        <v>222</v>
      </c>
      <c r="AU515" s="250" t="s">
        <v>81</v>
      </c>
      <c r="AV515" s="13" t="s">
        <v>81</v>
      </c>
      <c r="AW515" s="13" t="s">
        <v>33</v>
      </c>
      <c r="AX515" s="13" t="s">
        <v>79</v>
      </c>
      <c r="AY515" s="250" t="s">
        <v>156</v>
      </c>
    </row>
    <row r="516" s="2" customFormat="1" ht="16.5" customHeight="1">
      <c r="A516" s="41"/>
      <c r="B516" s="42"/>
      <c r="C516" s="283" t="s">
        <v>1977</v>
      </c>
      <c r="D516" s="283" t="s">
        <v>348</v>
      </c>
      <c r="E516" s="284" t="s">
        <v>2593</v>
      </c>
      <c r="F516" s="285" t="s">
        <v>2594</v>
      </c>
      <c r="G516" s="286" t="s">
        <v>1523</v>
      </c>
      <c r="H516" s="287">
        <v>1</v>
      </c>
      <c r="I516" s="288"/>
      <c r="J516" s="289">
        <f>ROUND(I516*H516,2)</f>
        <v>0</v>
      </c>
      <c r="K516" s="285" t="s">
        <v>19</v>
      </c>
      <c r="L516" s="290"/>
      <c r="M516" s="291" t="s">
        <v>19</v>
      </c>
      <c r="N516" s="292" t="s">
        <v>43</v>
      </c>
      <c r="O516" s="87"/>
      <c r="P516" s="225">
        <f>O516*H516</f>
        <v>0</v>
      </c>
      <c r="Q516" s="225">
        <v>0</v>
      </c>
      <c r="R516" s="225">
        <f>Q516*H516</f>
        <v>0</v>
      </c>
      <c r="S516" s="225">
        <v>0</v>
      </c>
      <c r="T516" s="226">
        <f>S516*H516</f>
        <v>0</v>
      </c>
      <c r="U516" s="41"/>
      <c r="V516" s="41"/>
      <c r="W516" s="41"/>
      <c r="X516" s="41"/>
      <c r="Y516" s="41"/>
      <c r="Z516" s="41"/>
      <c r="AA516" s="41"/>
      <c r="AB516" s="41"/>
      <c r="AC516" s="41"/>
      <c r="AD516" s="41"/>
      <c r="AE516" s="41"/>
      <c r="AR516" s="227" t="s">
        <v>420</v>
      </c>
      <c r="AT516" s="227" t="s">
        <v>348</v>
      </c>
      <c r="AU516" s="227" t="s">
        <v>81</v>
      </c>
      <c r="AY516" s="20" t="s">
        <v>156</v>
      </c>
      <c r="BE516" s="228">
        <f>IF(N516="základní",J516,0)</f>
        <v>0</v>
      </c>
      <c r="BF516" s="228">
        <f>IF(N516="snížená",J516,0)</f>
        <v>0</v>
      </c>
      <c r="BG516" s="228">
        <f>IF(N516="zákl. přenesená",J516,0)</f>
        <v>0</v>
      </c>
      <c r="BH516" s="228">
        <f>IF(N516="sníž. přenesená",J516,0)</f>
        <v>0</v>
      </c>
      <c r="BI516" s="228">
        <f>IF(N516="nulová",J516,0)</f>
        <v>0</v>
      </c>
      <c r="BJ516" s="20" t="s">
        <v>79</v>
      </c>
      <c r="BK516" s="228">
        <f>ROUND(I516*H516,2)</f>
        <v>0</v>
      </c>
      <c r="BL516" s="20" t="s">
        <v>318</v>
      </c>
      <c r="BM516" s="227" t="s">
        <v>2595</v>
      </c>
    </row>
    <row r="517" s="2" customFormat="1" ht="24.15" customHeight="1">
      <c r="A517" s="41"/>
      <c r="B517" s="42"/>
      <c r="C517" s="216" t="s">
        <v>1979</v>
      </c>
      <c r="D517" s="216" t="s">
        <v>159</v>
      </c>
      <c r="E517" s="217" t="s">
        <v>2596</v>
      </c>
      <c r="F517" s="218" t="s">
        <v>2597</v>
      </c>
      <c r="G517" s="219" t="s">
        <v>551</v>
      </c>
      <c r="H517" s="293"/>
      <c r="I517" s="221"/>
      <c r="J517" s="222">
        <f>ROUND(I517*H517,2)</f>
        <v>0</v>
      </c>
      <c r="K517" s="218" t="s">
        <v>219</v>
      </c>
      <c r="L517" s="47"/>
      <c r="M517" s="223" t="s">
        <v>19</v>
      </c>
      <c r="N517" s="224" t="s">
        <v>43</v>
      </c>
      <c r="O517" s="87"/>
      <c r="P517" s="225">
        <f>O517*H517</f>
        <v>0</v>
      </c>
      <c r="Q517" s="225">
        <v>0</v>
      </c>
      <c r="R517" s="225">
        <f>Q517*H517</f>
        <v>0</v>
      </c>
      <c r="S517" s="225">
        <v>0</v>
      </c>
      <c r="T517" s="226">
        <f>S517*H517</f>
        <v>0</v>
      </c>
      <c r="U517" s="41"/>
      <c r="V517" s="41"/>
      <c r="W517" s="41"/>
      <c r="X517" s="41"/>
      <c r="Y517" s="41"/>
      <c r="Z517" s="41"/>
      <c r="AA517" s="41"/>
      <c r="AB517" s="41"/>
      <c r="AC517" s="41"/>
      <c r="AD517" s="41"/>
      <c r="AE517" s="41"/>
      <c r="AR517" s="227" t="s">
        <v>318</v>
      </c>
      <c r="AT517" s="227" t="s">
        <v>159</v>
      </c>
      <c r="AU517" s="227" t="s">
        <v>81</v>
      </c>
      <c r="AY517" s="20" t="s">
        <v>156</v>
      </c>
      <c r="BE517" s="228">
        <f>IF(N517="základní",J517,0)</f>
        <v>0</v>
      </c>
      <c r="BF517" s="228">
        <f>IF(N517="snížená",J517,0)</f>
        <v>0</v>
      </c>
      <c r="BG517" s="228">
        <f>IF(N517="zákl. přenesená",J517,0)</f>
        <v>0</v>
      </c>
      <c r="BH517" s="228">
        <f>IF(N517="sníž. přenesená",J517,0)</f>
        <v>0</v>
      </c>
      <c r="BI517" s="228">
        <f>IF(N517="nulová",J517,0)</f>
        <v>0</v>
      </c>
      <c r="BJ517" s="20" t="s">
        <v>79</v>
      </c>
      <c r="BK517" s="228">
        <f>ROUND(I517*H517,2)</f>
        <v>0</v>
      </c>
      <c r="BL517" s="20" t="s">
        <v>318</v>
      </c>
      <c r="BM517" s="227" t="s">
        <v>2598</v>
      </c>
    </row>
    <row r="518" s="2" customFormat="1">
      <c r="A518" s="41"/>
      <c r="B518" s="42"/>
      <c r="C518" s="43"/>
      <c r="D518" s="229" t="s">
        <v>166</v>
      </c>
      <c r="E518" s="43"/>
      <c r="F518" s="230" t="s">
        <v>2599</v>
      </c>
      <c r="G518" s="43"/>
      <c r="H518" s="43"/>
      <c r="I518" s="231"/>
      <c r="J518" s="43"/>
      <c r="K518" s="43"/>
      <c r="L518" s="47"/>
      <c r="M518" s="232"/>
      <c r="N518" s="233"/>
      <c r="O518" s="87"/>
      <c r="P518" s="87"/>
      <c r="Q518" s="87"/>
      <c r="R518" s="87"/>
      <c r="S518" s="87"/>
      <c r="T518" s="88"/>
      <c r="U518" s="41"/>
      <c r="V518" s="41"/>
      <c r="W518" s="41"/>
      <c r="X518" s="41"/>
      <c r="Y518" s="41"/>
      <c r="Z518" s="41"/>
      <c r="AA518" s="41"/>
      <c r="AB518" s="41"/>
      <c r="AC518" s="41"/>
      <c r="AD518" s="41"/>
      <c r="AE518" s="41"/>
      <c r="AT518" s="20" t="s">
        <v>166</v>
      </c>
      <c r="AU518" s="20" t="s">
        <v>81</v>
      </c>
    </row>
    <row r="519" s="12" customFormat="1" ht="22.8" customHeight="1">
      <c r="A519" s="12"/>
      <c r="B519" s="200"/>
      <c r="C519" s="201"/>
      <c r="D519" s="202" t="s">
        <v>71</v>
      </c>
      <c r="E519" s="214" t="s">
        <v>963</v>
      </c>
      <c r="F519" s="214" t="s">
        <v>964</v>
      </c>
      <c r="G519" s="201"/>
      <c r="H519" s="201"/>
      <c r="I519" s="204"/>
      <c r="J519" s="215">
        <f>BK519</f>
        <v>0</v>
      </c>
      <c r="K519" s="201"/>
      <c r="L519" s="206"/>
      <c r="M519" s="207"/>
      <c r="N519" s="208"/>
      <c r="O519" s="208"/>
      <c r="P519" s="209">
        <f>SUM(P520:P555)</f>
        <v>0</v>
      </c>
      <c r="Q519" s="208"/>
      <c r="R519" s="209">
        <f>SUM(R520:R555)</f>
        <v>0.52937429999999996</v>
      </c>
      <c r="S519" s="208"/>
      <c r="T519" s="210">
        <f>SUM(T520:T555)</f>
        <v>0</v>
      </c>
      <c r="U519" s="12"/>
      <c r="V519" s="12"/>
      <c r="W519" s="12"/>
      <c r="X519" s="12"/>
      <c r="Y519" s="12"/>
      <c r="Z519" s="12"/>
      <c r="AA519" s="12"/>
      <c r="AB519" s="12"/>
      <c r="AC519" s="12"/>
      <c r="AD519" s="12"/>
      <c r="AE519" s="12"/>
      <c r="AR519" s="211" t="s">
        <v>81</v>
      </c>
      <c r="AT519" s="212" t="s">
        <v>71</v>
      </c>
      <c r="AU519" s="212" t="s">
        <v>79</v>
      </c>
      <c r="AY519" s="211" t="s">
        <v>156</v>
      </c>
      <c r="BK519" s="213">
        <f>SUM(BK520:BK555)</f>
        <v>0</v>
      </c>
    </row>
    <row r="520" s="2" customFormat="1" ht="16.5" customHeight="1">
      <c r="A520" s="41"/>
      <c r="B520" s="42"/>
      <c r="C520" s="216" t="s">
        <v>1981</v>
      </c>
      <c r="D520" s="216" t="s">
        <v>159</v>
      </c>
      <c r="E520" s="217" t="s">
        <v>966</v>
      </c>
      <c r="F520" s="218" t="s">
        <v>967</v>
      </c>
      <c r="G520" s="219" t="s">
        <v>218</v>
      </c>
      <c r="H520" s="220">
        <v>15.92</v>
      </c>
      <c r="I520" s="221"/>
      <c r="J520" s="222">
        <f>ROUND(I520*H520,2)</f>
        <v>0</v>
      </c>
      <c r="K520" s="218" t="s">
        <v>219</v>
      </c>
      <c r="L520" s="47"/>
      <c r="M520" s="223" t="s">
        <v>19</v>
      </c>
      <c r="N520" s="224" t="s">
        <v>43</v>
      </c>
      <c r="O520" s="87"/>
      <c r="P520" s="225">
        <f>O520*H520</f>
        <v>0</v>
      </c>
      <c r="Q520" s="225">
        <v>0.00029999999999999997</v>
      </c>
      <c r="R520" s="225">
        <f>Q520*H520</f>
        <v>0.0047759999999999999</v>
      </c>
      <c r="S520" s="225">
        <v>0</v>
      </c>
      <c r="T520" s="226">
        <f>S520*H520</f>
        <v>0</v>
      </c>
      <c r="U520" s="41"/>
      <c r="V520" s="41"/>
      <c r="W520" s="41"/>
      <c r="X520" s="41"/>
      <c r="Y520" s="41"/>
      <c r="Z520" s="41"/>
      <c r="AA520" s="41"/>
      <c r="AB520" s="41"/>
      <c r="AC520" s="41"/>
      <c r="AD520" s="41"/>
      <c r="AE520" s="41"/>
      <c r="AR520" s="227" t="s">
        <v>318</v>
      </c>
      <c r="AT520" s="227" t="s">
        <v>159</v>
      </c>
      <c r="AU520" s="227" t="s">
        <v>81</v>
      </c>
      <c r="AY520" s="20" t="s">
        <v>156</v>
      </c>
      <c r="BE520" s="228">
        <f>IF(N520="základní",J520,0)</f>
        <v>0</v>
      </c>
      <c r="BF520" s="228">
        <f>IF(N520="snížená",J520,0)</f>
        <v>0</v>
      </c>
      <c r="BG520" s="228">
        <f>IF(N520="zákl. přenesená",J520,0)</f>
        <v>0</v>
      </c>
      <c r="BH520" s="228">
        <f>IF(N520="sníž. přenesená",J520,0)</f>
        <v>0</v>
      </c>
      <c r="BI520" s="228">
        <f>IF(N520="nulová",J520,0)</f>
        <v>0</v>
      </c>
      <c r="BJ520" s="20" t="s">
        <v>79</v>
      </c>
      <c r="BK520" s="228">
        <f>ROUND(I520*H520,2)</f>
        <v>0</v>
      </c>
      <c r="BL520" s="20" t="s">
        <v>318</v>
      </c>
      <c r="BM520" s="227" t="s">
        <v>2600</v>
      </c>
    </row>
    <row r="521" s="2" customFormat="1">
      <c r="A521" s="41"/>
      <c r="B521" s="42"/>
      <c r="C521" s="43"/>
      <c r="D521" s="229" t="s">
        <v>166</v>
      </c>
      <c r="E521" s="43"/>
      <c r="F521" s="230" t="s">
        <v>969</v>
      </c>
      <c r="G521" s="43"/>
      <c r="H521" s="43"/>
      <c r="I521" s="231"/>
      <c r="J521" s="43"/>
      <c r="K521" s="43"/>
      <c r="L521" s="47"/>
      <c r="M521" s="232"/>
      <c r="N521" s="233"/>
      <c r="O521" s="87"/>
      <c r="P521" s="87"/>
      <c r="Q521" s="87"/>
      <c r="R521" s="87"/>
      <c r="S521" s="87"/>
      <c r="T521" s="88"/>
      <c r="U521" s="41"/>
      <c r="V521" s="41"/>
      <c r="W521" s="41"/>
      <c r="X521" s="41"/>
      <c r="Y521" s="41"/>
      <c r="Z521" s="41"/>
      <c r="AA521" s="41"/>
      <c r="AB521" s="41"/>
      <c r="AC521" s="41"/>
      <c r="AD521" s="41"/>
      <c r="AE521" s="41"/>
      <c r="AT521" s="20" t="s">
        <v>166</v>
      </c>
      <c r="AU521" s="20" t="s">
        <v>81</v>
      </c>
    </row>
    <row r="522" s="14" customFormat="1">
      <c r="A522" s="14"/>
      <c r="B522" s="251"/>
      <c r="C522" s="252"/>
      <c r="D522" s="241" t="s">
        <v>222</v>
      </c>
      <c r="E522" s="253" t="s">
        <v>19</v>
      </c>
      <c r="F522" s="254" t="s">
        <v>2335</v>
      </c>
      <c r="G522" s="252"/>
      <c r="H522" s="253" t="s">
        <v>19</v>
      </c>
      <c r="I522" s="255"/>
      <c r="J522" s="252"/>
      <c r="K522" s="252"/>
      <c r="L522" s="256"/>
      <c r="M522" s="257"/>
      <c r="N522" s="258"/>
      <c r="O522" s="258"/>
      <c r="P522" s="258"/>
      <c r="Q522" s="258"/>
      <c r="R522" s="258"/>
      <c r="S522" s="258"/>
      <c r="T522" s="259"/>
      <c r="U522" s="14"/>
      <c r="V522" s="14"/>
      <c r="W522" s="14"/>
      <c r="X522" s="14"/>
      <c r="Y522" s="14"/>
      <c r="Z522" s="14"/>
      <c r="AA522" s="14"/>
      <c r="AB522" s="14"/>
      <c r="AC522" s="14"/>
      <c r="AD522" s="14"/>
      <c r="AE522" s="14"/>
      <c r="AT522" s="260" t="s">
        <v>222</v>
      </c>
      <c r="AU522" s="260" t="s">
        <v>81</v>
      </c>
      <c r="AV522" s="14" t="s">
        <v>79</v>
      </c>
      <c r="AW522" s="14" t="s">
        <v>33</v>
      </c>
      <c r="AX522" s="14" t="s">
        <v>72</v>
      </c>
      <c r="AY522" s="260" t="s">
        <v>156</v>
      </c>
    </row>
    <row r="523" s="13" customFormat="1">
      <c r="A523" s="13"/>
      <c r="B523" s="239"/>
      <c r="C523" s="240"/>
      <c r="D523" s="241" t="s">
        <v>222</v>
      </c>
      <c r="E523" s="242" t="s">
        <v>19</v>
      </c>
      <c r="F523" s="243" t="s">
        <v>2373</v>
      </c>
      <c r="G523" s="240"/>
      <c r="H523" s="244">
        <v>15.92</v>
      </c>
      <c r="I523" s="245"/>
      <c r="J523" s="240"/>
      <c r="K523" s="240"/>
      <c r="L523" s="246"/>
      <c r="M523" s="247"/>
      <c r="N523" s="248"/>
      <c r="O523" s="248"/>
      <c r="P523" s="248"/>
      <c r="Q523" s="248"/>
      <c r="R523" s="248"/>
      <c r="S523" s="248"/>
      <c r="T523" s="249"/>
      <c r="U523" s="13"/>
      <c r="V523" s="13"/>
      <c r="W523" s="13"/>
      <c r="X523" s="13"/>
      <c r="Y523" s="13"/>
      <c r="Z523" s="13"/>
      <c r="AA523" s="13"/>
      <c r="AB523" s="13"/>
      <c r="AC523" s="13"/>
      <c r="AD523" s="13"/>
      <c r="AE523" s="13"/>
      <c r="AT523" s="250" t="s">
        <v>222</v>
      </c>
      <c r="AU523" s="250" t="s">
        <v>81</v>
      </c>
      <c r="AV523" s="13" t="s">
        <v>81</v>
      </c>
      <c r="AW523" s="13" t="s">
        <v>33</v>
      </c>
      <c r="AX523" s="13" t="s">
        <v>79</v>
      </c>
      <c r="AY523" s="250" t="s">
        <v>156</v>
      </c>
    </row>
    <row r="524" s="2" customFormat="1" ht="16.5" customHeight="1">
      <c r="A524" s="41"/>
      <c r="B524" s="42"/>
      <c r="C524" s="216" t="s">
        <v>1985</v>
      </c>
      <c r="D524" s="216" t="s">
        <v>159</v>
      </c>
      <c r="E524" s="217" t="s">
        <v>2601</v>
      </c>
      <c r="F524" s="218" t="s">
        <v>2602</v>
      </c>
      <c r="G524" s="219" t="s">
        <v>218</v>
      </c>
      <c r="H524" s="220">
        <v>6.21</v>
      </c>
      <c r="I524" s="221"/>
      <c r="J524" s="222">
        <f>ROUND(I524*H524,2)</f>
        <v>0</v>
      </c>
      <c r="K524" s="218" t="s">
        <v>219</v>
      </c>
      <c r="L524" s="47"/>
      <c r="M524" s="223" t="s">
        <v>19</v>
      </c>
      <c r="N524" s="224" t="s">
        <v>43</v>
      </c>
      <c r="O524" s="87"/>
      <c r="P524" s="225">
        <f>O524*H524</f>
        <v>0</v>
      </c>
      <c r="Q524" s="225">
        <v>0.0015</v>
      </c>
      <c r="R524" s="225">
        <f>Q524*H524</f>
        <v>0.0093150000000000004</v>
      </c>
      <c r="S524" s="225">
        <v>0</v>
      </c>
      <c r="T524" s="226">
        <f>S524*H524</f>
        <v>0</v>
      </c>
      <c r="U524" s="41"/>
      <c r="V524" s="41"/>
      <c r="W524" s="41"/>
      <c r="X524" s="41"/>
      <c r="Y524" s="41"/>
      <c r="Z524" s="41"/>
      <c r="AA524" s="41"/>
      <c r="AB524" s="41"/>
      <c r="AC524" s="41"/>
      <c r="AD524" s="41"/>
      <c r="AE524" s="41"/>
      <c r="AR524" s="227" t="s">
        <v>318</v>
      </c>
      <c r="AT524" s="227" t="s">
        <v>159</v>
      </c>
      <c r="AU524" s="227" t="s">
        <v>81</v>
      </c>
      <c r="AY524" s="20" t="s">
        <v>156</v>
      </c>
      <c r="BE524" s="228">
        <f>IF(N524="základní",J524,0)</f>
        <v>0</v>
      </c>
      <c r="BF524" s="228">
        <f>IF(N524="snížená",J524,0)</f>
        <v>0</v>
      </c>
      <c r="BG524" s="228">
        <f>IF(N524="zákl. přenesená",J524,0)</f>
        <v>0</v>
      </c>
      <c r="BH524" s="228">
        <f>IF(N524="sníž. přenesená",J524,0)</f>
        <v>0</v>
      </c>
      <c r="BI524" s="228">
        <f>IF(N524="nulová",J524,0)</f>
        <v>0</v>
      </c>
      <c r="BJ524" s="20" t="s">
        <v>79</v>
      </c>
      <c r="BK524" s="228">
        <f>ROUND(I524*H524,2)</f>
        <v>0</v>
      </c>
      <c r="BL524" s="20" t="s">
        <v>318</v>
      </c>
      <c r="BM524" s="227" t="s">
        <v>2603</v>
      </c>
    </row>
    <row r="525" s="2" customFormat="1">
      <c r="A525" s="41"/>
      <c r="B525" s="42"/>
      <c r="C525" s="43"/>
      <c r="D525" s="229" t="s">
        <v>166</v>
      </c>
      <c r="E525" s="43"/>
      <c r="F525" s="230" t="s">
        <v>2604</v>
      </c>
      <c r="G525" s="43"/>
      <c r="H525" s="43"/>
      <c r="I525" s="231"/>
      <c r="J525" s="43"/>
      <c r="K525" s="43"/>
      <c r="L525" s="47"/>
      <c r="M525" s="232"/>
      <c r="N525" s="233"/>
      <c r="O525" s="87"/>
      <c r="P525" s="87"/>
      <c r="Q525" s="87"/>
      <c r="R525" s="87"/>
      <c r="S525" s="87"/>
      <c r="T525" s="88"/>
      <c r="U525" s="41"/>
      <c r="V525" s="41"/>
      <c r="W525" s="41"/>
      <c r="X525" s="41"/>
      <c r="Y525" s="41"/>
      <c r="Z525" s="41"/>
      <c r="AA525" s="41"/>
      <c r="AB525" s="41"/>
      <c r="AC525" s="41"/>
      <c r="AD525" s="41"/>
      <c r="AE525" s="41"/>
      <c r="AT525" s="20" t="s">
        <v>166</v>
      </c>
      <c r="AU525" s="20" t="s">
        <v>81</v>
      </c>
    </row>
    <row r="526" s="14" customFormat="1">
      <c r="A526" s="14"/>
      <c r="B526" s="251"/>
      <c r="C526" s="252"/>
      <c r="D526" s="241" t="s">
        <v>222</v>
      </c>
      <c r="E526" s="253" t="s">
        <v>19</v>
      </c>
      <c r="F526" s="254" t="s">
        <v>2605</v>
      </c>
      <c r="G526" s="252"/>
      <c r="H526" s="253" t="s">
        <v>19</v>
      </c>
      <c r="I526" s="255"/>
      <c r="J526" s="252"/>
      <c r="K526" s="252"/>
      <c r="L526" s="256"/>
      <c r="M526" s="257"/>
      <c r="N526" s="258"/>
      <c r="O526" s="258"/>
      <c r="P526" s="258"/>
      <c r="Q526" s="258"/>
      <c r="R526" s="258"/>
      <c r="S526" s="258"/>
      <c r="T526" s="259"/>
      <c r="U526" s="14"/>
      <c r="V526" s="14"/>
      <c r="W526" s="14"/>
      <c r="X526" s="14"/>
      <c r="Y526" s="14"/>
      <c r="Z526" s="14"/>
      <c r="AA526" s="14"/>
      <c r="AB526" s="14"/>
      <c r="AC526" s="14"/>
      <c r="AD526" s="14"/>
      <c r="AE526" s="14"/>
      <c r="AT526" s="260" t="s">
        <v>222</v>
      </c>
      <c r="AU526" s="260" t="s">
        <v>81</v>
      </c>
      <c r="AV526" s="14" t="s">
        <v>79</v>
      </c>
      <c r="AW526" s="14" t="s">
        <v>33</v>
      </c>
      <c r="AX526" s="14" t="s">
        <v>72</v>
      </c>
      <c r="AY526" s="260" t="s">
        <v>156</v>
      </c>
    </row>
    <row r="527" s="13" customFormat="1">
      <c r="A527" s="13"/>
      <c r="B527" s="239"/>
      <c r="C527" s="240"/>
      <c r="D527" s="241" t="s">
        <v>222</v>
      </c>
      <c r="E527" s="242" t="s">
        <v>19</v>
      </c>
      <c r="F527" s="243" t="s">
        <v>2606</v>
      </c>
      <c r="G527" s="240"/>
      <c r="H527" s="244">
        <v>6.21</v>
      </c>
      <c r="I527" s="245"/>
      <c r="J527" s="240"/>
      <c r="K527" s="240"/>
      <c r="L527" s="246"/>
      <c r="M527" s="247"/>
      <c r="N527" s="248"/>
      <c r="O527" s="248"/>
      <c r="P527" s="248"/>
      <c r="Q527" s="248"/>
      <c r="R527" s="248"/>
      <c r="S527" s="248"/>
      <c r="T527" s="249"/>
      <c r="U527" s="13"/>
      <c r="V527" s="13"/>
      <c r="W527" s="13"/>
      <c r="X527" s="13"/>
      <c r="Y527" s="13"/>
      <c r="Z527" s="13"/>
      <c r="AA527" s="13"/>
      <c r="AB527" s="13"/>
      <c r="AC527" s="13"/>
      <c r="AD527" s="13"/>
      <c r="AE527" s="13"/>
      <c r="AT527" s="250" t="s">
        <v>222</v>
      </c>
      <c r="AU527" s="250" t="s">
        <v>81</v>
      </c>
      <c r="AV527" s="13" t="s">
        <v>81</v>
      </c>
      <c r="AW527" s="13" t="s">
        <v>33</v>
      </c>
      <c r="AX527" s="13" t="s">
        <v>79</v>
      </c>
      <c r="AY527" s="250" t="s">
        <v>156</v>
      </c>
    </row>
    <row r="528" s="2" customFormat="1" ht="16.5" customHeight="1">
      <c r="A528" s="41"/>
      <c r="B528" s="42"/>
      <c r="C528" s="216" t="s">
        <v>1989</v>
      </c>
      <c r="D528" s="216" t="s">
        <v>159</v>
      </c>
      <c r="E528" s="217" t="s">
        <v>2607</v>
      </c>
      <c r="F528" s="218" t="s">
        <v>2608</v>
      </c>
      <c r="G528" s="219" t="s">
        <v>187</v>
      </c>
      <c r="H528" s="220">
        <v>4</v>
      </c>
      <c r="I528" s="221"/>
      <c r="J528" s="222">
        <f>ROUND(I528*H528,2)</f>
        <v>0</v>
      </c>
      <c r="K528" s="218" t="s">
        <v>219</v>
      </c>
      <c r="L528" s="47"/>
      <c r="M528" s="223" t="s">
        <v>19</v>
      </c>
      <c r="N528" s="224" t="s">
        <v>43</v>
      </c>
      <c r="O528" s="87"/>
      <c r="P528" s="225">
        <f>O528*H528</f>
        <v>0</v>
      </c>
      <c r="Q528" s="225">
        <v>0.00021000000000000001</v>
      </c>
      <c r="R528" s="225">
        <f>Q528*H528</f>
        <v>0.00084000000000000003</v>
      </c>
      <c r="S528" s="225">
        <v>0</v>
      </c>
      <c r="T528" s="226">
        <f>S528*H528</f>
        <v>0</v>
      </c>
      <c r="U528" s="41"/>
      <c r="V528" s="41"/>
      <c r="W528" s="41"/>
      <c r="X528" s="41"/>
      <c r="Y528" s="41"/>
      <c r="Z528" s="41"/>
      <c r="AA528" s="41"/>
      <c r="AB528" s="41"/>
      <c r="AC528" s="41"/>
      <c r="AD528" s="41"/>
      <c r="AE528" s="41"/>
      <c r="AR528" s="227" t="s">
        <v>318</v>
      </c>
      <c r="AT528" s="227" t="s">
        <v>159</v>
      </c>
      <c r="AU528" s="227" t="s">
        <v>81</v>
      </c>
      <c r="AY528" s="20" t="s">
        <v>156</v>
      </c>
      <c r="BE528" s="228">
        <f>IF(N528="základní",J528,0)</f>
        <v>0</v>
      </c>
      <c r="BF528" s="228">
        <f>IF(N528="snížená",J528,0)</f>
        <v>0</v>
      </c>
      <c r="BG528" s="228">
        <f>IF(N528="zákl. přenesená",J528,0)</f>
        <v>0</v>
      </c>
      <c r="BH528" s="228">
        <f>IF(N528="sníž. přenesená",J528,0)</f>
        <v>0</v>
      </c>
      <c r="BI528" s="228">
        <f>IF(N528="nulová",J528,0)</f>
        <v>0</v>
      </c>
      <c r="BJ528" s="20" t="s">
        <v>79</v>
      </c>
      <c r="BK528" s="228">
        <f>ROUND(I528*H528,2)</f>
        <v>0</v>
      </c>
      <c r="BL528" s="20" t="s">
        <v>318</v>
      </c>
      <c r="BM528" s="227" t="s">
        <v>2609</v>
      </c>
    </row>
    <row r="529" s="2" customFormat="1">
      <c r="A529" s="41"/>
      <c r="B529" s="42"/>
      <c r="C529" s="43"/>
      <c r="D529" s="229" t="s">
        <v>166</v>
      </c>
      <c r="E529" s="43"/>
      <c r="F529" s="230" t="s">
        <v>2610</v>
      </c>
      <c r="G529" s="43"/>
      <c r="H529" s="43"/>
      <c r="I529" s="231"/>
      <c r="J529" s="43"/>
      <c r="K529" s="43"/>
      <c r="L529" s="47"/>
      <c r="M529" s="232"/>
      <c r="N529" s="233"/>
      <c r="O529" s="87"/>
      <c r="P529" s="87"/>
      <c r="Q529" s="87"/>
      <c r="R529" s="87"/>
      <c r="S529" s="87"/>
      <c r="T529" s="88"/>
      <c r="U529" s="41"/>
      <c r="V529" s="41"/>
      <c r="W529" s="41"/>
      <c r="X529" s="41"/>
      <c r="Y529" s="41"/>
      <c r="Z529" s="41"/>
      <c r="AA529" s="41"/>
      <c r="AB529" s="41"/>
      <c r="AC529" s="41"/>
      <c r="AD529" s="41"/>
      <c r="AE529" s="41"/>
      <c r="AT529" s="20" t="s">
        <v>166</v>
      </c>
      <c r="AU529" s="20" t="s">
        <v>81</v>
      </c>
    </row>
    <row r="530" s="2" customFormat="1" ht="16.5" customHeight="1">
      <c r="A530" s="41"/>
      <c r="B530" s="42"/>
      <c r="C530" s="216" t="s">
        <v>1991</v>
      </c>
      <c r="D530" s="216" t="s">
        <v>159</v>
      </c>
      <c r="E530" s="217" t="s">
        <v>2611</v>
      </c>
      <c r="F530" s="218" t="s">
        <v>2612</v>
      </c>
      <c r="G530" s="219" t="s">
        <v>187</v>
      </c>
      <c r="H530" s="220">
        <v>2</v>
      </c>
      <c r="I530" s="221"/>
      <c r="J530" s="222">
        <f>ROUND(I530*H530,2)</f>
        <v>0</v>
      </c>
      <c r="K530" s="218" t="s">
        <v>219</v>
      </c>
      <c r="L530" s="47"/>
      <c r="M530" s="223" t="s">
        <v>19</v>
      </c>
      <c r="N530" s="224" t="s">
        <v>43</v>
      </c>
      <c r="O530" s="87"/>
      <c r="P530" s="225">
        <f>O530*H530</f>
        <v>0</v>
      </c>
      <c r="Q530" s="225">
        <v>0.00020000000000000001</v>
      </c>
      <c r="R530" s="225">
        <f>Q530*H530</f>
        <v>0.00040000000000000002</v>
      </c>
      <c r="S530" s="225">
        <v>0</v>
      </c>
      <c r="T530" s="226">
        <f>S530*H530</f>
        <v>0</v>
      </c>
      <c r="U530" s="41"/>
      <c r="V530" s="41"/>
      <c r="W530" s="41"/>
      <c r="X530" s="41"/>
      <c r="Y530" s="41"/>
      <c r="Z530" s="41"/>
      <c r="AA530" s="41"/>
      <c r="AB530" s="41"/>
      <c r="AC530" s="41"/>
      <c r="AD530" s="41"/>
      <c r="AE530" s="41"/>
      <c r="AR530" s="227" t="s">
        <v>318</v>
      </c>
      <c r="AT530" s="227" t="s">
        <v>159</v>
      </c>
      <c r="AU530" s="227" t="s">
        <v>81</v>
      </c>
      <c r="AY530" s="20" t="s">
        <v>156</v>
      </c>
      <c r="BE530" s="228">
        <f>IF(N530="základní",J530,0)</f>
        <v>0</v>
      </c>
      <c r="BF530" s="228">
        <f>IF(N530="snížená",J530,0)</f>
        <v>0</v>
      </c>
      <c r="BG530" s="228">
        <f>IF(N530="zákl. přenesená",J530,0)</f>
        <v>0</v>
      </c>
      <c r="BH530" s="228">
        <f>IF(N530="sníž. přenesená",J530,0)</f>
        <v>0</v>
      </c>
      <c r="BI530" s="228">
        <f>IF(N530="nulová",J530,0)</f>
        <v>0</v>
      </c>
      <c r="BJ530" s="20" t="s">
        <v>79</v>
      </c>
      <c r="BK530" s="228">
        <f>ROUND(I530*H530,2)</f>
        <v>0</v>
      </c>
      <c r="BL530" s="20" t="s">
        <v>318</v>
      </c>
      <c r="BM530" s="227" t="s">
        <v>2613</v>
      </c>
    </row>
    <row r="531" s="2" customFormat="1">
      <c r="A531" s="41"/>
      <c r="B531" s="42"/>
      <c r="C531" s="43"/>
      <c r="D531" s="229" t="s">
        <v>166</v>
      </c>
      <c r="E531" s="43"/>
      <c r="F531" s="230" t="s">
        <v>2614</v>
      </c>
      <c r="G531" s="43"/>
      <c r="H531" s="43"/>
      <c r="I531" s="231"/>
      <c r="J531" s="43"/>
      <c r="K531" s="43"/>
      <c r="L531" s="47"/>
      <c r="M531" s="232"/>
      <c r="N531" s="233"/>
      <c r="O531" s="87"/>
      <c r="P531" s="87"/>
      <c r="Q531" s="87"/>
      <c r="R531" s="87"/>
      <c r="S531" s="87"/>
      <c r="T531" s="88"/>
      <c r="U531" s="41"/>
      <c r="V531" s="41"/>
      <c r="W531" s="41"/>
      <c r="X531" s="41"/>
      <c r="Y531" s="41"/>
      <c r="Z531" s="41"/>
      <c r="AA531" s="41"/>
      <c r="AB531" s="41"/>
      <c r="AC531" s="41"/>
      <c r="AD531" s="41"/>
      <c r="AE531" s="41"/>
      <c r="AT531" s="20" t="s">
        <v>166</v>
      </c>
      <c r="AU531" s="20" t="s">
        <v>81</v>
      </c>
    </row>
    <row r="532" s="2" customFormat="1" ht="16.5" customHeight="1">
      <c r="A532" s="41"/>
      <c r="B532" s="42"/>
      <c r="C532" s="216" t="s">
        <v>1993</v>
      </c>
      <c r="D532" s="216" t="s">
        <v>159</v>
      </c>
      <c r="E532" s="217" t="s">
        <v>2615</v>
      </c>
      <c r="F532" s="218" t="s">
        <v>2616</v>
      </c>
      <c r="G532" s="219" t="s">
        <v>266</v>
      </c>
      <c r="H532" s="220">
        <v>9.2799999999999994</v>
      </c>
      <c r="I532" s="221"/>
      <c r="J532" s="222">
        <f>ROUND(I532*H532,2)</f>
        <v>0</v>
      </c>
      <c r="K532" s="218" t="s">
        <v>219</v>
      </c>
      <c r="L532" s="47"/>
      <c r="M532" s="223" t="s">
        <v>19</v>
      </c>
      <c r="N532" s="224" t="s">
        <v>43</v>
      </c>
      <c r="O532" s="87"/>
      <c r="P532" s="225">
        <f>O532*H532</f>
        <v>0</v>
      </c>
      <c r="Q532" s="225">
        <v>0.00142</v>
      </c>
      <c r="R532" s="225">
        <f>Q532*H532</f>
        <v>0.013177599999999999</v>
      </c>
      <c r="S532" s="225">
        <v>0</v>
      </c>
      <c r="T532" s="226">
        <f>S532*H532</f>
        <v>0</v>
      </c>
      <c r="U532" s="41"/>
      <c r="V532" s="41"/>
      <c r="W532" s="41"/>
      <c r="X532" s="41"/>
      <c r="Y532" s="41"/>
      <c r="Z532" s="41"/>
      <c r="AA532" s="41"/>
      <c r="AB532" s="41"/>
      <c r="AC532" s="41"/>
      <c r="AD532" s="41"/>
      <c r="AE532" s="41"/>
      <c r="AR532" s="227" t="s">
        <v>318</v>
      </c>
      <c r="AT532" s="227" t="s">
        <v>159</v>
      </c>
      <c r="AU532" s="227" t="s">
        <v>81</v>
      </c>
      <c r="AY532" s="20" t="s">
        <v>156</v>
      </c>
      <c r="BE532" s="228">
        <f>IF(N532="základní",J532,0)</f>
        <v>0</v>
      </c>
      <c r="BF532" s="228">
        <f>IF(N532="snížená",J532,0)</f>
        <v>0</v>
      </c>
      <c r="BG532" s="228">
        <f>IF(N532="zákl. přenesená",J532,0)</f>
        <v>0</v>
      </c>
      <c r="BH532" s="228">
        <f>IF(N532="sníž. přenesená",J532,0)</f>
        <v>0</v>
      </c>
      <c r="BI532" s="228">
        <f>IF(N532="nulová",J532,0)</f>
        <v>0</v>
      </c>
      <c r="BJ532" s="20" t="s">
        <v>79</v>
      </c>
      <c r="BK532" s="228">
        <f>ROUND(I532*H532,2)</f>
        <v>0</v>
      </c>
      <c r="BL532" s="20" t="s">
        <v>318</v>
      </c>
      <c r="BM532" s="227" t="s">
        <v>2617</v>
      </c>
    </row>
    <row r="533" s="2" customFormat="1">
      <c r="A533" s="41"/>
      <c r="B533" s="42"/>
      <c r="C533" s="43"/>
      <c r="D533" s="229" t="s">
        <v>166</v>
      </c>
      <c r="E533" s="43"/>
      <c r="F533" s="230" t="s">
        <v>2618</v>
      </c>
      <c r="G533" s="43"/>
      <c r="H533" s="43"/>
      <c r="I533" s="231"/>
      <c r="J533" s="43"/>
      <c r="K533" s="43"/>
      <c r="L533" s="47"/>
      <c r="M533" s="232"/>
      <c r="N533" s="233"/>
      <c r="O533" s="87"/>
      <c r="P533" s="87"/>
      <c r="Q533" s="87"/>
      <c r="R533" s="87"/>
      <c r="S533" s="87"/>
      <c r="T533" s="88"/>
      <c r="U533" s="41"/>
      <c r="V533" s="41"/>
      <c r="W533" s="41"/>
      <c r="X533" s="41"/>
      <c r="Y533" s="41"/>
      <c r="Z533" s="41"/>
      <c r="AA533" s="41"/>
      <c r="AB533" s="41"/>
      <c r="AC533" s="41"/>
      <c r="AD533" s="41"/>
      <c r="AE533" s="41"/>
      <c r="AT533" s="20" t="s">
        <v>166</v>
      </c>
      <c r="AU533" s="20" t="s">
        <v>81</v>
      </c>
    </row>
    <row r="534" s="13" customFormat="1">
      <c r="A534" s="13"/>
      <c r="B534" s="239"/>
      <c r="C534" s="240"/>
      <c r="D534" s="241" t="s">
        <v>222</v>
      </c>
      <c r="E534" s="242" t="s">
        <v>19</v>
      </c>
      <c r="F534" s="243" t="s">
        <v>2619</v>
      </c>
      <c r="G534" s="240"/>
      <c r="H534" s="244">
        <v>9.2799999999999994</v>
      </c>
      <c r="I534" s="245"/>
      <c r="J534" s="240"/>
      <c r="K534" s="240"/>
      <c r="L534" s="246"/>
      <c r="M534" s="247"/>
      <c r="N534" s="248"/>
      <c r="O534" s="248"/>
      <c r="P534" s="248"/>
      <c r="Q534" s="248"/>
      <c r="R534" s="248"/>
      <c r="S534" s="248"/>
      <c r="T534" s="249"/>
      <c r="U534" s="13"/>
      <c r="V534" s="13"/>
      <c r="W534" s="13"/>
      <c r="X534" s="13"/>
      <c r="Y534" s="13"/>
      <c r="Z534" s="13"/>
      <c r="AA534" s="13"/>
      <c r="AB534" s="13"/>
      <c r="AC534" s="13"/>
      <c r="AD534" s="13"/>
      <c r="AE534" s="13"/>
      <c r="AT534" s="250" t="s">
        <v>222</v>
      </c>
      <c r="AU534" s="250" t="s">
        <v>81</v>
      </c>
      <c r="AV534" s="13" t="s">
        <v>81</v>
      </c>
      <c r="AW534" s="13" t="s">
        <v>33</v>
      </c>
      <c r="AX534" s="13" t="s">
        <v>79</v>
      </c>
      <c r="AY534" s="250" t="s">
        <v>156</v>
      </c>
    </row>
    <row r="535" s="2" customFormat="1" ht="24.15" customHeight="1">
      <c r="A535" s="41"/>
      <c r="B535" s="42"/>
      <c r="C535" s="216" t="s">
        <v>1995</v>
      </c>
      <c r="D535" s="216" t="s">
        <v>159</v>
      </c>
      <c r="E535" s="217" t="s">
        <v>2620</v>
      </c>
      <c r="F535" s="218" t="s">
        <v>2621</v>
      </c>
      <c r="G535" s="219" t="s">
        <v>218</v>
      </c>
      <c r="H535" s="220">
        <v>15.289999999999999</v>
      </c>
      <c r="I535" s="221"/>
      <c r="J535" s="222">
        <f>ROUND(I535*H535,2)</f>
        <v>0</v>
      </c>
      <c r="K535" s="218" t="s">
        <v>219</v>
      </c>
      <c r="L535" s="47"/>
      <c r="M535" s="223" t="s">
        <v>19</v>
      </c>
      <c r="N535" s="224" t="s">
        <v>43</v>
      </c>
      <c r="O535" s="87"/>
      <c r="P535" s="225">
        <f>O535*H535</f>
        <v>0</v>
      </c>
      <c r="Q535" s="225">
        <v>0.0060000000000000001</v>
      </c>
      <c r="R535" s="225">
        <f>Q535*H535</f>
        <v>0.091740000000000002</v>
      </c>
      <c r="S535" s="225">
        <v>0</v>
      </c>
      <c r="T535" s="226">
        <f>S535*H535</f>
        <v>0</v>
      </c>
      <c r="U535" s="41"/>
      <c r="V535" s="41"/>
      <c r="W535" s="41"/>
      <c r="X535" s="41"/>
      <c r="Y535" s="41"/>
      <c r="Z535" s="41"/>
      <c r="AA535" s="41"/>
      <c r="AB535" s="41"/>
      <c r="AC535" s="41"/>
      <c r="AD535" s="41"/>
      <c r="AE535" s="41"/>
      <c r="AR535" s="227" t="s">
        <v>318</v>
      </c>
      <c r="AT535" s="227" t="s">
        <v>159</v>
      </c>
      <c r="AU535" s="227" t="s">
        <v>81</v>
      </c>
      <c r="AY535" s="20" t="s">
        <v>156</v>
      </c>
      <c r="BE535" s="228">
        <f>IF(N535="základní",J535,0)</f>
        <v>0</v>
      </c>
      <c r="BF535" s="228">
        <f>IF(N535="snížená",J535,0)</f>
        <v>0</v>
      </c>
      <c r="BG535" s="228">
        <f>IF(N535="zákl. přenesená",J535,0)</f>
        <v>0</v>
      </c>
      <c r="BH535" s="228">
        <f>IF(N535="sníž. přenesená",J535,0)</f>
        <v>0</v>
      </c>
      <c r="BI535" s="228">
        <f>IF(N535="nulová",J535,0)</f>
        <v>0</v>
      </c>
      <c r="BJ535" s="20" t="s">
        <v>79</v>
      </c>
      <c r="BK535" s="228">
        <f>ROUND(I535*H535,2)</f>
        <v>0</v>
      </c>
      <c r="BL535" s="20" t="s">
        <v>318</v>
      </c>
      <c r="BM535" s="227" t="s">
        <v>2622</v>
      </c>
    </row>
    <row r="536" s="2" customFormat="1">
      <c r="A536" s="41"/>
      <c r="B536" s="42"/>
      <c r="C536" s="43"/>
      <c r="D536" s="229" t="s">
        <v>166</v>
      </c>
      <c r="E536" s="43"/>
      <c r="F536" s="230" t="s">
        <v>2623</v>
      </c>
      <c r="G536" s="43"/>
      <c r="H536" s="43"/>
      <c r="I536" s="231"/>
      <c r="J536" s="43"/>
      <c r="K536" s="43"/>
      <c r="L536" s="47"/>
      <c r="M536" s="232"/>
      <c r="N536" s="233"/>
      <c r="O536" s="87"/>
      <c r="P536" s="87"/>
      <c r="Q536" s="87"/>
      <c r="R536" s="87"/>
      <c r="S536" s="87"/>
      <c r="T536" s="88"/>
      <c r="U536" s="41"/>
      <c r="V536" s="41"/>
      <c r="W536" s="41"/>
      <c r="X536" s="41"/>
      <c r="Y536" s="41"/>
      <c r="Z536" s="41"/>
      <c r="AA536" s="41"/>
      <c r="AB536" s="41"/>
      <c r="AC536" s="41"/>
      <c r="AD536" s="41"/>
      <c r="AE536" s="41"/>
      <c r="AT536" s="20" t="s">
        <v>166</v>
      </c>
      <c r="AU536" s="20" t="s">
        <v>81</v>
      </c>
    </row>
    <row r="537" s="2" customFormat="1" ht="24.15" customHeight="1">
      <c r="A537" s="41"/>
      <c r="B537" s="42"/>
      <c r="C537" s="283" t="s">
        <v>1997</v>
      </c>
      <c r="D537" s="283" t="s">
        <v>348</v>
      </c>
      <c r="E537" s="284" t="s">
        <v>2624</v>
      </c>
      <c r="F537" s="285" t="s">
        <v>2625</v>
      </c>
      <c r="G537" s="286" t="s">
        <v>218</v>
      </c>
      <c r="H537" s="287">
        <v>16.818999999999999</v>
      </c>
      <c r="I537" s="288"/>
      <c r="J537" s="289">
        <f>ROUND(I537*H537,2)</f>
        <v>0</v>
      </c>
      <c r="K537" s="285" t="s">
        <v>219</v>
      </c>
      <c r="L537" s="290"/>
      <c r="M537" s="291" t="s">
        <v>19</v>
      </c>
      <c r="N537" s="292" t="s">
        <v>43</v>
      </c>
      <c r="O537" s="87"/>
      <c r="P537" s="225">
        <f>O537*H537</f>
        <v>0</v>
      </c>
      <c r="Q537" s="225">
        <v>0.021999999999999999</v>
      </c>
      <c r="R537" s="225">
        <f>Q537*H537</f>
        <v>0.37001799999999996</v>
      </c>
      <c r="S537" s="225">
        <v>0</v>
      </c>
      <c r="T537" s="226">
        <f>S537*H537</f>
        <v>0</v>
      </c>
      <c r="U537" s="41"/>
      <c r="V537" s="41"/>
      <c r="W537" s="41"/>
      <c r="X537" s="41"/>
      <c r="Y537" s="41"/>
      <c r="Z537" s="41"/>
      <c r="AA537" s="41"/>
      <c r="AB537" s="41"/>
      <c r="AC537" s="41"/>
      <c r="AD537" s="41"/>
      <c r="AE537" s="41"/>
      <c r="AR537" s="227" t="s">
        <v>420</v>
      </c>
      <c r="AT537" s="227" t="s">
        <v>348</v>
      </c>
      <c r="AU537" s="227" t="s">
        <v>81</v>
      </c>
      <c r="AY537" s="20" t="s">
        <v>156</v>
      </c>
      <c r="BE537" s="228">
        <f>IF(N537="základní",J537,0)</f>
        <v>0</v>
      </c>
      <c r="BF537" s="228">
        <f>IF(N537="snížená",J537,0)</f>
        <v>0</v>
      </c>
      <c r="BG537" s="228">
        <f>IF(N537="zákl. přenesená",J537,0)</f>
        <v>0</v>
      </c>
      <c r="BH537" s="228">
        <f>IF(N537="sníž. přenesená",J537,0)</f>
        <v>0</v>
      </c>
      <c r="BI537" s="228">
        <f>IF(N537="nulová",J537,0)</f>
        <v>0</v>
      </c>
      <c r="BJ537" s="20" t="s">
        <v>79</v>
      </c>
      <c r="BK537" s="228">
        <f>ROUND(I537*H537,2)</f>
        <v>0</v>
      </c>
      <c r="BL537" s="20" t="s">
        <v>318</v>
      </c>
      <c r="BM537" s="227" t="s">
        <v>2626</v>
      </c>
    </row>
    <row r="538" s="13" customFormat="1">
      <c r="A538" s="13"/>
      <c r="B538" s="239"/>
      <c r="C538" s="240"/>
      <c r="D538" s="241" t="s">
        <v>222</v>
      </c>
      <c r="E538" s="240"/>
      <c r="F538" s="243" t="s">
        <v>2627</v>
      </c>
      <c r="G538" s="240"/>
      <c r="H538" s="244">
        <v>16.818999999999999</v>
      </c>
      <c r="I538" s="245"/>
      <c r="J538" s="240"/>
      <c r="K538" s="240"/>
      <c r="L538" s="246"/>
      <c r="M538" s="247"/>
      <c r="N538" s="248"/>
      <c r="O538" s="248"/>
      <c r="P538" s="248"/>
      <c r="Q538" s="248"/>
      <c r="R538" s="248"/>
      <c r="S538" s="248"/>
      <c r="T538" s="249"/>
      <c r="U538" s="13"/>
      <c r="V538" s="13"/>
      <c r="W538" s="13"/>
      <c r="X538" s="13"/>
      <c r="Y538" s="13"/>
      <c r="Z538" s="13"/>
      <c r="AA538" s="13"/>
      <c r="AB538" s="13"/>
      <c r="AC538" s="13"/>
      <c r="AD538" s="13"/>
      <c r="AE538" s="13"/>
      <c r="AT538" s="250" t="s">
        <v>222</v>
      </c>
      <c r="AU538" s="250" t="s">
        <v>81</v>
      </c>
      <c r="AV538" s="13" t="s">
        <v>81</v>
      </c>
      <c r="AW538" s="13" t="s">
        <v>4</v>
      </c>
      <c r="AX538" s="13" t="s">
        <v>79</v>
      </c>
      <c r="AY538" s="250" t="s">
        <v>156</v>
      </c>
    </row>
    <row r="539" s="2" customFormat="1" ht="24.15" customHeight="1">
      <c r="A539" s="41"/>
      <c r="B539" s="42"/>
      <c r="C539" s="216" t="s">
        <v>2001</v>
      </c>
      <c r="D539" s="216" t="s">
        <v>159</v>
      </c>
      <c r="E539" s="217" t="s">
        <v>2628</v>
      </c>
      <c r="F539" s="218" t="s">
        <v>2629</v>
      </c>
      <c r="G539" s="219" t="s">
        <v>266</v>
      </c>
      <c r="H539" s="220">
        <v>13.550000000000001</v>
      </c>
      <c r="I539" s="221"/>
      <c r="J539" s="222">
        <f>ROUND(I539*H539,2)</f>
        <v>0</v>
      </c>
      <c r="K539" s="218" t="s">
        <v>219</v>
      </c>
      <c r="L539" s="47"/>
      <c r="M539" s="223" t="s">
        <v>19</v>
      </c>
      <c r="N539" s="224" t="s">
        <v>43</v>
      </c>
      <c r="O539" s="87"/>
      <c r="P539" s="225">
        <f>O539*H539</f>
        <v>0</v>
      </c>
      <c r="Q539" s="225">
        <v>0.00058</v>
      </c>
      <c r="R539" s="225">
        <f>Q539*H539</f>
        <v>0.0078589999999999997</v>
      </c>
      <c r="S539" s="225">
        <v>0</v>
      </c>
      <c r="T539" s="226">
        <f>S539*H539</f>
        <v>0</v>
      </c>
      <c r="U539" s="41"/>
      <c r="V539" s="41"/>
      <c r="W539" s="41"/>
      <c r="X539" s="41"/>
      <c r="Y539" s="41"/>
      <c r="Z539" s="41"/>
      <c r="AA539" s="41"/>
      <c r="AB539" s="41"/>
      <c r="AC539" s="41"/>
      <c r="AD539" s="41"/>
      <c r="AE539" s="41"/>
      <c r="AR539" s="227" t="s">
        <v>318</v>
      </c>
      <c r="AT539" s="227" t="s">
        <v>159</v>
      </c>
      <c r="AU539" s="227" t="s">
        <v>81</v>
      </c>
      <c r="AY539" s="20" t="s">
        <v>156</v>
      </c>
      <c r="BE539" s="228">
        <f>IF(N539="základní",J539,0)</f>
        <v>0</v>
      </c>
      <c r="BF539" s="228">
        <f>IF(N539="snížená",J539,0)</f>
        <v>0</v>
      </c>
      <c r="BG539" s="228">
        <f>IF(N539="zákl. přenesená",J539,0)</f>
        <v>0</v>
      </c>
      <c r="BH539" s="228">
        <f>IF(N539="sníž. přenesená",J539,0)</f>
        <v>0</v>
      </c>
      <c r="BI539" s="228">
        <f>IF(N539="nulová",J539,0)</f>
        <v>0</v>
      </c>
      <c r="BJ539" s="20" t="s">
        <v>79</v>
      </c>
      <c r="BK539" s="228">
        <f>ROUND(I539*H539,2)</f>
        <v>0</v>
      </c>
      <c r="BL539" s="20" t="s">
        <v>318</v>
      </c>
      <c r="BM539" s="227" t="s">
        <v>2630</v>
      </c>
    </row>
    <row r="540" s="2" customFormat="1">
      <c r="A540" s="41"/>
      <c r="B540" s="42"/>
      <c r="C540" s="43"/>
      <c r="D540" s="229" t="s">
        <v>166</v>
      </c>
      <c r="E540" s="43"/>
      <c r="F540" s="230" t="s">
        <v>2631</v>
      </c>
      <c r="G540" s="43"/>
      <c r="H540" s="43"/>
      <c r="I540" s="231"/>
      <c r="J540" s="43"/>
      <c r="K540" s="43"/>
      <c r="L540" s="47"/>
      <c r="M540" s="232"/>
      <c r="N540" s="233"/>
      <c r="O540" s="87"/>
      <c r="P540" s="87"/>
      <c r="Q540" s="87"/>
      <c r="R540" s="87"/>
      <c r="S540" s="87"/>
      <c r="T540" s="88"/>
      <c r="U540" s="41"/>
      <c r="V540" s="41"/>
      <c r="W540" s="41"/>
      <c r="X540" s="41"/>
      <c r="Y540" s="41"/>
      <c r="Z540" s="41"/>
      <c r="AA540" s="41"/>
      <c r="AB540" s="41"/>
      <c r="AC540" s="41"/>
      <c r="AD540" s="41"/>
      <c r="AE540" s="41"/>
      <c r="AT540" s="20" t="s">
        <v>166</v>
      </c>
      <c r="AU540" s="20" t="s">
        <v>81</v>
      </c>
    </row>
    <row r="541" s="14" customFormat="1">
      <c r="A541" s="14"/>
      <c r="B541" s="251"/>
      <c r="C541" s="252"/>
      <c r="D541" s="241" t="s">
        <v>222</v>
      </c>
      <c r="E541" s="253" t="s">
        <v>19</v>
      </c>
      <c r="F541" s="254" t="s">
        <v>2632</v>
      </c>
      <c r="G541" s="252"/>
      <c r="H541" s="253" t="s">
        <v>19</v>
      </c>
      <c r="I541" s="255"/>
      <c r="J541" s="252"/>
      <c r="K541" s="252"/>
      <c r="L541" s="256"/>
      <c r="M541" s="257"/>
      <c r="N541" s="258"/>
      <c r="O541" s="258"/>
      <c r="P541" s="258"/>
      <c r="Q541" s="258"/>
      <c r="R541" s="258"/>
      <c r="S541" s="258"/>
      <c r="T541" s="259"/>
      <c r="U541" s="14"/>
      <c r="V541" s="14"/>
      <c r="W541" s="14"/>
      <c r="X541" s="14"/>
      <c r="Y541" s="14"/>
      <c r="Z541" s="14"/>
      <c r="AA541" s="14"/>
      <c r="AB541" s="14"/>
      <c r="AC541" s="14"/>
      <c r="AD541" s="14"/>
      <c r="AE541" s="14"/>
      <c r="AT541" s="260" t="s">
        <v>222</v>
      </c>
      <c r="AU541" s="260" t="s">
        <v>81</v>
      </c>
      <c r="AV541" s="14" t="s">
        <v>79</v>
      </c>
      <c r="AW541" s="14" t="s">
        <v>33</v>
      </c>
      <c r="AX541" s="14" t="s">
        <v>72</v>
      </c>
      <c r="AY541" s="260" t="s">
        <v>156</v>
      </c>
    </row>
    <row r="542" s="13" customFormat="1">
      <c r="A542" s="13"/>
      <c r="B542" s="239"/>
      <c r="C542" s="240"/>
      <c r="D542" s="241" t="s">
        <v>222</v>
      </c>
      <c r="E542" s="242" t="s">
        <v>19</v>
      </c>
      <c r="F542" s="243" t="s">
        <v>2633</v>
      </c>
      <c r="G542" s="240"/>
      <c r="H542" s="244">
        <v>13.550000000000001</v>
      </c>
      <c r="I542" s="245"/>
      <c r="J542" s="240"/>
      <c r="K542" s="240"/>
      <c r="L542" s="246"/>
      <c r="M542" s="247"/>
      <c r="N542" s="248"/>
      <c r="O542" s="248"/>
      <c r="P542" s="248"/>
      <c r="Q542" s="248"/>
      <c r="R542" s="248"/>
      <c r="S542" s="248"/>
      <c r="T542" s="249"/>
      <c r="U542" s="13"/>
      <c r="V542" s="13"/>
      <c r="W542" s="13"/>
      <c r="X542" s="13"/>
      <c r="Y542" s="13"/>
      <c r="Z542" s="13"/>
      <c r="AA542" s="13"/>
      <c r="AB542" s="13"/>
      <c r="AC542" s="13"/>
      <c r="AD542" s="13"/>
      <c r="AE542" s="13"/>
      <c r="AT542" s="250" t="s">
        <v>222</v>
      </c>
      <c r="AU542" s="250" t="s">
        <v>81</v>
      </c>
      <c r="AV542" s="13" t="s">
        <v>81</v>
      </c>
      <c r="AW542" s="13" t="s">
        <v>33</v>
      </c>
      <c r="AX542" s="13" t="s">
        <v>79</v>
      </c>
      <c r="AY542" s="250" t="s">
        <v>156</v>
      </c>
    </row>
    <row r="543" s="2" customFormat="1" ht="16.5" customHeight="1">
      <c r="A543" s="41"/>
      <c r="B543" s="42"/>
      <c r="C543" s="283" t="s">
        <v>2005</v>
      </c>
      <c r="D543" s="283" t="s">
        <v>348</v>
      </c>
      <c r="E543" s="284" t="s">
        <v>2634</v>
      </c>
      <c r="F543" s="285" t="s">
        <v>2635</v>
      </c>
      <c r="G543" s="286" t="s">
        <v>266</v>
      </c>
      <c r="H543" s="287">
        <v>14.904999999999999</v>
      </c>
      <c r="I543" s="288"/>
      <c r="J543" s="289">
        <f>ROUND(I543*H543,2)</f>
        <v>0</v>
      </c>
      <c r="K543" s="285" t="s">
        <v>19</v>
      </c>
      <c r="L543" s="290"/>
      <c r="M543" s="291" t="s">
        <v>19</v>
      </c>
      <c r="N543" s="292" t="s">
        <v>43</v>
      </c>
      <c r="O543" s="87"/>
      <c r="P543" s="225">
        <f>O543*H543</f>
        <v>0</v>
      </c>
      <c r="Q543" s="225">
        <v>0.00198</v>
      </c>
      <c r="R543" s="225">
        <f>Q543*H543</f>
        <v>0.029511899999999997</v>
      </c>
      <c r="S543" s="225">
        <v>0</v>
      </c>
      <c r="T543" s="226">
        <f>S543*H543</f>
        <v>0</v>
      </c>
      <c r="U543" s="41"/>
      <c r="V543" s="41"/>
      <c r="W543" s="41"/>
      <c r="X543" s="41"/>
      <c r="Y543" s="41"/>
      <c r="Z543" s="41"/>
      <c r="AA543" s="41"/>
      <c r="AB543" s="41"/>
      <c r="AC543" s="41"/>
      <c r="AD543" s="41"/>
      <c r="AE543" s="41"/>
      <c r="AR543" s="227" t="s">
        <v>420</v>
      </c>
      <c r="AT543" s="227" t="s">
        <v>348</v>
      </c>
      <c r="AU543" s="227" t="s">
        <v>81</v>
      </c>
      <c r="AY543" s="20" t="s">
        <v>156</v>
      </c>
      <c r="BE543" s="228">
        <f>IF(N543="základní",J543,0)</f>
        <v>0</v>
      </c>
      <c r="BF543" s="228">
        <f>IF(N543="snížená",J543,0)</f>
        <v>0</v>
      </c>
      <c r="BG543" s="228">
        <f>IF(N543="zákl. přenesená",J543,0)</f>
        <v>0</v>
      </c>
      <c r="BH543" s="228">
        <f>IF(N543="sníž. přenesená",J543,0)</f>
        <v>0</v>
      </c>
      <c r="BI543" s="228">
        <f>IF(N543="nulová",J543,0)</f>
        <v>0</v>
      </c>
      <c r="BJ543" s="20" t="s">
        <v>79</v>
      </c>
      <c r="BK543" s="228">
        <f>ROUND(I543*H543,2)</f>
        <v>0</v>
      </c>
      <c r="BL543" s="20" t="s">
        <v>318</v>
      </c>
      <c r="BM543" s="227" t="s">
        <v>2636</v>
      </c>
    </row>
    <row r="544" s="13" customFormat="1">
      <c r="A544" s="13"/>
      <c r="B544" s="239"/>
      <c r="C544" s="240"/>
      <c r="D544" s="241" t="s">
        <v>222</v>
      </c>
      <c r="E544" s="240"/>
      <c r="F544" s="243" t="s">
        <v>2637</v>
      </c>
      <c r="G544" s="240"/>
      <c r="H544" s="244">
        <v>14.904999999999999</v>
      </c>
      <c r="I544" s="245"/>
      <c r="J544" s="240"/>
      <c r="K544" s="240"/>
      <c r="L544" s="246"/>
      <c r="M544" s="247"/>
      <c r="N544" s="248"/>
      <c r="O544" s="248"/>
      <c r="P544" s="248"/>
      <c r="Q544" s="248"/>
      <c r="R544" s="248"/>
      <c r="S544" s="248"/>
      <c r="T544" s="249"/>
      <c r="U544" s="13"/>
      <c r="V544" s="13"/>
      <c r="W544" s="13"/>
      <c r="X544" s="13"/>
      <c r="Y544" s="13"/>
      <c r="Z544" s="13"/>
      <c r="AA544" s="13"/>
      <c r="AB544" s="13"/>
      <c r="AC544" s="13"/>
      <c r="AD544" s="13"/>
      <c r="AE544" s="13"/>
      <c r="AT544" s="250" t="s">
        <v>222</v>
      </c>
      <c r="AU544" s="250" t="s">
        <v>81</v>
      </c>
      <c r="AV544" s="13" t="s">
        <v>81</v>
      </c>
      <c r="AW544" s="13" t="s">
        <v>4</v>
      </c>
      <c r="AX544" s="13" t="s">
        <v>79</v>
      </c>
      <c r="AY544" s="250" t="s">
        <v>156</v>
      </c>
    </row>
    <row r="545" s="2" customFormat="1" ht="16.5" customHeight="1">
      <c r="A545" s="41"/>
      <c r="B545" s="42"/>
      <c r="C545" s="216" t="s">
        <v>2009</v>
      </c>
      <c r="D545" s="216" t="s">
        <v>159</v>
      </c>
      <c r="E545" s="217" t="s">
        <v>992</v>
      </c>
      <c r="F545" s="218" t="s">
        <v>993</v>
      </c>
      <c r="G545" s="219" t="s">
        <v>266</v>
      </c>
      <c r="H545" s="220">
        <v>22.800000000000001</v>
      </c>
      <c r="I545" s="221"/>
      <c r="J545" s="222">
        <f>ROUND(I545*H545,2)</f>
        <v>0</v>
      </c>
      <c r="K545" s="218" t="s">
        <v>219</v>
      </c>
      <c r="L545" s="47"/>
      <c r="M545" s="223" t="s">
        <v>19</v>
      </c>
      <c r="N545" s="224" t="s">
        <v>43</v>
      </c>
      <c r="O545" s="87"/>
      <c r="P545" s="225">
        <f>O545*H545</f>
        <v>0</v>
      </c>
      <c r="Q545" s="225">
        <v>3.0000000000000001E-05</v>
      </c>
      <c r="R545" s="225">
        <f>Q545*H545</f>
        <v>0.00068400000000000004</v>
      </c>
      <c r="S545" s="225">
        <v>0</v>
      </c>
      <c r="T545" s="226">
        <f>S545*H545</f>
        <v>0</v>
      </c>
      <c r="U545" s="41"/>
      <c r="V545" s="41"/>
      <c r="W545" s="41"/>
      <c r="X545" s="41"/>
      <c r="Y545" s="41"/>
      <c r="Z545" s="41"/>
      <c r="AA545" s="41"/>
      <c r="AB545" s="41"/>
      <c r="AC545" s="41"/>
      <c r="AD545" s="41"/>
      <c r="AE545" s="41"/>
      <c r="AR545" s="227" t="s">
        <v>318</v>
      </c>
      <c r="AT545" s="227" t="s">
        <v>159</v>
      </c>
      <c r="AU545" s="227" t="s">
        <v>81</v>
      </c>
      <c r="AY545" s="20" t="s">
        <v>156</v>
      </c>
      <c r="BE545" s="228">
        <f>IF(N545="základní",J545,0)</f>
        <v>0</v>
      </c>
      <c r="BF545" s="228">
        <f>IF(N545="snížená",J545,0)</f>
        <v>0</v>
      </c>
      <c r="BG545" s="228">
        <f>IF(N545="zákl. přenesená",J545,0)</f>
        <v>0</v>
      </c>
      <c r="BH545" s="228">
        <f>IF(N545="sníž. přenesená",J545,0)</f>
        <v>0</v>
      </c>
      <c r="BI545" s="228">
        <f>IF(N545="nulová",J545,0)</f>
        <v>0</v>
      </c>
      <c r="BJ545" s="20" t="s">
        <v>79</v>
      </c>
      <c r="BK545" s="228">
        <f>ROUND(I545*H545,2)</f>
        <v>0</v>
      </c>
      <c r="BL545" s="20" t="s">
        <v>318</v>
      </c>
      <c r="BM545" s="227" t="s">
        <v>2638</v>
      </c>
    </row>
    <row r="546" s="2" customFormat="1">
      <c r="A546" s="41"/>
      <c r="B546" s="42"/>
      <c r="C546" s="43"/>
      <c r="D546" s="229" t="s">
        <v>166</v>
      </c>
      <c r="E546" s="43"/>
      <c r="F546" s="230" t="s">
        <v>995</v>
      </c>
      <c r="G546" s="43"/>
      <c r="H546" s="43"/>
      <c r="I546" s="231"/>
      <c r="J546" s="43"/>
      <c r="K546" s="43"/>
      <c r="L546" s="47"/>
      <c r="M546" s="232"/>
      <c r="N546" s="233"/>
      <c r="O546" s="87"/>
      <c r="P546" s="87"/>
      <c r="Q546" s="87"/>
      <c r="R546" s="87"/>
      <c r="S546" s="87"/>
      <c r="T546" s="88"/>
      <c r="U546" s="41"/>
      <c r="V546" s="41"/>
      <c r="W546" s="41"/>
      <c r="X546" s="41"/>
      <c r="Y546" s="41"/>
      <c r="Z546" s="41"/>
      <c r="AA546" s="41"/>
      <c r="AB546" s="41"/>
      <c r="AC546" s="41"/>
      <c r="AD546" s="41"/>
      <c r="AE546" s="41"/>
      <c r="AT546" s="20" t="s">
        <v>166</v>
      </c>
      <c r="AU546" s="20" t="s">
        <v>81</v>
      </c>
    </row>
    <row r="547" s="14" customFormat="1">
      <c r="A547" s="14"/>
      <c r="B547" s="251"/>
      <c r="C547" s="252"/>
      <c r="D547" s="241" t="s">
        <v>222</v>
      </c>
      <c r="E547" s="253" t="s">
        <v>19</v>
      </c>
      <c r="F547" s="254" t="s">
        <v>996</v>
      </c>
      <c r="G547" s="252"/>
      <c r="H547" s="253" t="s">
        <v>19</v>
      </c>
      <c r="I547" s="255"/>
      <c r="J547" s="252"/>
      <c r="K547" s="252"/>
      <c r="L547" s="256"/>
      <c r="M547" s="257"/>
      <c r="N547" s="258"/>
      <c r="O547" s="258"/>
      <c r="P547" s="258"/>
      <c r="Q547" s="258"/>
      <c r="R547" s="258"/>
      <c r="S547" s="258"/>
      <c r="T547" s="259"/>
      <c r="U547" s="14"/>
      <c r="V547" s="14"/>
      <c r="W547" s="14"/>
      <c r="X547" s="14"/>
      <c r="Y547" s="14"/>
      <c r="Z547" s="14"/>
      <c r="AA547" s="14"/>
      <c r="AB547" s="14"/>
      <c r="AC547" s="14"/>
      <c r="AD547" s="14"/>
      <c r="AE547" s="14"/>
      <c r="AT547" s="260" t="s">
        <v>222</v>
      </c>
      <c r="AU547" s="260" t="s">
        <v>81</v>
      </c>
      <c r="AV547" s="14" t="s">
        <v>79</v>
      </c>
      <c r="AW547" s="14" t="s">
        <v>33</v>
      </c>
      <c r="AX547" s="14" t="s">
        <v>72</v>
      </c>
      <c r="AY547" s="260" t="s">
        <v>156</v>
      </c>
    </row>
    <row r="548" s="13" customFormat="1">
      <c r="A548" s="13"/>
      <c r="B548" s="239"/>
      <c r="C548" s="240"/>
      <c r="D548" s="241" t="s">
        <v>222</v>
      </c>
      <c r="E548" s="242" t="s">
        <v>19</v>
      </c>
      <c r="F548" s="243" t="s">
        <v>2639</v>
      </c>
      <c r="G548" s="240"/>
      <c r="H548" s="244">
        <v>22.800000000000001</v>
      </c>
      <c r="I548" s="245"/>
      <c r="J548" s="240"/>
      <c r="K548" s="240"/>
      <c r="L548" s="246"/>
      <c r="M548" s="247"/>
      <c r="N548" s="248"/>
      <c r="O548" s="248"/>
      <c r="P548" s="248"/>
      <c r="Q548" s="248"/>
      <c r="R548" s="248"/>
      <c r="S548" s="248"/>
      <c r="T548" s="249"/>
      <c r="U548" s="13"/>
      <c r="V548" s="13"/>
      <c r="W548" s="13"/>
      <c r="X548" s="13"/>
      <c r="Y548" s="13"/>
      <c r="Z548" s="13"/>
      <c r="AA548" s="13"/>
      <c r="AB548" s="13"/>
      <c r="AC548" s="13"/>
      <c r="AD548" s="13"/>
      <c r="AE548" s="13"/>
      <c r="AT548" s="250" t="s">
        <v>222</v>
      </c>
      <c r="AU548" s="250" t="s">
        <v>81</v>
      </c>
      <c r="AV548" s="13" t="s">
        <v>81</v>
      </c>
      <c r="AW548" s="13" t="s">
        <v>33</v>
      </c>
      <c r="AX548" s="13" t="s">
        <v>79</v>
      </c>
      <c r="AY548" s="250" t="s">
        <v>156</v>
      </c>
    </row>
    <row r="549" s="2" customFormat="1" ht="24.15" customHeight="1">
      <c r="A549" s="41"/>
      <c r="B549" s="42"/>
      <c r="C549" s="216" t="s">
        <v>2013</v>
      </c>
      <c r="D549" s="216" t="s">
        <v>159</v>
      </c>
      <c r="E549" s="217" t="s">
        <v>1001</v>
      </c>
      <c r="F549" s="218" t="s">
        <v>1002</v>
      </c>
      <c r="G549" s="219" t="s">
        <v>266</v>
      </c>
      <c r="H549" s="220">
        <v>2.7999999999999998</v>
      </c>
      <c r="I549" s="221"/>
      <c r="J549" s="222">
        <f>ROUND(I549*H549,2)</f>
        <v>0</v>
      </c>
      <c r="K549" s="218" t="s">
        <v>219</v>
      </c>
      <c r="L549" s="47"/>
      <c r="M549" s="223" t="s">
        <v>19</v>
      </c>
      <c r="N549" s="224" t="s">
        <v>43</v>
      </c>
      <c r="O549" s="87"/>
      <c r="P549" s="225">
        <f>O549*H549</f>
        <v>0</v>
      </c>
      <c r="Q549" s="225">
        <v>0.00020000000000000001</v>
      </c>
      <c r="R549" s="225">
        <f>Q549*H549</f>
        <v>0.00055999999999999995</v>
      </c>
      <c r="S549" s="225">
        <v>0</v>
      </c>
      <c r="T549" s="226">
        <f>S549*H549</f>
        <v>0</v>
      </c>
      <c r="U549" s="41"/>
      <c r="V549" s="41"/>
      <c r="W549" s="41"/>
      <c r="X549" s="41"/>
      <c r="Y549" s="41"/>
      <c r="Z549" s="41"/>
      <c r="AA549" s="41"/>
      <c r="AB549" s="41"/>
      <c r="AC549" s="41"/>
      <c r="AD549" s="41"/>
      <c r="AE549" s="41"/>
      <c r="AR549" s="227" t="s">
        <v>318</v>
      </c>
      <c r="AT549" s="227" t="s">
        <v>159</v>
      </c>
      <c r="AU549" s="227" t="s">
        <v>81</v>
      </c>
      <c r="AY549" s="20" t="s">
        <v>156</v>
      </c>
      <c r="BE549" s="228">
        <f>IF(N549="základní",J549,0)</f>
        <v>0</v>
      </c>
      <c r="BF549" s="228">
        <f>IF(N549="snížená",J549,0)</f>
        <v>0</v>
      </c>
      <c r="BG549" s="228">
        <f>IF(N549="zákl. přenesená",J549,0)</f>
        <v>0</v>
      </c>
      <c r="BH549" s="228">
        <f>IF(N549="sníž. přenesená",J549,0)</f>
        <v>0</v>
      </c>
      <c r="BI549" s="228">
        <f>IF(N549="nulová",J549,0)</f>
        <v>0</v>
      </c>
      <c r="BJ549" s="20" t="s">
        <v>79</v>
      </c>
      <c r="BK549" s="228">
        <f>ROUND(I549*H549,2)</f>
        <v>0</v>
      </c>
      <c r="BL549" s="20" t="s">
        <v>318</v>
      </c>
      <c r="BM549" s="227" t="s">
        <v>2640</v>
      </c>
    </row>
    <row r="550" s="2" customFormat="1">
      <c r="A550" s="41"/>
      <c r="B550" s="42"/>
      <c r="C550" s="43"/>
      <c r="D550" s="229" t="s">
        <v>166</v>
      </c>
      <c r="E550" s="43"/>
      <c r="F550" s="230" t="s">
        <v>1004</v>
      </c>
      <c r="G550" s="43"/>
      <c r="H550" s="43"/>
      <c r="I550" s="231"/>
      <c r="J550" s="43"/>
      <c r="K550" s="43"/>
      <c r="L550" s="47"/>
      <c r="M550" s="232"/>
      <c r="N550" s="233"/>
      <c r="O550" s="87"/>
      <c r="P550" s="87"/>
      <c r="Q550" s="87"/>
      <c r="R550" s="87"/>
      <c r="S550" s="87"/>
      <c r="T550" s="88"/>
      <c r="U550" s="41"/>
      <c r="V550" s="41"/>
      <c r="W550" s="41"/>
      <c r="X550" s="41"/>
      <c r="Y550" s="41"/>
      <c r="Z550" s="41"/>
      <c r="AA550" s="41"/>
      <c r="AB550" s="41"/>
      <c r="AC550" s="41"/>
      <c r="AD550" s="41"/>
      <c r="AE550" s="41"/>
      <c r="AT550" s="20" t="s">
        <v>166</v>
      </c>
      <c r="AU550" s="20" t="s">
        <v>81</v>
      </c>
    </row>
    <row r="551" s="13" customFormat="1">
      <c r="A551" s="13"/>
      <c r="B551" s="239"/>
      <c r="C551" s="240"/>
      <c r="D551" s="241" t="s">
        <v>222</v>
      </c>
      <c r="E551" s="242" t="s">
        <v>19</v>
      </c>
      <c r="F551" s="243" t="s">
        <v>2641</v>
      </c>
      <c r="G551" s="240"/>
      <c r="H551" s="244">
        <v>2.7999999999999998</v>
      </c>
      <c r="I551" s="245"/>
      <c r="J551" s="240"/>
      <c r="K551" s="240"/>
      <c r="L551" s="246"/>
      <c r="M551" s="247"/>
      <c r="N551" s="248"/>
      <c r="O551" s="248"/>
      <c r="P551" s="248"/>
      <c r="Q551" s="248"/>
      <c r="R551" s="248"/>
      <c r="S551" s="248"/>
      <c r="T551" s="249"/>
      <c r="U551" s="13"/>
      <c r="V551" s="13"/>
      <c r="W551" s="13"/>
      <c r="X551" s="13"/>
      <c r="Y551" s="13"/>
      <c r="Z551" s="13"/>
      <c r="AA551" s="13"/>
      <c r="AB551" s="13"/>
      <c r="AC551" s="13"/>
      <c r="AD551" s="13"/>
      <c r="AE551" s="13"/>
      <c r="AT551" s="250" t="s">
        <v>222</v>
      </c>
      <c r="AU551" s="250" t="s">
        <v>81</v>
      </c>
      <c r="AV551" s="13" t="s">
        <v>81</v>
      </c>
      <c r="AW551" s="13" t="s">
        <v>33</v>
      </c>
      <c r="AX551" s="13" t="s">
        <v>79</v>
      </c>
      <c r="AY551" s="250" t="s">
        <v>156</v>
      </c>
    </row>
    <row r="552" s="2" customFormat="1" ht="16.5" customHeight="1">
      <c r="A552" s="41"/>
      <c r="B552" s="42"/>
      <c r="C552" s="283" t="s">
        <v>2017</v>
      </c>
      <c r="D552" s="283" t="s">
        <v>348</v>
      </c>
      <c r="E552" s="284" t="s">
        <v>1007</v>
      </c>
      <c r="F552" s="285" t="s">
        <v>1008</v>
      </c>
      <c r="G552" s="286" t="s">
        <v>266</v>
      </c>
      <c r="H552" s="287">
        <v>3.0800000000000001</v>
      </c>
      <c r="I552" s="288"/>
      <c r="J552" s="289">
        <f>ROUND(I552*H552,2)</f>
        <v>0</v>
      </c>
      <c r="K552" s="285" t="s">
        <v>19</v>
      </c>
      <c r="L552" s="290"/>
      <c r="M552" s="291" t="s">
        <v>19</v>
      </c>
      <c r="N552" s="292" t="s">
        <v>43</v>
      </c>
      <c r="O552" s="87"/>
      <c r="P552" s="225">
        <f>O552*H552</f>
        <v>0</v>
      </c>
      <c r="Q552" s="225">
        <v>0.00016000000000000001</v>
      </c>
      <c r="R552" s="225">
        <f>Q552*H552</f>
        <v>0.00049280000000000005</v>
      </c>
      <c r="S552" s="225">
        <v>0</v>
      </c>
      <c r="T552" s="226">
        <f>S552*H552</f>
        <v>0</v>
      </c>
      <c r="U552" s="41"/>
      <c r="V552" s="41"/>
      <c r="W552" s="41"/>
      <c r="X552" s="41"/>
      <c r="Y552" s="41"/>
      <c r="Z552" s="41"/>
      <c r="AA552" s="41"/>
      <c r="AB552" s="41"/>
      <c r="AC552" s="41"/>
      <c r="AD552" s="41"/>
      <c r="AE552" s="41"/>
      <c r="AR552" s="227" t="s">
        <v>420</v>
      </c>
      <c r="AT552" s="227" t="s">
        <v>348</v>
      </c>
      <c r="AU552" s="227" t="s">
        <v>81</v>
      </c>
      <c r="AY552" s="20" t="s">
        <v>156</v>
      </c>
      <c r="BE552" s="228">
        <f>IF(N552="základní",J552,0)</f>
        <v>0</v>
      </c>
      <c r="BF552" s="228">
        <f>IF(N552="snížená",J552,0)</f>
        <v>0</v>
      </c>
      <c r="BG552" s="228">
        <f>IF(N552="zákl. přenesená",J552,0)</f>
        <v>0</v>
      </c>
      <c r="BH552" s="228">
        <f>IF(N552="sníž. přenesená",J552,0)</f>
        <v>0</v>
      </c>
      <c r="BI552" s="228">
        <f>IF(N552="nulová",J552,0)</f>
        <v>0</v>
      </c>
      <c r="BJ552" s="20" t="s">
        <v>79</v>
      </c>
      <c r="BK552" s="228">
        <f>ROUND(I552*H552,2)</f>
        <v>0</v>
      </c>
      <c r="BL552" s="20" t="s">
        <v>318</v>
      </c>
      <c r="BM552" s="227" t="s">
        <v>2642</v>
      </c>
    </row>
    <row r="553" s="13" customFormat="1">
      <c r="A553" s="13"/>
      <c r="B553" s="239"/>
      <c r="C553" s="240"/>
      <c r="D553" s="241" t="s">
        <v>222</v>
      </c>
      <c r="E553" s="240"/>
      <c r="F553" s="243" t="s">
        <v>2643</v>
      </c>
      <c r="G553" s="240"/>
      <c r="H553" s="244">
        <v>3.0800000000000001</v>
      </c>
      <c r="I553" s="245"/>
      <c r="J553" s="240"/>
      <c r="K553" s="240"/>
      <c r="L553" s="246"/>
      <c r="M553" s="247"/>
      <c r="N553" s="248"/>
      <c r="O553" s="248"/>
      <c r="P553" s="248"/>
      <c r="Q553" s="248"/>
      <c r="R553" s="248"/>
      <c r="S553" s="248"/>
      <c r="T553" s="249"/>
      <c r="U553" s="13"/>
      <c r="V553" s="13"/>
      <c r="W553" s="13"/>
      <c r="X553" s="13"/>
      <c r="Y553" s="13"/>
      <c r="Z553" s="13"/>
      <c r="AA553" s="13"/>
      <c r="AB553" s="13"/>
      <c r="AC553" s="13"/>
      <c r="AD553" s="13"/>
      <c r="AE553" s="13"/>
      <c r="AT553" s="250" t="s">
        <v>222</v>
      </c>
      <c r="AU553" s="250" t="s">
        <v>81</v>
      </c>
      <c r="AV553" s="13" t="s">
        <v>81</v>
      </c>
      <c r="AW553" s="13" t="s">
        <v>4</v>
      </c>
      <c r="AX553" s="13" t="s">
        <v>79</v>
      </c>
      <c r="AY553" s="250" t="s">
        <v>156</v>
      </c>
    </row>
    <row r="554" s="2" customFormat="1" ht="24.15" customHeight="1">
      <c r="A554" s="41"/>
      <c r="B554" s="42"/>
      <c r="C554" s="216" t="s">
        <v>2021</v>
      </c>
      <c r="D554" s="216" t="s">
        <v>159</v>
      </c>
      <c r="E554" s="217" t="s">
        <v>2644</v>
      </c>
      <c r="F554" s="218" t="s">
        <v>2645</v>
      </c>
      <c r="G554" s="219" t="s">
        <v>551</v>
      </c>
      <c r="H554" s="293"/>
      <c r="I554" s="221"/>
      <c r="J554" s="222">
        <f>ROUND(I554*H554,2)</f>
        <v>0</v>
      </c>
      <c r="K554" s="218" t="s">
        <v>219</v>
      </c>
      <c r="L554" s="47"/>
      <c r="M554" s="223" t="s">
        <v>19</v>
      </c>
      <c r="N554" s="224" t="s">
        <v>43</v>
      </c>
      <c r="O554" s="87"/>
      <c r="P554" s="225">
        <f>O554*H554</f>
        <v>0</v>
      </c>
      <c r="Q554" s="225">
        <v>0</v>
      </c>
      <c r="R554" s="225">
        <f>Q554*H554</f>
        <v>0</v>
      </c>
      <c r="S554" s="225">
        <v>0</v>
      </c>
      <c r="T554" s="226">
        <f>S554*H554</f>
        <v>0</v>
      </c>
      <c r="U554" s="41"/>
      <c r="V554" s="41"/>
      <c r="W554" s="41"/>
      <c r="X554" s="41"/>
      <c r="Y554" s="41"/>
      <c r="Z554" s="41"/>
      <c r="AA554" s="41"/>
      <c r="AB554" s="41"/>
      <c r="AC554" s="41"/>
      <c r="AD554" s="41"/>
      <c r="AE554" s="41"/>
      <c r="AR554" s="227" t="s">
        <v>318</v>
      </c>
      <c r="AT554" s="227" t="s">
        <v>159</v>
      </c>
      <c r="AU554" s="227" t="s">
        <v>81</v>
      </c>
      <c r="AY554" s="20" t="s">
        <v>156</v>
      </c>
      <c r="BE554" s="228">
        <f>IF(N554="základní",J554,0)</f>
        <v>0</v>
      </c>
      <c r="BF554" s="228">
        <f>IF(N554="snížená",J554,0)</f>
        <v>0</v>
      </c>
      <c r="BG554" s="228">
        <f>IF(N554="zákl. přenesená",J554,0)</f>
        <v>0</v>
      </c>
      <c r="BH554" s="228">
        <f>IF(N554="sníž. přenesená",J554,0)</f>
        <v>0</v>
      </c>
      <c r="BI554" s="228">
        <f>IF(N554="nulová",J554,0)</f>
        <v>0</v>
      </c>
      <c r="BJ554" s="20" t="s">
        <v>79</v>
      </c>
      <c r="BK554" s="228">
        <f>ROUND(I554*H554,2)</f>
        <v>0</v>
      </c>
      <c r="BL554" s="20" t="s">
        <v>318</v>
      </c>
      <c r="BM554" s="227" t="s">
        <v>2646</v>
      </c>
    </row>
    <row r="555" s="2" customFormat="1">
      <c r="A555" s="41"/>
      <c r="B555" s="42"/>
      <c r="C555" s="43"/>
      <c r="D555" s="229" t="s">
        <v>166</v>
      </c>
      <c r="E555" s="43"/>
      <c r="F555" s="230" t="s">
        <v>2647</v>
      </c>
      <c r="G555" s="43"/>
      <c r="H555" s="43"/>
      <c r="I555" s="231"/>
      <c r="J555" s="43"/>
      <c r="K555" s="43"/>
      <c r="L555" s="47"/>
      <c r="M555" s="232"/>
      <c r="N555" s="233"/>
      <c r="O555" s="87"/>
      <c r="P555" s="87"/>
      <c r="Q555" s="87"/>
      <c r="R555" s="87"/>
      <c r="S555" s="87"/>
      <c r="T555" s="88"/>
      <c r="U555" s="41"/>
      <c r="V555" s="41"/>
      <c r="W555" s="41"/>
      <c r="X555" s="41"/>
      <c r="Y555" s="41"/>
      <c r="Z555" s="41"/>
      <c r="AA555" s="41"/>
      <c r="AB555" s="41"/>
      <c r="AC555" s="41"/>
      <c r="AD555" s="41"/>
      <c r="AE555" s="41"/>
      <c r="AT555" s="20" t="s">
        <v>166</v>
      </c>
      <c r="AU555" s="20" t="s">
        <v>81</v>
      </c>
    </row>
    <row r="556" s="12" customFormat="1" ht="22.8" customHeight="1">
      <c r="A556" s="12"/>
      <c r="B556" s="200"/>
      <c r="C556" s="201"/>
      <c r="D556" s="202" t="s">
        <v>71</v>
      </c>
      <c r="E556" s="214" t="s">
        <v>2648</v>
      </c>
      <c r="F556" s="214" t="s">
        <v>2649</v>
      </c>
      <c r="G556" s="201"/>
      <c r="H556" s="201"/>
      <c r="I556" s="204"/>
      <c r="J556" s="215">
        <f>BK556</f>
        <v>0</v>
      </c>
      <c r="K556" s="201"/>
      <c r="L556" s="206"/>
      <c r="M556" s="207"/>
      <c r="N556" s="208"/>
      <c r="O556" s="208"/>
      <c r="P556" s="209">
        <f>SUM(P557:P561)</f>
        <v>0</v>
      </c>
      <c r="Q556" s="208"/>
      <c r="R556" s="209">
        <f>SUM(R557:R561)</f>
        <v>0</v>
      </c>
      <c r="S556" s="208"/>
      <c r="T556" s="210">
        <f>SUM(T557:T561)</f>
        <v>0.2888</v>
      </c>
      <c r="U556" s="12"/>
      <c r="V556" s="12"/>
      <c r="W556" s="12"/>
      <c r="X556" s="12"/>
      <c r="Y556" s="12"/>
      <c r="Z556" s="12"/>
      <c r="AA556" s="12"/>
      <c r="AB556" s="12"/>
      <c r="AC556" s="12"/>
      <c r="AD556" s="12"/>
      <c r="AE556" s="12"/>
      <c r="AR556" s="211" t="s">
        <v>81</v>
      </c>
      <c r="AT556" s="212" t="s">
        <v>71</v>
      </c>
      <c r="AU556" s="212" t="s">
        <v>79</v>
      </c>
      <c r="AY556" s="211" t="s">
        <v>156</v>
      </c>
      <c r="BK556" s="213">
        <f>SUM(BK557:BK561)</f>
        <v>0</v>
      </c>
    </row>
    <row r="557" s="2" customFormat="1" ht="16.5" customHeight="1">
      <c r="A557" s="41"/>
      <c r="B557" s="42"/>
      <c r="C557" s="216" t="s">
        <v>2025</v>
      </c>
      <c r="D557" s="216" t="s">
        <v>159</v>
      </c>
      <c r="E557" s="217" t="s">
        <v>2650</v>
      </c>
      <c r="F557" s="218" t="s">
        <v>2651</v>
      </c>
      <c r="G557" s="219" t="s">
        <v>218</v>
      </c>
      <c r="H557" s="220">
        <v>14.44</v>
      </c>
      <c r="I557" s="221"/>
      <c r="J557" s="222">
        <f>ROUND(I557*H557,2)</f>
        <v>0</v>
      </c>
      <c r="K557" s="218" t="s">
        <v>219</v>
      </c>
      <c r="L557" s="47"/>
      <c r="M557" s="223" t="s">
        <v>19</v>
      </c>
      <c r="N557" s="224" t="s">
        <v>43</v>
      </c>
      <c r="O557" s="87"/>
      <c r="P557" s="225">
        <f>O557*H557</f>
        <v>0</v>
      </c>
      <c r="Q557" s="225">
        <v>0</v>
      </c>
      <c r="R557" s="225">
        <f>Q557*H557</f>
        <v>0</v>
      </c>
      <c r="S557" s="225">
        <v>0.02</v>
      </c>
      <c r="T557" s="226">
        <f>S557*H557</f>
        <v>0.2888</v>
      </c>
      <c r="U557" s="41"/>
      <c r="V557" s="41"/>
      <c r="W557" s="41"/>
      <c r="X557" s="41"/>
      <c r="Y557" s="41"/>
      <c r="Z557" s="41"/>
      <c r="AA557" s="41"/>
      <c r="AB557" s="41"/>
      <c r="AC557" s="41"/>
      <c r="AD557" s="41"/>
      <c r="AE557" s="41"/>
      <c r="AR557" s="227" t="s">
        <v>318</v>
      </c>
      <c r="AT557" s="227" t="s">
        <v>159</v>
      </c>
      <c r="AU557" s="227" t="s">
        <v>81</v>
      </c>
      <c r="AY557" s="20" t="s">
        <v>156</v>
      </c>
      <c r="BE557" s="228">
        <f>IF(N557="základní",J557,0)</f>
        <v>0</v>
      </c>
      <c r="BF557" s="228">
        <f>IF(N557="snížená",J557,0)</f>
        <v>0</v>
      </c>
      <c r="BG557" s="228">
        <f>IF(N557="zákl. přenesená",J557,0)</f>
        <v>0</v>
      </c>
      <c r="BH557" s="228">
        <f>IF(N557="sníž. přenesená",J557,0)</f>
        <v>0</v>
      </c>
      <c r="BI557" s="228">
        <f>IF(N557="nulová",J557,0)</f>
        <v>0</v>
      </c>
      <c r="BJ557" s="20" t="s">
        <v>79</v>
      </c>
      <c r="BK557" s="228">
        <f>ROUND(I557*H557,2)</f>
        <v>0</v>
      </c>
      <c r="BL557" s="20" t="s">
        <v>318</v>
      </c>
      <c r="BM557" s="227" t="s">
        <v>2652</v>
      </c>
    </row>
    <row r="558" s="2" customFormat="1">
      <c r="A558" s="41"/>
      <c r="B558" s="42"/>
      <c r="C558" s="43"/>
      <c r="D558" s="229" t="s">
        <v>166</v>
      </c>
      <c r="E558" s="43"/>
      <c r="F558" s="230" t="s">
        <v>2653</v>
      </c>
      <c r="G558" s="43"/>
      <c r="H558" s="43"/>
      <c r="I558" s="231"/>
      <c r="J558" s="43"/>
      <c r="K558" s="43"/>
      <c r="L558" s="47"/>
      <c r="M558" s="232"/>
      <c r="N558" s="233"/>
      <c r="O558" s="87"/>
      <c r="P558" s="87"/>
      <c r="Q558" s="87"/>
      <c r="R558" s="87"/>
      <c r="S558" s="87"/>
      <c r="T558" s="88"/>
      <c r="U558" s="41"/>
      <c r="V558" s="41"/>
      <c r="W558" s="41"/>
      <c r="X558" s="41"/>
      <c r="Y558" s="41"/>
      <c r="Z558" s="41"/>
      <c r="AA558" s="41"/>
      <c r="AB558" s="41"/>
      <c r="AC558" s="41"/>
      <c r="AD558" s="41"/>
      <c r="AE558" s="41"/>
      <c r="AT558" s="20" t="s">
        <v>166</v>
      </c>
      <c r="AU558" s="20" t="s">
        <v>81</v>
      </c>
    </row>
    <row r="559" s="14" customFormat="1">
      <c r="A559" s="14"/>
      <c r="B559" s="251"/>
      <c r="C559" s="252"/>
      <c r="D559" s="241" t="s">
        <v>222</v>
      </c>
      <c r="E559" s="253" t="s">
        <v>19</v>
      </c>
      <c r="F559" s="254" t="s">
        <v>2335</v>
      </c>
      <c r="G559" s="252"/>
      <c r="H559" s="253" t="s">
        <v>19</v>
      </c>
      <c r="I559" s="255"/>
      <c r="J559" s="252"/>
      <c r="K559" s="252"/>
      <c r="L559" s="256"/>
      <c r="M559" s="257"/>
      <c r="N559" s="258"/>
      <c r="O559" s="258"/>
      <c r="P559" s="258"/>
      <c r="Q559" s="258"/>
      <c r="R559" s="258"/>
      <c r="S559" s="258"/>
      <c r="T559" s="259"/>
      <c r="U559" s="14"/>
      <c r="V559" s="14"/>
      <c r="W559" s="14"/>
      <c r="X559" s="14"/>
      <c r="Y559" s="14"/>
      <c r="Z559" s="14"/>
      <c r="AA559" s="14"/>
      <c r="AB559" s="14"/>
      <c r="AC559" s="14"/>
      <c r="AD559" s="14"/>
      <c r="AE559" s="14"/>
      <c r="AT559" s="260" t="s">
        <v>222</v>
      </c>
      <c r="AU559" s="260" t="s">
        <v>81</v>
      </c>
      <c r="AV559" s="14" t="s">
        <v>79</v>
      </c>
      <c r="AW559" s="14" t="s">
        <v>33</v>
      </c>
      <c r="AX559" s="14" t="s">
        <v>72</v>
      </c>
      <c r="AY559" s="260" t="s">
        <v>156</v>
      </c>
    </row>
    <row r="560" s="13" customFormat="1">
      <c r="A560" s="13"/>
      <c r="B560" s="239"/>
      <c r="C560" s="240"/>
      <c r="D560" s="241" t="s">
        <v>222</v>
      </c>
      <c r="E560" s="242" t="s">
        <v>19</v>
      </c>
      <c r="F560" s="243" t="s">
        <v>2654</v>
      </c>
      <c r="G560" s="240"/>
      <c r="H560" s="244">
        <v>14.44</v>
      </c>
      <c r="I560" s="245"/>
      <c r="J560" s="240"/>
      <c r="K560" s="240"/>
      <c r="L560" s="246"/>
      <c r="M560" s="247"/>
      <c r="N560" s="248"/>
      <c r="O560" s="248"/>
      <c r="P560" s="248"/>
      <c r="Q560" s="248"/>
      <c r="R560" s="248"/>
      <c r="S560" s="248"/>
      <c r="T560" s="249"/>
      <c r="U560" s="13"/>
      <c r="V560" s="13"/>
      <c r="W560" s="13"/>
      <c r="X560" s="13"/>
      <c r="Y560" s="13"/>
      <c r="Z560" s="13"/>
      <c r="AA560" s="13"/>
      <c r="AB560" s="13"/>
      <c r="AC560" s="13"/>
      <c r="AD560" s="13"/>
      <c r="AE560" s="13"/>
      <c r="AT560" s="250" t="s">
        <v>222</v>
      </c>
      <c r="AU560" s="250" t="s">
        <v>81</v>
      </c>
      <c r="AV560" s="13" t="s">
        <v>81</v>
      </c>
      <c r="AW560" s="13" t="s">
        <v>33</v>
      </c>
      <c r="AX560" s="13" t="s">
        <v>79</v>
      </c>
      <c r="AY560" s="250" t="s">
        <v>156</v>
      </c>
    </row>
    <row r="561" s="2" customFormat="1" ht="16.5" customHeight="1">
      <c r="A561" s="41"/>
      <c r="B561" s="42"/>
      <c r="C561" s="216" t="s">
        <v>2029</v>
      </c>
      <c r="D561" s="216" t="s">
        <v>159</v>
      </c>
      <c r="E561" s="217" t="s">
        <v>2655</v>
      </c>
      <c r="F561" s="218" t="s">
        <v>2656</v>
      </c>
      <c r="G561" s="219" t="s">
        <v>218</v>
      </c>
      <c r="H561" s="220">
        <v>14.44</v>
      </c>
      <c r="I561" s="221"/>
      <c r="J561" s="222">
        <f>ROUND(I561*H561,2)</f>
        <v>0</v>
      </c>
      <c r="K561" s="218" t="s">
        <v>19</v>
      </c>
      <c r="L561" s="47"/>
      <c r="M561" s="223" t="s">
        <v>19</v>
      </c>
      <c r="N561" s="224" t="s">
        <v>43</v>
      </c>
      <c r="O561" s="87"/>
      <c r="P561" s="225">
        <f>O561*H561</f>
        <v>0</v>
      </c>
      <c r="Q561" s="225">
        <v>0</v>
      </c>
      <c r="R561" s="225">
        <f>Q561*H561</f>
        <v>0</v>
      </c>
      <c r="S561" s="225">
        <v>0</v>
      </c>
      <c r="T561" s="226">
        <f>S561*H561</f>
        <v>0</v>
      </c>
      <c r="U561" s="41"/>
      <c r="V561" s="41"/>
      <c r="W561" s="41"/>
      <c r="X561" s="41"/>
      <c r="Y561" s="41"/>
      <c r="Z561" s="41"/>
      <c r="AA561" s="41"/>
      <c r="AB561" s="41"/>
      <c r="AC561" s="41"/>
      <c r="AD561" s="41"/>
      <c r="AE561" s="41"/>
      <c r="AR561" s="227" t="s">
        <v>318</v>
      </c>
      <c r="AT561" s="227" t="s">
        <v>159</v>
      </c>
      <c r="AU561" s="227" t="s">
        <v>81</v>
      </c>
      <c r="AY561" s="20" t="s">
        <v>156</v>
      </c>
      <c r="BE561" s="228">
        <f>IF(N561="základní",J561,0)</f>
        <v>0</v>
      </c>
      <c r="BF561" s="228">
        <f>IF(N561="snížená",J561,0)</f>
        <v>0</v>
      </c>
      <c r="BG561" s="228">
        <f>IF(N561="zákl. přenesená",J561,0)</f>
        <v>0</v>
      </c>
      <c r="BH561" s="228">
        <f>IF(N561="sníž. přenesená",J561,0)</f>
        <v>0</v>
      </c>
      <c r="BI561" s="228">
        <f>IF(N561="nulová",J561,0)</f>
        <v>0</v>
      </c>
      <c r="BJ561" s="20" t="s">
        <v>79</v>
      </c>
      <c r="BK561" s="228">
        <f>ROUND(I561*H561,2)</f>
        <v>0</v>
      </c>
      <c r="BL561" s="20" t="s">
        <v>318</v>
      </c>
      <c r="BM561" s="227" t="s">
        <v>2657</v>
      </c>
    </row>
    <row r="562" s="12" customFormat="1" ht="22.8" customHeight="1">
      <c r="A562" s="12"/>
      <c r="B562" s="200"/>
      <c r="C562" s="201"/>
      <c r="D562" s="202" t="s">
        <v>71</v>
      </c>
      <c r="E562" s="214" t="s">
        <v>1016</v>
      </c>
      <c r="F562" s="214" t="s">
        <v>1017</v>
      </c>
      <c r="G562" s="201"/>
      <c r="H562" s="201"/>
      <c r="I562" s="204"/>
      <c r="J562" s="215">
        <f>BK562</f>
        <v>0</v>
      </c>
      <c r="K562" s="201"/>
      <c r="L562" s="206"/>
      <c r="M562" s="207"/>
      <c r="N562" s="208"/>
      <c r="O562" s="208"/>
      <c r="P562" s="209">
        <f>SUM(P563:P598)</f>
        <v>0</v>
      </c>
      <c r="Q562" s="208"/>
      <c r="R562" s="209">
        <f>SUM(R563:R598)</f>
        <v>0.56472134000000007</v>
      </c>
      <c r="S562" s="208"/>
      <c r="T562" s="210">
        <f>SUM(T563:T598)</f>
        <v>0</v>
      </c>
      <c r="U562" s="12"/>
      <c r="V562" s="12"/>
      <c r="W562" s="12"/>
      <c r="X562" s="12"/>
      <c r="Y562" s="12"/>
      <c r="Z562" s="12"/>
      <c r="AA562" s="12"/>
      <c r="AB562" s="12"/>
      <c r="AC562" s="12"/>
      <c r="AD562" s="12"/>
      <c r="AE562" s="12"/>
      <c r="AR562" s="211" t="s">
        <v>81</v>
      </c>
      <c r="AT562" s="212" t="s">
        <v>71</v>
      </c>
      <c r="AU562" s="212" t="s">
        <v>79</v>
      </c>
      <c r="AY562" s="211" t="s">
        <v>156</v>
      </c>
      <c r="BK562" s="213">
        <f>SUM(BK563:BK598)</f>
        <v>0</v>
      </c>
    </row>
    <row r="563" s="2" customFormat="1" ht="16.5" customHeight="1">
      <c r="A563" s="41"/>
      <c r="B563" s="42"/>
      <c r="C563" s="216" t="s">
        <v>2033</v>
      </c>
      <c r="D563" s="216" t="s">
        <v>159</v>
      </c>
      <c r="E563" s="217" t="s">
        <v>1019</v>
      </c>
      <c r="F563" s="218" t="s">
        <v>1020</v>
      </c>
      <c r="G563" s="219" t="s">
        <v>218</v>
      </c>
      <c r="H563" s="220">
        <v>17.559999999999999</v>
      </c>
      <c r="I563" s="221"/>
      <c r="J563" s="222">
        <f>ROUND(I563*H563,2)</f>
        <v>0</v>
      </c>
      <c r="K563" s="218" t="s">
        <v>219</v>
      </c>
      <c r="L563" s="47"/>
      <c r="M563" s="223" t="s">
        <v>19</v>
      </c>
      <c r="N563" s="224" t="s">
        <v>43</v>
      </c>
      <c r="O563" s="87"/>
      <c r="P563" s="225">
        <f>O563*H563</f>
        <v>0</v>
      </c>
      <c r="Q563" s="225">
        <v>0.00029999999999999997</v>
      </c>
      <c r="R563" s="225">
        <f>Q563*H563</f>
        <v>0.0052679999999999992</v>
      </c>
      <c r="S563" s="225">
        <v>0</v>
      </c>
      <c r="T563" s="226">
        <f>S563*H563</f>
        <v>0</v>
      </c>
      <c r="U563" s="41"/>
      <c r="V563" s="41"/>
      <c r="W563" s="41"/>
      <c r="X563" s="41"/>
      <c r="Y563" s="41"/>
      <c r="Z563" s="41"/>
      <c r="AA563" s="41"/>
      <c r="AB563" s="41"/>
      <c r="AC563" s="41"/>
      <c r="AD563" s="41"/>
      <c r="AE563" s="41"/>
      <c r="AR563" s="227" t="s">
        <v>318</v>
      </c>
      <c r="AT563" s="227" t="s">
        <v>159</v>
      </c>
      <c r="AU563" s="227" t="s">
        <v>81</v>
      </c>
      <c r="AY563" s="20" t="s">
        <v>156</v>
      </c>
      <c r="BE563" s="228">
        <f>IF(N563="základní",J563,0)</f>
        <v>0</v>
      </c>
      <c r="BF563" s="228">
        <f>IF(N563="snížená",J563,0)</f>
        <v>0</v>
      </c>
      <c r="BG563" s="228">
        <f>IF(N563="zákl. přenesená",J563,0)</f>
        <v>0</v>
      </c>
      <c r="BH563" s="228">
        <f>IF(N563="sníž. přenesená",J563,0)</f>
        <v>0</v>
      </c>
      <c r="BI563" s="228">
        <f>IF(N563="nulová",J563,0)</f>
        <v>0</v>
      </c>
      <c r="BJ563" s="20" t="s">
        <v>79</v>
      </c>
      <c r="BK563" s="228">
        <f>ROUND(I563*H563,2)</f>
        <v>0</v>
      </c>
      <c r="BL563" s="20" t="s">
        <v>318</v>
      </c>
      <c r="BM563" s="227" t="s">
        <v>2658</v>
      </c>
    </row>
    <row r="564" s="2" customFormat="1">
      <c r="A564" s="41"/>
      <c r="B564" s="42"/>
      <c r="C564" s="43"/>
      <c r="D564" s="229" t="s">
        <v>166</v>
      </c>
      <c r="E564" s="43"/>
      <c r="F564" s="230" t="s">
        <v>1022</v>
      </c>
      <c r="G564" s="43"/>
      <c r="H564" s="43"/>
      <c r="I564" s="231"/>
      <c r="J564" s="43"/>
      <c r="K564" s="43"/>
      <c r="L564" s="47"/>
      <c r="M564" s="232"/>
      <c r="N564" s="233"/>
      <c r="O564" s="87"/>
      <c r="P564" s="87"/>
      <c r="Q564" s="87"/>
      <c r="R564" s="87"/>
      <c r="S564" s="87"/>
      <c r="T564" s="88"/>
      <c r="U564" s="41"/>
      <c r="V564" s="41"/>
      <c r="W564" s="41"/>
      <c r="X564" s="41"/>
      <c r="Y564" s="41"/>
      <c r="Z564" s="41"/>
      <c r="AA564" s="41"/>
      <c r="AB564" s="41"/>
      <c r="AC564" s="41"/>
      <c r="AD564" s="41"/>
      <c r="AE564" s="41"/>
      <c r="AT564" s="20" t="s">
        <v>166</v>
      </c>
      <c r="AU564" s="20" t="s">
        <v>81</v>
      </c>
    </row>
    <row r="565" s="14" customFormat="1">
      <c r="A565" s="14"/>
      <c r="B565" s="251"/>
      <c r="C565" s="252"/>
      <c r="D565" s="241" t="s">
        <v>222</v>
      </c>
      <c r="E565" s="253" t="s">
        <v>19</v>
      </c>
      <c r="F565" s="254" t="s">
        <v>2605</v>
      </c>
      <c r="G565" s="252"/>
      <c r="H565" s="253" t="s">
        <v>19</v>
      </c>
      <c r="I565" s="255"/>
      <c r="J565" s="252"/>
      <c r="K565" s="252"/>
      <c r="L565" s="256"/>
      <c r="M565" s="257"/>
      <c r="N565" s="258"/>
      <c r="O565" s="258"/>
      <c r="P565" s="258"/>
      <c r="Q565" s="258"/>
      <c r="R565" s="258"/>
      <c r="S565" s="258"/>
      <c r="T565" s="259"/>
      <c r="U565" s="14"/>
      <c r="V565" s="14"/>
      <c r="W565" s="14"/>
      <c r="X565" s="14"/>
      <c r="Y565" s="14"/>
      <c r="Z565" s="14"/>
      <c r="AA565" s="14"/>
      <c r="AB565" s="14"/>
      <c r="AC565" s="14"/>
      <c r="AD565" s="14"/>
      <c r="AE565" s="14"/>
      <c r="AT565" s="260" t="s">
        <v>222</v>
      </c>
      <c r="AU565" s="260" t="s">
        <v>81</v>
      </c>
      <c r="AV565" s="14" t="s">
        <v>79</v>
      </c>
      <c r="AW565" s="14" t="s">
        <v>33</v>
      </c>
      <c r="AX565" s="14" t="s">
        <v>72</v>
      </c>
      <c r="AY565" s="260" t="s">
        <v>156</v>
      </c>
    </row>
    <row r="566" s="13" customFormat="1">
      <c r="A566" s="13"/>
      <c r="B566" s="239"/>
      <c r="C566" s="240"/>
      <c r="D566" s="241" t="s">
        <v>222</v>
      </c>
      <c r="E566" s="242" t="s">
        <v>19</v>
      </c>
      <c r="F566" s="243" t="s">
        <v>2659</v>
      </c>
      <c r="G566" s="240"/>
      <c r="H566" s="244">
        <v>17.359999999999999</v>
      </c>
      <c r="I566" s="245"/>
      <c r="J566" s="240"/>
      <c r="K566" s="240"/>
      <c r="L566" s="246"/>
      <c r="M566" s="247"/>
      <c r="N566" s="248"/>
      <c r="O566" s="248"/>
      <c r="P566" s="248"/>
      <c r="Q566" s="248"/>
      <c r="R566" s="248"/>
      <c r="S566" s="248"/>
      <c r="T566" s="249"/>
      <c r="U566" s="13"/>
      <c r="V566" s="13"/>
      <c r="W566" s="13"/>
      <c r="X566" s="13"/>
      <c r="Y566" s="13"/>
      <c r="Z566" s="13"/>
      <c r="AA566" s="13"/>
      <c r="AB566" s="13"/>
      <c r="AC566" s="13"/>
      <c r="AD566" s="13"/>
      <c r="AE566" s="13"/>
      <c r="AT566" s="250" t="s">
        <v>222</v>
      </c>
      <c r="AU566" s="250" t="s">
        <v>81</v>
      </c>
      <c r="AV566" s="13" t="s">
        <v>81</v>
      </c>
      <c r="AW566" s="13" t="s">
        <v>33</v>
      </c>
      <c r="AX566" s="13" t="s">
        <v>72</v>
      </c>
      <c r="AY566" s="250" t="s">
        <v>156</v>
      </c>
    </row>
    <row r="567" s="13" customFormat="1">
      <c r="A567" s="13"/>
      <c r="B567" s="239"/>
      <c r="C567" s="240"/>
      <c r="D567" s="241" t="s">
        <v>222</v>
      </c>
      <c r="E567" s="242" t="s">
        <v>19</v>
      </c>
      <c r="F567" s="243" t="s">
        <v>2660</v>
      </c>
      <c r="G567" s="240"/>
      <c r="H567" s="244">
        <v>0.20000000000000001</v>
      </c>
      <c r="I567" s="245"/>
      <c r="J567" s="240"/>
      <c r="K567" s="240"/>
      <c r="L567" s="246"/>
      <c r="M567" s="247"/>
      <c r="N567" s="248"/>
      <c r="O567" s="248"/>
      <c r="P567" s="248"/>
      <c r="Q567" s="248"/>
      <c r="R567" s="248"/>
      <c r="S567" s="248"/>
      <c r="T567" s="249"/>
      <c r="U567" s="13"/>
      <c r="V567" s="13"/>
      <c r="W567" s="13"/>
      <c r="X567" s="13"/>
      <c r="Y567" s="13"/>
      <c r="Z567" s="13"/>
      <c r="AA567" s="13"/>
      <c r="AB567" s="13"/>
      <c r="AC567" s="13"/>
      <c r="AD567" s="13"/>
      <c r="AE567" s="13"/>
      <c r="AT567" s="250" t="s">
        <v>222</v>
      </c>
      <c r="AU567" s="250" t="s">
        <v>81</v>
      </c>
      <c r="AV567" s="13" t="s">
        <v>81</v>
      </c>
      <c r="AW567" s="13" t="s">
        <v>33</v>
      </c>
      <c r="AX567" s="13" t="s">
        <v>72</v>
      </c>
      <c r="AY567" s="250" t="s">
        <v>156</v>
      </c>
    </row>
    <row r="568" s="16" customFormat="1">
      <c r="A568" s="16"/>
      <c r="B568" s="272"/>
      <c r="C568" s="273"/>
      <c r="D568" s="241" t="s">
        <v>222</v>
      </c>
      <c r="E568" s="274" t="s">
        <v>19</v>
      </c>
      <c r="F568" s="275" t="s">
        <v>292</v>
      </c>
      <c r="G568" s="273"/>
      <c r="H568" s="276">
        <v>17.559999999999999</v>
      </c>
      <c r="I568" s="277"/>
      <c r="J568" s="273"/>
      <c r="K568" s="273"/>
      <c r="L568" s="278"/>
      <c r="M568" s="279"/>
      <c r="N568" s="280"/>
      <c r="O568" s="280"/>
      <c r="P568" s="280"/>
      <c r="Q568" s="280"/>
      <c r="R568" s="280"/>
      <c r="S568" s="280"/>
      <c r="T568" s="281"/>
      <c r="U568" s="16"/>
      <c r="V568" s="16"/>
      <c r="W568" s="16"/>
      <c r="X568" s="16"/>
      <c r="Y568" s="16"/>
      <c r="Z568" s="16"/>
      <c r="AA568" s="16"/>
      <c r="AB568" s="16"/>
      <c r="AC568" s="16"/>
      <c r="AD568" s="16"/>
      <c r="AE568" s="16"/>
      <c r="AT568" s="282" t="s">
        <v>222</v>
      </c>
      <c r="AU568" s="282" t="s">
        <v>81</v>
      </c>
      <c r="AV568" s="16" t="s">
        <v>178</v>
      </c>
      <c r="AW568" s="16" t="s">
        <v>33</v>
      </c>
      <c r="AX568" s="16" t="s">
        <v>79</v>
      </c>
      <c r="AY568" s="282" t="s">
        <v>156</v>
      </c>
    </row>
    <row r="569" s="2" customFormat="1" ht="16.5" customHeight="1">
      <c r="A569" s="41"/>
      <c r="B569" s="42"/>
      <c r="C569" s="216" t="s">
        <v>2035</v>
      </c>
      <c r="D569" s="216" t="s">
        <v>159</v>
      </c>
      <c r="E569" s="217" t="s">
        <v>2661</v>
      </c>
      <c r="F569" s="218" t="s">
        <v>2662</v>
      </c>
      <c r="G569" s="219" t="s">
        <v>218</v>
      </c>
      <c r="H569" s="220">
        <v>4.7220000000000004</v>
      </c>
      <c r="I569" s="221"/>
      <c r="J569" s="222">
        <f>ROUND(I569*H569,2)</f>
        <v>0</v>
      </c>
      <c r="K569" s="218" t="s">
        <v>219</v>
      </c>
      <c r="L569" s="47"/>
      <c r="M569" s="223" t="s">
        <v>19</v>
      </c>
      <c r="N569" s="224" t="s">
        <v>43</v>
      </c>
      <c r="O569" s="87"/>
      <c r="P569" s="225">
        <f>O569*H569</f>
        <v>0</v>
      </c>
      <c r="Q569" s="225">
        <v>0.0015</v>
      </c>
      <c r="R569" s="225">
        <f>Q569*H569</f>
        <v>0.0070830000000000008</v>
      </c>
      <c r="S569" s="225">
        <v>0</v>
      </c>
      <c r="T569" s="226">
        <f>S569*H569</f>
        <v>0</v>
      </c>
      <c r="U569" s="41"/>
      <c r="V569" s="41"/>
      <c r="W569" s="41"/>
      <c r="X569" s="41"/>
      <c r="Y569" s="41"/>
      <c r="Z569" s="41"/>
      <c r="AA569" s="41"/>
      <c r="AB569" s="41"/>
      <c r="AC569" s="41"/>
      <c r="AD569" s="41"/>
      <c r="AE569" s="41"/>
      <c r="AR569" s="227" t="s">
        <v>318</v>
      </c>
      <c r="AT569" s="227" t="s">
        <v>159</v>
      </c>
      <c r="AU569" s="227" t="s">
        <v>81</v>
      </c>
      <c r="AY569" s="20" t="s">
        <v>156</v>
      </c>
      <c r="BE569" s="228">
        <f>IF(N569="základní",J569,0)</f>
        <v>0</v>
      </c>
      <c r="BF569" s="228">
        <f>IF(N569="snížená",J569,0)</f>
        <v>0</v>
      </c>
      <c r="BG569" s="228">
        <f>IF(N569="zákl. přenesená",J569,0)</f>
        <v>0</v>
      </c>
      <c r="BH569" s="228">
        <f>IF(N569="sníž. přenesená",J569,0)</f>
        <v>0</v>
      </c>
      <c r="BI569" s="228">
        <f>IF(N569="nulová",J569,0)</f>
        <v>0</v>
      </c>
      <c r="BJ569" s="20" t="s">
        <v>79</v>
      </c>
      <c r="BK569" s="228">
        <f>ROUND(I569*H569,2)</f>
        <v>0</v>
      </c>
      <c r="BL569" s="20" t="s">
        <v>318</v>
      </c>
      <c r="BM569" s="227" t="s">
        <v>2663</v>
      </c>
    </row>
    <row r="570" s="2" customFormat="1">
      <c r="A570" s="41"/>
      <c r="B570" s="42"/>
      <c r="C570" s="43"/>
      <c r="D570" s="229" t="s">
        <v>166</v>
      </c>
      <c r="E570" s="43"/>
      <c r="F570" s="230" t="s">
        <v>2664</v>
      </c>
      <c r="G570" s="43"/>
      <c r="H570" s="43"/>
      <c r="I570" s="231"/>
      <c r="J570" s="43"/>
      <c r="K570" s="43"/>
      <c r="L570" s="47"/>
      <c r="M570" s="232"/>
      <c r="N570" s="233"/>
      <c r="O570" s="87"/>
      <c r="P570" s="87"/>
      <c r="Q570" s="87"/>
      <c r="R570" s="87"/>
      <c r="S570" s="87"/>
      <c r="T570" s="88"/>
      <c r="U570" s="41"/>
      <c r="V570" s="41"/>
      <c r="W570" s="41"/>
      <c r="X570" s="41"/>
      <c r="Y570" s="41"/>
      <c r="Z570" s="41"/>
      <c r="AA570" s="41"/>
      <c r="AB570" s="41"/>
      <c r="AC570" s="41"/>
      <c r="AD570" s="41"/>
      <c r="AE570" s="41"/>
      <c r="AT570" s="20" t="s">
        <v>166</v>
      </c>
      <c r="AU570" s="20" t="s">
        <v>81</v>
      </c>
    </row>
    <row r="571" s="13" customFormat="1">
      <c r="A571" s="13"/>
      <c r="B571" s="239"/>
      <c r="C571" s="240"/>
      <c r="D571" s="241" t="s">
        <v>222</v>
      </c>
      <c r="E571" s="242" t="s">
        <v>19</v>
      </c>
      <c r="F571" s="243" t="s">
        <v>2665</v>
      </c>
      <c r="G571" s="240"/>
      <c r="H571" s="244">
        <v>1.3919999999999999</v>
      </c>
      <c r="I571" s="245"/>
      <c r="J571" s="240"/>
      <c r="K571" s="240"/>
      <c r="L571" s="246"/>
      <c r="M571" s="247"/>
      <c r="N571" s="248"/>
      <c r="O571" s="248"/>
      <c r="P571" s="248"/>
      <c r="Q571" s="248"/>
      <c r="R571" s="248"/>
      <c r="S571" s="248"/>
      <c r="T571" s="249"/>
      <c r="U571" s="13"/>
      <c r="V571" s="13"/>
      <c r="W571" s="13"/>
      <c r="X571" s="13"/>
      <c r="Y571" s="13"/>
      <c r="Z571" s="13"/>
      <c r="AA571" s="13"/>
      <c r="AB571" s="13"/>
      <c r="AC571" s="13"/>
      <c r="AD571" s="13"/>
      <c r="AE571" s="13"/>
      <c r="AT571" s="250" t="s">
        <v>222</v>
      </c>
      <c r="AU571" s="250" t="s">
        <v>81</v>
      </c>
      <c r="AV571" s="13" t="s">
        <v>81</v>
      </c>
      <c r="AW571" s="13" t="s">
        <v>33</v>
      </c>
      <c r="AX571" s="13" t="s">
        <v>72</v>
      </c>
      <c r="AY571" s="250" t="s">
        <v>156</v>
      </c>
    </row>
    <row r="572" s="13" customFormat="1">
      <c r="A572" s="13"/>
      <c r="B572" s="239"/>
      <c r="C572" s="240"/>
      <c r="D572" s="241" t="s">
        <v>222</v>
      </c>
      <c r="E572" s="242" t="s">
        <v>19</v>
      </c>
      <c r="F572" s="243" t="s">
        <v>2666</v>
      </c>
      <c r="G572" s="240"/>
      <c r="H572" s="244">
        <v>3.3300000000000001</v>
      </c>
      <c r="I572" s="245"/>
      <c r="J572" s="240"/>
      <c r="K572" s="240"/>
      <c r="L572" s="246"/>
      <c r="M572" s="247"/>
      <c r="N572" s="248"/>
      <c r="O572" s="248"/>
      <c r="P572" s="248"/>
      <c r="Q572" s="248"/>
      <c r="R572" s="248"/>
      <c r="S572" s="248"/>
      <c r="T572" s="249"/>
      <c r="U572" s="13"/>
      <c r="V572" s="13"/>
      <c r="W572" s="13"/>
      <c r="X572" s="13"/>
      <c r="Y572" s="13"/>
      <c r="Z572" s="13"/>
      <c r="AA572" s="13"/>
      <c r="AB572" s="13"/>
      <c r="AC572" s="13"/>
      <c r="AD572" s="13"/>
      <c r="AE572" s="13"/>
      <c r="AT572" s="250" t="s">
        <v>222</v>
      </c>
      <c r="AU572" s="250" t="s">
        <v>81</v>
      </c>
      <c r="AV572" s="13" t="s">
        <v>81</v>
      </c>
      <c r="AW572" s="13" t="s">
        <v>33</v>
      </c>
      <c r="AX572" s="13" t="s">
        <v>72</v>
      </c>
      <c r="AY572" s="250" t="s">
        <v>156</v>
      </c>
    </row>
    <row r="573" s="16" customFormat="1">
      <c r="A573" s="16"/>
      <c r="B573" s="272"/>
      <c r="C573" s="273"/>
      <c r="D573" s="241" t="s">
        <v>222</v>
      </c>
      <c r="E573" s="274" t="s">
        <v>19</v>
      </c>
      <c r="F573" s="275" t="s">
        <v>292</v>
      </c>
      <c r="G573" s="273"/>
      <c r="H573" s="276">
        <v>4.7219999999999995</v>
      </c>
      <c r="I573" s="277"/>
      <c r="J573" s="273"/>
      <c r="K573" s="273"/>
      <c r="L573" s="278"/>
      <c r="M573" s="279"/>
      <c r="N573" s="280"/>
      <c r="O573" s="280"/>
      <c r="P573" s="280"/>
      <c r="Q573" s="280"/>
      <c r="R573" s="280"/>
      <c r="S573" s="280"/>
      <c r="T573" s="281"/>
      <c r="U573" s="16"/>
      <c r="V573" s="16"/>
      <c r="W573" s="16"/>
      <c r="X573" s="16"/>
      <c r="Y573" s="16"/>
      <c r="Z573" s="16"/>
      <c r="AA573" s="16"/>
      <c r="AB573" s="16"/>
      <c r="AC573" s="16"/>
      <c r="AD573" s="16"/>
      <c r="AE573" s="16"/>
      <c r="AT573" s="282" t="s">
        <v>222</v>
      </c>
      <c r="AU573" s="282" t="s">
        <v>81</v>
      </c>
      <c r="AV573" s="16" t="s">
        <v>178</v>
      </c>
      <c r="AW573" s="16" t="s">
        <v>33</v>
      </c>
      <c r="AX573" s="16" t="s">
        <v>79</v>
      </c>
      <c r="AY573" s="282" t="s">
        <v>156</v>
      </c>
    </row>
    <row r="574" s="2" customFormat="1" ht="16.5" customHeight="1">
      <c r="A574" s="41"/>
      <c r="B574" s="42"/>
      <c r="C574" s="216" t="s">
        <v>2039</v>
      </c>
      <c r="D574" s="216" t="s">
        <v>159</v>
      </c>
      <c r="E574" s="217" t="s">
        <v>2667</v>
      </c>
      <c r="F574" s="218" t="s">
        <v>2668</v>
      </c>
      <c r="G574" s="219" t="s">
        <v>266</v>
      </c>
      <c r="H574" s="220">
        <v>2</v>
      </c>
      <c r="I574" s="221"/>
      <c r="J574" s="222">
        <f>ROUND(I574*H574,2)</f>
        <v>0</v>
      </c>
      <c r="K574" s="218" t="s">
        <v>19</v>
      </c>
      <c r="L574" s="47"/>
      <c r="M574" s="223" t="s">
        <v>19</v>
      </c>
      <c r="N574" s="224" t="s">
        <v>43</v>
      </c>
      <c r="O574" s="87"/>
      <c r="P574" s="225">
        <f>O574*H574</f>
        <v>0</v>
      </c>
      <c r="Q574" s="225">
        <v>0.00142</v>
      </c>
      <c r="R574" s="225">
        <f>Q574*H574</f>
        <v>0.0028400000000000001</v>
      </c>
      <c r="S574" s="225">
        <v>0</v>
      </c>
      <c r="T574" s="226">
        <f>S574*H574</f>
        <v>0</v>
      </c>
      <c r="U574" s="41"/>
      <c r="V574" s="41"/>
      <c r="W574" s="41"/>
      <c r="X574" s="41"/>
      <c r="Y574" s="41"/>
      <c r="Z574" s="41"/>
      <c r="AA574" s="41"/>
      <c r="AB574" s="41"/>
      <c r="AC574" s="41"/>
      <c r="AD574" s="41"/>
      <c r="AE574" s="41"/>
      <c r="AR574" s="227" t="s">
        <v>318</v>
      </c>
      <c r="AT574" s="227" t="s">
        <v>159</v>
      </c>
      <c r="AU574" s="227" t="s">
        <v>81</v>
      </c>
      <c r="AY574" s="20" t="s">
        <v>156</v>
      </c>
      <c r="BE574" s="228">
        <f>IF(N574="základní",J574,0)</f>
        <v>0</v>
      </c>
      <c r="BF574" s="228">
        <f>IF(N574="snížená",J574,0)</f>
        <v>0</v>
      </c>
      <c r="BG574" s="228">
        <f>IF(N574="zákl. přenesená",J574,0)</f>
        <v>0</v>
      </c>
      <c r="BH574" s="228">
        <f>IF(N574="sníž. přenesená",J574,0)</f>
        <v>0</v>
      </c>
      <c r="BI574" s="228">
        <f>IF(N574="nulová",J574,0)</f>
        <v>0</v>
      </c>
      <c r="BJ574" s="20" t="s">
        <v>79</v>
      </c>
      <c r="BK574" s="228">
        <f>ROUND(I574*H574,2)</f>
        <v>0</v>
      </c>
      <c r="BL574" s="20" t="s">
        <v>318</v>
      </c>
      <c r="BM574" s="227" t="s">
        <v>2669</v>
      </c>
    </row>
    <row r="575" s="2" customFormat="1" ht="24.15" customHeight="1">
      <c r="A575" s="41"/>
      <c r="B575" s="42"/>
      <c r="C575" s="216" t="s">
        <v>2043</v>
      </c>
      <c r="D575" s="216" t="s">
        <v>159</v>
      </c>
      <c r="E575" s="217" t="s">
        <v>2670</v>
      </c>
      <c r="F575" s="218" t="s">
        <v>2671</v>
      </c>
      <c r="G575" s="219" t="s">
        <v>218</v>
      </c>
      <c r="H575" s="220">
        <v>14.956</v>
      </c>
      <c r="I575" s="221"/>
      <c r="J575" s="222">
        <f>ROUND(I575*H575,2)</f>
        <v>0</v>
      </c>
      <c r="K575" s="218" t="s">
        <v>219</v>
      </c>
      <c r="L575" s="47"/>
      <c r="M575" s="223" t="s">
        <v>19</v>
      </c>
      <c r="N575" s="224" t="s">
        <v>43</v>
      </c>
      <c r="O575" s="87"/>
      <c r="P575" s="225">
        <f>O575*H575</f>
        <v>0</v>
      </c>
      <c r="Q575" s="225">
        <v>0.0089999999999999993</v>
      </c>
      <c r="R575" s="225">
        <f>Q575*H575</f>
        <v>0.13460399999999997</v>
      </c>
      <c r="S575" s="225">
        <v>0</v>
      </c>
      <c r="T575" s="226">
        <f>S575*H575</f>
        <v>0</v>
      </c>
      <c r="U575" s="41"/>
      <c r="V575" s="41"/>
      <c r="W575" s="41"/>
      <c r="X575" s="41"/>
      <c r="Y575" s="41"/>
      <c r="Z575" s="41"/>
      <c r="AA575" s="41"/>
      <c r="AB575" s="41"/>
      <c r="AC575" s="41"/>
      <c r="AD575" s="41"/>
      <c r="AE575" s="41"/>
      <c r="AR575" s="227" t="s">
        <v>318</v>
      </c>
      <c r="AT575" s="227" t="s">
        <v>159</v>
      </c>
      <c r="AU575" s="227" t="s">
        <v>81</v>
      </c>
      <c r="AY575" s="20" t="s">
        <v>156</v>
      </c>
      <c r="BE575" s="228">
        <f>IF(N575="základní",J575,0)</f>
        <v>0</v>
      </c>
      <c r="BF575" s="228">
        <f>IF(N575="snížená",J575,0)</f>
        <v>0</v>
      </c>
      <c r="BG575" s="228">
        <f>IF(N575="zákl. přenesená",J575,0)</f>
        <v>0</v>
      </c>
      <c r="BH575" s="228">
        <f>IF(N575="sníž. přenesená",J575,0)</f>
        <v>0</v>
      </c>
      <c r="BI575" s="228">
        <f>IF(N575="nulová",J575,0)</f>
        <v>0</v>
      </c>
      <c r="BJ575" s="20" t="s">
        <v>79</v>
      </c>
      <c r="BK575" s="228">
        <f>ROUND(I575*H575,2)</f>
        <v>0</v>
      </c>
      <c r="BL575" s="20" t="s">
        <v>318</v>
      </c>
      <c r="BM575" s="227" t="s">
        <v>2672</v>
      </c>
    </row>
    <row r="576" s="2" customFormat="1">
      <c r="A576" s="41"/>
      <c r="B576" s="42"/>
      <c r="C576" s="43"/>
      <c r="D576" s="229" t="s">
        <v>166</v>
      </c>
      <c r="E576" s="43"/>
      <c r="F576" s="230" t="s">
        <v>2673</v>
      </c>
      <c r="G576" s="43"/>
      <c r="H576" s="43"/>
      <c r="I576" s="231"/>
      <c r="J576" s="43"/>
      <c r="K576" s="43"/>
      <c r="L576" s="47"/>
      <c r="M576" s="232"/>
      <c r="N576" s="233"/>
      <c r="O576" s="87"/>
      <c r="P576" s="87"/>
      <c r="Q576" s="87"/>
      <c r="R576" s="87"/>
      <c r="S576" s="87"/>
      <c r="T576" s="88"/>
      <c r="U576" s="41"/>
      <c r="V576" s="41"/>
      <c r="W576" s="41"/>
      <c r="X576" s="41"/>
      <c r="Y576" s="41"/>
      <c r="Z576" s="41"/>
      <c r="AA576" s="41"/>
      <c r="AB576" s="41"/>
      <c r="AC576" s="41"/>
      <c r="AD576" s="41"/>
      <c r="AE576" s="41"/>
      <c r="AT576" s="20" t="s">
        <v>166</v>
      </c>
      <c r="AU576" s="20" t="s">
        <v>81</v>
      </c>
    </row>
    <row r="577" s="13" customFormat="1">
      <c r="A577" s="13"/>
      <c r="B577" s="239"/>
      <c r="C577" s="240"/>
      <c r="D577" s="241" t="s">
        <v>222</v>
      </c>
      <c r="E577" s="242" t="s">
        <v>19</v>
      </c>
      <c r="F577" s="243" t="s">
        <v>2674</v>
      </c>
      <c r="G577" s="240"/>
      <c r="H577" s="244">
        <v>14.956</v>
      </c>
      <c r="I577" s="245"/>
      <c r="J577" s="240"/>
      <c r="K577" s="240"/>
      <c r="L577" s="246"/>
      <c r="M577" s="247"/>
      <c r="N577" s="248"/>
      <c r="O577" s="248"/>
      <c r="P577" s="248"/>
      <c r="Q577" s="248"/>
      <c r="R577" s="248"/>
      <c r="S577" s="248"/>
      <c r="T577" s="249"/>
      <c r="U577" s="13"/>
      <c r="V577" s="13"/>
      <c r="W577" s="13"/>
      <c r="X577" s="13"/>
      <c r="Y577" s="13"/>
      <c r="Z577" s="13"/>
      <c r="AA577" s="13"/>
      <c r="AB577" s="13"/>
      <c r="AC577" s="13"/>
      <c r="AD577" s="13"/>
      <c r="AE577" s="13"/>
      <c r="AT577" s="250" t="s">
        <v>222</v>
      </c>
      <c r="AU577" s="250" t="s">
        <v>81</v>
      </c>
      <c r="AV577" s="13" t="s">
        <v>81</v>
      </c>
      <c r="AW577" s="13" t="s">
        <v>33</v>
      </c>
      <c r="AX577" s="13" t="s">
        <v>79</v>
      </c>
      <c r="AY577" s="250" t="s">
        <v>156</v>
      </c>
    </row>
    <row r="578" s="2" customFormat="1" ht="16.5" customHeight="1">
      <c r="A578" s="41"/>
      <c r="B578" s="42"/>
      <c r="C578" s="283" t="s">
        <v>2047</v>
      </c>
      <c r="D578" s="283" t="s">
        <v>348</v>
      </c>
      <c r="E578" s="284" t="s">
        <v>2675</v>
      </c>
      <c r="F578" s="285" t="s">
        <v>2676</v>
      </c>
      <c r="G578" s="286" t="s">
        <v>218</v>
      </c>
      <c r="H578" s="287">
        <v>16.260999999999999</v>
      </c>
      <c r="I578" s="288"/>
      <c r="J578" s="289">
        <f>ROUND(I578*H578,2)</f>
        <v>0</v>
      </c>
      <c r="K578" s="285" t="s">
        <v>19</v>
      </c>
      <c r="L578" s="290"/>
      <c r="M578" s="291" t="s">
        <v>19</v>
      </c>
      <c r="N578" s="292" t="s">
        <v>43</v>
      </c>
      <c r="O578" s="87"/>
      <c r="P578" s="225">
        <f>O578*H578</f>
        <v>0</v>
      </c>
      <c r="Q578" s="225">
        <v>0.02</v>
      </c>
      <c r="R578" s="225">
        <f>Q578*H578</f>
        <v>0.32522000000000001</v>
      </c>
      <c r="S578" s="225">
        <v>0</v>
      </c>
      <c r="T578" s="226">
        <f>S578*H578</f>
        <v>0</v>
      </c>
      <c r="U578" s="41"/>
      <c r="V578" s="41"/>
      <c r="W578" s="41"/>
      <c r="X578" s="41"/>
      <c r="Y578" s="41"/>
      <c r="Z578" s="41"/>
      <c r="AA578" s="41"/>
      <c r="AB578" s="41"/>
      <c r="AC578" s="41"/>
      <c r="AD578" s="41"/>
      <c r="AE578" s="41"/>
      <c r="AR578" s="227" t="s">
        <v>420</v>
      </c>
      <c r="AT578" s="227" t="s">
        <v>348</v>
      </c>
      <c r="AU578" s="227" t="s">
        <v>81</v>
      </c>
      <c r="AY578" s="20" t="s">
        <v>156</v>
      </c>
      <c r="BE578" s="228">
        <f>IF(N578="základní",J578,0)</f>
        <v>0</v>
      </c>
      <c r="BF578" s="228">
        <f>IF(N578="snížená",J578,0)</f>
        <v>0</v>
      </c>
      <c r="BG578" s="228">
        <f>IF(N578="zákl. přenesená",J578,0)</f>
        <v>0</v>
      </c>
      <c r="BH578" s="228">
        <f>IF(N578="sníž. přenesená",J578,0)</f>
        <v>0</v>
      </c>
      <c r="BI578" s="228">
        <f>IF(N578="nulová",J578,0)</f>
        <v>0</v>
      </c>
      <c r="BJ578" s="20" t="s">
        <v>79</v>
      </c>
      <c r="BK578" s="228">
        <f>ROUND(I578*H578,2)</f>
        <v>0</v>
      </c>
      <c r="BL578" s="20" t="s">
        <v>318</v>
      </c>
      <c r="BM578" s="227" t="s">
        <v>2677</v>
      </c>
    </row>
    <row r="579" s="13" customFormat="1">
      <c r="A579" s="13"/>
      <c r="B579" s="239"/>
      <c r="C579" s="240"/>
      <c r="D579" s="241" t="s">
        <v>222</v>
      </c>
      <c r="E579" s="240"/>
      <c r="F579" s="243" t="s">
        <v>2678</v>
      </c>
      <c r="G579" s="240"/>
      <c r="H579" s="244">
        <v>16.260999999999999</v>
      </c>
      <c r="I579" s="245"/>
      <c r="J579" s="240"/>
      <c r="K579" s="240"/>
      <c r="L579" s="246"/>
      <c r="M579" s="247"/>
      <c r="N579" s="248"/>
      <c r="O579" s="248"/>
      <c r="P579" s="248"/>
      <c r="Q579" s="248"/>
      <c r="R579" s="248"/>
      <c r="S579" s="248"/>
      <c r="T579" s="249"/>
      <c r="U579" s="13"/>
      <c r="V579" s="13"/>
      <c r="W579" s="13"/>
      <c r="X579" s="13"/>
      <c r="Y579" s="13"/>
      <c r="Z579" s="13"/>
      <c r="AA579" s="13"/>
      <c r="AB579" s="13"/>
      <c r="AC579" s="13"/>
      <c r="AD579" s="13"/>
      <c r="AE579" s="13"/>
      <c r="AT579" s="250" t="s">
        <v>222</v>
      </c>
      <c r="AU579" s="250" t="s">
        <v>81</v>
      </c>
      <c r="AV579" s="13" t="s">
        <v>81</v>
      </c>
      <c r="AW579" s="13" t="s">
        <v>4</v>
      </c>
      <c r="AX579" s="13" t="s">
        <v>79</v>
      </c>
      <c r="AY579" s="250" t="s">
        <v>156</v>
      </c>
    </row>
    <row r="580" s="2" customFormat="1" ht="24.15" customHeight="1">
      <c r="A580" s="41"/>
      <c r="B580" s="42"/>
      <c r="C580" s="216" t="s">
        <v>2051</v>
      </c>
      <c r="D580" s="216" t="s">
        <v>159</v>
      </c>
      <c r="E580" s="217" t="s">
        <v>2679</v>
      </c>
      <c r="F580" s="218" t="s">
        <v>2680</v>
      </c>
      <c r="G580" s="219" t="s">
        <v>218</v>
      </c>
      <c r="H580" s="220">
        <v>2.6040000000000001</v>
      </c>
      <c r="I580" s="221"/>
      <c r="J580" s="222">
        <f>ROUND(I580*H580,2)</f>
        <v>0</v>
      </c>
      <c r="K580" s="218" t="s">
        <v>219</v>
      </c>
      <c r="L580" s="47"/>
      <c r="M580" s="223" t="s">
        <v>19</v>
      </c>
      <c r="N580" s="224" t="s">
        <v>43</v>
      </c>
      <c r="O580" s="87"/>
      <c r="P580" s="225">
        <f>O580*H580</f>
        <v>0</v>
      </c>
      <c r="Q580" s="225">
        <v>0.0057600000000000004</v>
      </c>
      <c r="R580" s="225">
        <f>Q580*H580</f>
        <v>0.014999040000000002</v>
      </c>
      <c r="S580" s="225">
        <v>0</v>
      </c>
      <c r="T580" s="226">
        <f>S580*H580</f>
        <v>0</v>
      </c>
      <c r="U580" s="41"/>
      <c r="V580" s="41"/>
      <c r="W580" s="41"/>
      <c r="X580" s="41"/>
      <c r="Y580" s="41"/>
      <c r="Z580" s="41"/>
      <c r="AA580" s="41"/>
      <c r="AB580" s="41"/>
      <c r="AC580" s="41"/>
      <c r="AD580" s="41"/>
      <c r="AE580" s="41"/>
      <c r="AR580" s="227" t="s">
        <v>318</v>
      </c>
      <c r="AT580" s="227" t="s">
        <v>159</v>
      </c>
      <c r="AU580" s="227" t="s">
        <v>81</v>
      </c>
      <c r="AY580" s="20" t="s">
        <v>156</v>
      </c>
      <c r="BE580" s="228">
        <f>IF(N580="základní",J580,0)</f>
        <v>0</v>
      </c>
      <c r="BF580" s="228">
        <f>IF(N580="snížená",J580,0)</f>
        <v>0</v>
      </c>
      <c r="BG580" s="228">
        <f>IF(N580="zákl. přenesená",J580,0)</f>
        <v>0</v>
      </c>
      <c r="BH580" s="228">
        <f>IF(N580="sníž. přenesená",J580,0)</f>
        <v>0</v>
      </c>
      <c r="BI580" s="228">
        <f>IF(N580="nulová",J580,0)</f>
        <v>0</v>
      </c>
      <c r="BJ580" s="20" t="s">
        <v>79</v>
      </c>
      <c r="BK580" s="228">
        <f>ROUND(I580*H580,2)</f>
        <v>0</v>
      </c>
      <c r="BL580" s="20" t="s">
        <v>318</v>
      </c>
      <c r="BM580" s="227" t="s">
        <v>2681</v>
      </c>
    </row>
    <row r="581" s="2" customFormat="1">
      <c r="A581" s="41"/>
      <c r="B581" s="42"/>
      <c r="C581" s="43"/>
      <c r="D581" s="229" t="s">
        <v>166</v>
      </c>
      <c r="E581" s="43"/>
      <c r="F581" s="230" t="s">
        <v>2682</v>
      </c>
      <c r="G581" s="43"/>
      <c r="H581" s="43"/>
      <c r="I581" s="231"/>
      <c r="J581" s="43"/>
      <c r="K581" s="43"/>
      <c r="L581" s="47"/>
      <c r="M581" s="232"/>
      <c r="N581" s="233"/>
      <c r="O581" s="87"/>
      <c r="P581" s="87"/>
      <c r="Q581" s="87"/>
      <c r="R581" s="87"/>
      <c r="S581" s="87"/>
      <c r="T581" s="88"/>
      <c r="U581" s="41"/>
      <c r="V581" s="41"/>
      <c r="W581" s="41"/>
      <c r="X581" s="41"/>
      <c r="Y581" s="41"/>
      <c r="Z581" s="41"/>
      <c r="AA581" s="41"/>
      <c r="AB581" s="41"/>
      <c r="AC581" s="41"/>
      <c r="AD581" s="41"/>
      <c r="AE581" s="41"/>
      <c r="AT581" s="20" t="s">
        <v>166</v>
      </c>
      <c r="AU581" s="20" t="s">
        <v>81</v>
      </c>
    </row>
    <row r="582" s="13" customFormat="1">
      <c r="A582" s="13"/>
      <c r="B582" s="239"/>
      <c r="C582" s="240"/>
      <c r="D582" s="241" t="s">
        <v>222</v>
      </c>
      <c r="E582" s="242" t="s">
        <v>19</v>
      </c>
      <c r="F582" s="243" t="s">
        <v>2683</v>
      </c>
      <c r="G582" s="240"/>
      <c r="H582" s="244">
        <v>2.6040000000000001</v>
      </c>
      <c r="I582" s="245"/>
      <c r="J582" s="240"/>
      <c r="K582" s="240"/>
      <c r="L582" s="246"/>
      <c r="M582" s="247"/>
      <c r="N582" s="248"/>
      <c r="O582" s="248"/>
      <c r="P582" s="248"/>
      <c r="Q582" s="248"/>
      <c r="R582" s="248"/>
      <c r="S582" s="248"/>
      <c r="T582" s="249"/>
      <c r="U582" s="13"/>
      <c r="V582" s="13"/>
      <c r="W582" s="13"/>
      <c r="X582" s="13"/>
      <c r="Y582" s="13"/>
      <c r="Z582" s="13"/>
      <c r="AA582" s="13"/>
      <c r="AB582" s="13"/>
      <c r="AC582" s="13"/>
      <c r="AD582" s="13"/>
      <c r="AE582" s="13"/>
      <c r="AT582" s="250" t="s">
        <v>222</v>
      </c>
      <c r="AU582" s="250" t="s">
        <v>81</v>
      </c>
      <c r="AV582" s="13" t="s">
        <v>81</v>
      </c>
      <c r="AW582" s="13" t="s">
        <v>33</v>
      </c>
      <c r="AX582" s="13" t="s">
        <v>79</v>
      </c>
      <c r="AY582" s="250" t="s">
        <v>156</v>
      </c>
    </row>
    <row r="583" s="2" customFormat="1" ht="16.5" customHeight="1">
      <c r="A583" s="41"/>
      <c r="B583" s="42"/>
      <c r="C583" s="283" t="s">
        <v>2055</v>
      </c>
      <c r="D583" s="283" t="s">
        <v>348</v>
      </c>
      <c r="E583" s="284" t="s">
        <v>2684</v>
      </c>
      <c r="F583" s="285" t="s">
        <v>2685</v>
      </c>
      <c r="G583" s="286" t="s">
        <v>218</v>
      </c>
      <c r="H583" s="287">
        <v>2.8639999999999999</v>
      </c>
      <c r="I583" s="288"/>
      <c r="J583" s="289">
        <f>ROUND(I583*H583,2)</f>
        <v>0</v>
      </c>
      <c r="K583" s="285" t="s">
        <v>19</v>
      </c>
      <c r="L583" s="290"/>
      <c r="M583" s="291" t="s">
        <v>19</v>
      </c>
      <c r="N583" s="292" t="s">
        <v>43</v>
      </c>
      <c r="O583" s="87"/>
      <c r="P583" s="225">
        <f>O583*H583</f>
        <v>0</v>
      </c>
      <c r="Q583" s="225">
        <v>0.021999999999999999</v>
      </c>
      <c r="R583" s="225">
        <f>Q583*H583</f>
        <v>0.063007999999999995</v>
      </c>
      <c r="S583" s="225">
        <v>0</v>
      </c>
      <c r="T583" s="226">
        <f>S583*H583</f>
        <v>0</v>
      </c>
      <c r="U583" s="41"/>
      <c r="V583" s="41"/>
      <c r="W583" s="41"/>
      <c r="X583" s="41"/>
      <c r="Y583" s="41"/>
      <c r="Z583" s="41"/>
      <c r="AA583" s="41"/>
      <c r="AB583" s="41"/>
      <c r="AC583" s="41"/>
      <c r="AD583" s="41"/>
      <c r="AE583" s="41"/>
      <c r="AR583" s="227" t="s">
        <v>420</v>
      </c>
      <c r="AT583" s="227" t="s">
        <v>348</v>
      </c>
      <c r="AU583" s="227" t="s">
        <v>81</v>
      </c>
      <c r="AY583" s="20" t="s">
        <v>156</v>
      </c>
      <c r="BE583" s="228">
        <f>IF(N583="základní",J583,0)</f>
        <v>0</v>
      </c>
      <c r="BF583" s="228">
        <f>IF(N583="snížená",J583,0)</f>
        <v>0</v>
      </c>
      <c r="BG583" s="228">
        <f>IF(N583="zákl. přenesená",J583,0)</f>
        <v>0</v>
      </c>
      <c r="BH583" s="228">
        <f>IF(N583="sníž. přenesená",J583,0)</f>
        <v>0</v>
      </c>
      <c r="BI583" s="228">
        <f>IF(N583="nulová",J583,0)</f>
        <v>0</v>
      </c>
      <c r="BJ583" s="20" t="s">
        <v>79</v>
      </c>
      <c r="BK583" s="228">
        <f>ROUND(I583*H583,2)</f>
        <v>0</v>
      </c>
      <c r="BL583" s="20" t="s">
        <v>318</v>
      </c>
      <c r="BM583" s="227" t="s">
        <v>2686</v>
      </c>
    </row>
    <row r="584" s="13" customFormat="1">
      <c r="A584" s="13"/>
      <c r="B584" s="239"/>
      <c r="C584" s="240"/>
      <c r="D584" s="241" t="s">
        <v>222</v>
      </c>
      <c r="E584" s="240"/>
      <c r="F584" s="243" t="s">
        <v>2687</v>
      </c>
      <c r="G584" s="240"/>
      <c r="H584" s="244">
        <v>2.8639999999999999</v>
      </c>
      <c r="I584" s="245"/>
      <c r="J584" s="240"/>
      <c r="K584" s="240"/>
      <c r="L584" s="246"/>
      <c r="M584" s="247"/>
      <c r="N584" s="248"/>
      <c r="O584" s="248"/>
      <c r="P584" s="248"/>
      <c r="Q584" s="248"/>
      <c r="R584" s="248"/>
      <c r="S584" s="248"/>
      <c r="T584" s="249"/>
      <c r="U584" s="13"/>
      <c r="V584" s="13"/>
      <c r="W584" s="13"/>
      <c r="X584" s="13"/>
      <c r="Y584" s="13"/>
      <c r="Z584" s="13"/>
      <c r="AA584" s="13"/>
      <c r="AB584" s="13"/>
      <c r="AC584" s="13"/>
      <c r="AD584" s="13"/>
      <c r="AE584" s="13"/>
      <c r="AT584" s="250" t="s">
        <v>222</v>
      </c>
      <c r="AU584" s="250" t="s">
        <v>81</v>
      </c>
      <c r="AV584" s="13" t="s">
        <v>81</v>
      </c>
      <c r="AW584" s="13" t="s">
        <v>4</v>
      </c>
      <c r="AX584" s="13" t="s">
        <v>79</v>
      </c>
      <c r="AY584" s="250" t="s">
        <v>156</v>
      </c>
    </row>
    <row r="585" s="2" customFormat="1" ht="16.5" customHeight="1">
      <c r="A585" s="41"/>
      <c r="B585" s="42"/>
      <c r="C585" s="216" t="s">
        <v>2059</v>
      </c>
      <c r="D585" s="216" t="s">
        <v>159</v>
      </c>
      <c r="E585" s="217" t="s">
        <v>1035</v>
      </c>
      <c r="F585" s="218" t="s">
        <v>1036</v>
      </c>
      <c r="G585" s="219" t="s">
        <v>266</v>
      </c>
      <c r="H585" s="220">
        <v>2.5</v>
      </c>
      <c r="I585" s="221"/>
      <c r="J585" s="222">
        <f>ROUND(I585*H585,2)</f>
        <v>0</v>
      </c>
      <c r="K585" s="218" t="s">
        <v>219</v>
      </c>
      <c r="L585" s="47"/>
      <c r="M585" s="223" t="s">
        <v>19</v>
      </c>
      <c r="N585" s="224" t="s">
        <v>43</v>
      </c>
      <c r="O585" s="87"/>
      <c r="P585" s="225">
        <f>O585*H585</f>
        <v>0</v>
      </c>
      <c r="Q585" s="225">
        <v>0.00020000000000000001</v>
      </c>
      <c r="R585" s="225">
        <f>Q585*H585</f>
        <v>0.00050000000000000001</v>
      </c>
      <c r="S585" s="225">
        <v>0</v>
      </c>
      <c r="T585" s="226">
        <f>S585*H585</f>
        <v>0</v>
      </c>
      <c r="U585" s="41"/>
      <c r="V585" s="41"/>
      <c r="W585" s="41"/>
      <c r="X585" s="41"/>
      <c r="Y585" s="41"/>
      <c r="Z585" s="41"/>
      <c r="AA585" s="41"/>
      <c r="AB585" s="41"/>
      <c r="AC585" s="41"/>
      <c r="AD585" s="41"/>
      <c r="AE585" s="41"/>
      <c r="AR585" s="227" t="s">
        <v>318</v>
      </c>
      <c r="AT585" s="227" t="s">
        <v>159</v>
      </c>
      <c r="AU585" s="227" t="s">
        <v>81</v>
      </c>
      <c r="AY585" s="20" t="s">
        <v>156</v>
      </c>
      <c r="BE585" s="228">
        <f>IF(N585="základní",J585,0)</f>
        <v>0</v>
      </c>
      <c r="BF585" s="228">
        <f>IF(N585="snížená",J585,0)</f>
        <v>0</v>
      </c>
      <c r="BG585" s="228">
        <f>IF(N585="zákl. přenesená",J585,0)</f>
        <v>0</v>
      </c>
      <c r="BH585" s="228">
        <f>IF(N585="sníž. přenesená",J585,0)</f>
        <v>0</v>
      </c>
      <c r="BI585" s="228">
        <f>IF(N585="nulová",J585,0)</f>
        <v>0</v>
      </c>
      <c r="BJ585" s="20" t="s">
        <v>79</v>
      </c>
      <c r="BK585" s="228">
        <f>ROUND(I585*H585,2)</f>
        <v>0</v>
      </c>
      <c r="BL585" s="20" t="s">
        <v>318</v>
      </c>
      <c r="BM585" s="227" t="s">
        <v>2688</v>
      </c>
    </row>
    <row r="586" s="2" customFormat="1">
      <c r="A586" s="41"/>
      <c r="B586" s="42"/>
      <c r="C586" s="43"/>
      <c r="D586" s="229" t="s">
        <v>166</v>
      </c>
      <c r="E586" s="43"/>
      <c r="F586" s="230" t="s">
        <v>1038</v>
      </c>
      <c r="G586" s="43"/>
      <c r="H586" s="43"/>
      <c r="I586" s="231"/>
      <c r="J586" s="43"/>
      <c r="K586" s="43"/>
      <c r="L586" s="47"/>
      <c r="M586" s="232"/>
      <c r="N586" s="233"/>
      <c r="O586" s="87"/>
      <c r="P586" s="87"/>
      <c r="Q586" s="87"/>
      <c r="R586" s="87"/>
      <c r="S586" s="87"/>
      <c r="T586" s="88"/>
      <c r="U586" s="41"/>
      <c r="V586" s="41"/>
      <c r="W586" s="41"/>
      <c r="X586" s="41"/>
      <c r="Y586" s="41"/>
      <c r="Z586" s="41"/>
      <c r="AA586" s="41"/>
      <c r="AB586" s="41"/>
      <c r="AC586" s="41"/>
      <c r="AD586" s="41"/>
      <c r="AE586" s="41"/>
      <c r="AT586" s="20" t="s">
        <v>166</v>
      </c>
      <c r="AU586" s="20" t="s">
        <v>81</v>
      </c>
    </row>
    <row r="587" s="13" customFormat="1">
      <c r="A587" s="13"/>
      <c r="B587" s="239"/>
      <c r="C587" s="240"/>
      <c r="D587" s="241" t="s">
        <v>222</v>
      </c>
      <c r="E587" s="242" t="s">
        <v>19</v>
      </c>
      <c r="F587" s="243" t="s">
        <v>2689</v>
      </c>
      <c r="G587" s="240"/>
      <c r="H587" s="244">
        <v>2.5</v>
      </c>
      <c r="I587" s="245"/>
      <c r="J587" s="240"/>
      <c r="K587" s="240"/>
      <c r="L587" s="246"/>
      <c r="M587" s="247"/>
      <c r="N587" s="248"/>
      <c r="O587" s="248"/>
      <c r="P587" s="248"/>
      <c r="Q587" s="248"/>
      <c r="R587" s="248"/>
      <c r="S587" s="248"/>
      <c r="T587" s="249"/>
      <c r="U587" s="13"/>
      <c r="V587" s="13"/>
      <c r="W587" s="13"/>
      <c r="X587" s="13"/>
      <c r="Y587" s="13"/>
      <c r="Z587" s="13"/>
      <c r="AA587" s="13"/>
      <c r="AB587" s="13"/>
      <c r="AC587" s="13"/>
      <c r="AD587" s="13"/>
      <c r="AE587" s="13"/>
      <c r="AT587" s="250" t="s">
        <v>222</v>
      </c>
      <c r="AU587" s="250" t="s">
        <v>81</v>
      </c>
      <c r="AV587" s="13" t="s">
        <v>81</v>
      </c>
      <c r="AW587" s="13" t="s">
        <v>33</v>
      </c>
      <c r="AX587" s="13" t="s">
        <v>79</v>
      </c>
      <c r="AY587" s="250" t="s">
        <v>156</v>
      </c>
    </row>
    <row r="588" s="2" customFormat="1" ht="16.5" customHeight="1">
      <c r="A588" s="41"/>
      <c r="B588" s="42"/>
      <c r="C588" s="216" t="s">
        <v>2063</v>
      </c>
      <c r="D588" s="216" t="s">
        <v>159</v>
      </c>
      <c r="E588" s="217" t="s">
        <v>1041</v>
      </c>
      <c r="F588" s="218" t="s">
        <v>1042</v>
      </c>
      <c r="G588" s="219" t="s">
        <v>266</v>
      </c>
      <c r="H588" s="220">
        <v>22.140000000000001</v>
      </c>
      <c r="I588" s="221"/>
      <c r="J588" s="222">
        <f>ROUND(I588*H588,2)</f>
        <v>0</v>
      </c>
      <c r="K588" s="218" t="s">
        <v>219</v>
      </c>
      <c r="L588" s="47"/>
      <c r="M588" s="223" t="s">
        <v>19</v>
      </c>
      <c r="N588" s="224" t="s">
        <v>43</v>
      </c>
      <c r="O588" s="87"/>
      <c r="P588" s="225">
        <f>O588*H588</f>
        <v>0</v>
      </c>
      <c r="Q588" s="225">
        <v>0.00018000000000000001</v>
      </c>
      <c r="R588" s="225">
        <f>Q588*H588</f>
        <v>0.0039852000000000004</v>
      </c>
      <c r="S588" s="225">
        <v>0</v>
      </c>
      <c r="T588" s="226">
        <f>S588*H588</f>
        <v>0</v>
      </c>
      <c r="U588" s="41"/>
      <c r="V588" s="41"/>
      <c r="W588" s="41"/>
      <c r="X588" s="41"/>
      <c r="Y588" s="41"/>
      <c r="Z588" s="41"/>
      <c r="AA588" s="41"/>
      <c r="AB588" s="41"/>
      <c r="AC588" s="41"/>
      <c r="AD588" s="41"/>
      <c r="AE588" s="41"/>
      <c r="AR588" s="227" t="s">
        <v>318</v>
      </c>
      <c r="AT588" s="227" t="s">
        <v>159</v>
      </c>
      <c r="AU588" s="227" t="s">
        <v>81</v>
      </c>
      <c r="AY588" s="20" t="s">
        <v>156</v>
      </c>
      <c r="BE588" s="228">
        <f>IF(N588="základní",J588,0)</f>
        <v>0</v>
      </c>
      <c r="BF588" s="228">
        <f>IF(N588="snížená",J588,0)</f>
        <v>0</v>
      </c>
      <c r="BG588" s="228">
        <f>IF(N588="zákl. přenesená",J588,0)</f>
        <v>0</v>
      </c>
      <c r="BH588" s="228">
        <f>IF(N588="sníž. přenesená",J588,0)</f>
        <v>0</v>
      </c>
      <c r="BI588" s="228">
        <f>IF(N588="nulová",J588,0)</f>
        <v>0</v>
      </c>
      <c r="BJ588" s="20" t="s">
        <v>79</v>
      </c>
      <c r="BK588" s="228">
        <f>ROUND(I588*H588,2)</f>
        <v>0</v>
      </c>
      <c r="BL588" s="20" t="s">
        <v>318</v>
      </c>
      <c r="BM588" s="227" t="s">
        <v>2690</v>
      </c>
    </row>
    <row r="589" s="2" customFormat="1">
      <c r="A589" s="41"/>
      <c r="B589" s="42"/>
      <c r="C589" s="43"/>
      <c r="D589" s="229" t="s">
        <v>166</v>
      </c>
      <c r="E589" s="43"/>
      <c r="F589" s="230" t="s">
        <v>1044</v>
      </c>
      <c r="G589" s="43"/>
      <c r="H589" s="43"/>
      <c r="I589" s="231"/>
      <c r="J589" s="43"/>
      <c r="K589" s="43"/>
      <c r="L589" s="47"/>
      <c r="M589" s="232"/>
      <c r="N589" s="233"/>
      <c r="O589" s="87"/>
      <c r="P589" s="87"/>
      <c r="Q589" s="87"/>
      <c r="R589" s="87"/>
      <c r="S589" s="87"/>
      <c r="T589" s="88"/>
      <c r="U589" s="41"/>
      <c r="V589" s="41"/>
      <c r="W589" s="41"/>
      <c r="X589" s="41"/>
      <c r="Y589" s="41"/>
      <c r="Z589" s="41"/>
      <c r="AA589" s="41"/>
      <c r="AB589" s="41"/>
      <c r="AC589" s="41"/>
      <c r="AD589" s="41"/>
      <c r="AE589" s="41"/>
      <c r="AT589" s="20" t="s">
        <v>166</v>
      </c>
      <c r="AU589" s="20" t="s">
        <v>81</v>
      </c>
    </row>
    <row r="590" s="13" customFormat="1">
      <c r="A590" s="13"/>
      <c r="B590" s="239"/>
      <c r="C590" s="240"/>
      <c r="D590" s="241" t="s">
        <v>222</v>
      </c>
      <c r="E590" s="242" t="s">
        <v>19</v>
      </c>
      <c r="F590" s="243" t="s">
        <v>2691</v>
      </c>
      <c r="G590" s="240"/>
      <c r="H590" s="244">
        <v>22.140000000000001</v>
      </c>
      <c r="I590" s="245"/>
      <c r="J590" s="240"/>
      <c r="K590" s="240"/>
      <c r="L590" s="246"/>
      <c r="M590" s="247"/>
      <c r="N590" s="248"/>
      <c r="O590" s="248"/>
      <c r="P590" s="248"/>
      <c r="Q590" s="248"/>
      <c r="R590" s="248"/>
      <c r="S590" s="248"/>
      <c r="T590" s="249"/>
      <c r="U590" s="13"/>
      <c r="V590" s="13"/>
      <c r="W590" s="13"/>
      <c r="X590" s="13"/>
      <c r="Y590" s="13"/>
      <c r="Z590" s="13"/>
      <c r="AA590" s="13"/>
      <c r="AB590" s="13"/>
      <c r="AC590" s="13"/>
      <c r="AD590" s="13"/>
      <c r="AE590" s="13"/>
      <c r="AT590" s="250" t="s">
        <v>222</v>
      </c>
      <c r="AU590" s="250" t="s">
        <v>81</v>
      </c>
      <c r="AV590" s="13" t="s">
        <v>81</v>
      </c>
      <c r="AW590" s="13" t="s">
        <v>33</v>
      </c>
      <c r="AX590" s="13" t="s">
        <v>79</v>
      </c>
      <c r="AY590" s="250" t="s">
        <v>156</v>
      </c>
    </row>
    <row r="591" s="2" customFormat="1" ht="16.5" customHeight="1">
      <c r="A591" s="41"/>
      <c r="B591" s="42"/>
      <c r="C591" s="283" t="s">
        <v>2067</v>
      </c>
      <c r="D591" s="283" t="s">
        <v>348</v>
      </c>
      <c r="E591" s="284" t="s">
        <v>1048</v>
      </c>
      <c r="F591" s="285" t="s">
        <v>1049</v>
      </c>
      <c r="G591" s="286" t="s">
        <v>266</v>
      </c>
      <c r="H591" s="287">
        <v>23.247</v>
      </c>
      <c r="I591" s="288"/>
      <c r="J591" s="289">
        <f>ROUND(I591*H591,2)</f>
        <v>0</v>
      </c>
      <c r="K591" s="285" t="s">
        <v>19</v>
      </c>
      <c r="L591" s="290"/>
      <c r="M591" s="291" t="s">
        <v>19</v>
      </c>
      <c r="N591" s="292" t="s">
        <v>43</v>
      </c>
      <c r="O591" s="87"/>
      <c r="P591" s="225">
        <f>O591*H591</f>
        <v>0</v>
      </c>
      <c r="Q591" s="225">
        <v>0.00029999999999999997</v>
      </c>
      <c r="R591" s="225">
        <f>Q591*H591</f>
        <v>0.0069740999999999996</v>
      </c>
      <c r="S591" s="225">
        <v>0</v>
      </c>
      <c r="T591" s="226">
        <f>S591*H591</f>
        <v>0</v>
      </c>
      <c r="U591" s="41"/>
      <c r="V591" s="41"/>
      <c r="W591" s="41"/>
      <c r="X591" s="41"/>
      <c r="Y591" s="41"/>
      <c r="Z591" s="41"/>
      <c r="AA591" s="41"/>
      <c r="AB591" s="41"/>
      <c r="AC591" s="41"/>
      <c r="AD591" s="41"/>
      <c r="AE591" s="41"/>
      <c r="AR591" s="227" t="s">
        <v>420</v>
      </c>
      <c r="AT591" s="227" t="s">
        <v>348</v>
      </c>
      <c r="AU591" s="227" t="s">
        <v>81</v>
      </c>
      <c r="AY591" s="20" t="s">
        <v>156</v>
      </c>
      <c r="BE591" s="228">
        <f>IF(N591="základní",J591,0)</f>
        <v>0</v>
      </c>
      <c r="BF591" s="228">
        <f>IF(N591="snížená",J591,0)</f>
        <v>0</v>
      </c>
      <c r="BG591" s="228">
        <f>IF(N591="zákl. přenesená",J591,0)</f>
        <v>0</v>
      </c>
      <c r="BH591" s="228">
        <f>IF(N591="sníž. přenesená",J591,0)</f>
        <v>0</v>
      </c>
      <c r="BI591" s="228">
        <f>IF(N591="nulová",J591,0)</f>
        <v>0</v>
      </c>
      <c r="BJ591" s="20" t="s">
        <v>79</v>
      </c>
      <c r="BK591" s="228">
        <f>ROUND(I591*H591,2)</f>
        <v>0</v>
      </c>
      <c r="BL591" s="20" t="s">
        <v>318</v>
      </c>
      <c r="BM591" s="227" t="s">
        <v>2692</v>
      </c>
    </row>
    <row r="592" s="13" customFormat="1">
      <c r="A592" s="13"/>
      <c r="B592" s="239"/>
      <c r="C592" s="240"/>
      <c r="D592" s="241" t="s">
        <v>222</v>
      </c>
      <c r="E592" s="242" t="s">
        <v>19</v>
      </c>
      <c r="F592" s="243" t="s">
        <v>2693</v>
      </c>
      <c r="G592" s="240"/>
      <c r="H592" s="244">
        <v>22.140000000000001</v>
      </c>
      <c r="I592" s="245"/>
      <c r="J592" s="240"/>
      <c r="K592" s="240"/>
      <c r="L592" s="246"/>
      <c r="M592" s="247"/>
      <c r="N592" s="248"/>
      <c r="O592" s="248"/>
      <c r="P592" s="248"/>
      <c r="Q592" s="248"/>
      <c r="R592" s="248"/>
      <c r="S592" s="248"/>
      <c r="T592" s="249"/>
      <c r="U592" s="13"/>
      <c r="V592" s="13"/>
      <c r="W592" s="13"/>
      <c r="X592" s="13"/>
      <c r="Y592" s="13"/>
      <c r="Z592" s="13"/>
      <c r="AA592" s="13"/>
      <c r="AB592" s="13"/>
      <c r="AC592" s="13"/>
      <c r="AD592" s="13"/>
      <c r="AE592" s="13"/>
      <c r="AT592" s="250" t="s">
        <v>222</v>
      </c>
      <c r="AU592" s="250" t="s">
        <v>81</v>
      </c>
      <c r="AV592" s="13" t="s">
        <v>81</v>
      </c>
      <c r="AW592" s="13" t="s">
        <v>33</v>
      </c>
      <c r="AX592" s="13" t="s">
        <v>79</v>
      </c>
      <c r="AY592" s="250" t="s">
        <v>156</v>
      </c>
    </row>
    <row r="593" s="13" customFormat="1">
      <c r="A593" s="13"/>
      <c r="B593" s="239"/>
      <c r="C593" s="240"/>
      <c r="D593" s="241" t="s">
        <v>222</v>
      </c>
      <c r="E593" s="240"/>
      <c r="F593" s="243" t="s">
        <v>2694</v>
      </c>
      <c r="G593" s="240"/>
      <c r="H593" s="244">
        <v>23.247</v>
      </c>
      <c r="I593" s="245"/>
      <c r="J593" s="240"/>
      <c r="K593" s="240"/>
      <c r="L593" s="246"/>
      <c r="M593" s="247"/>
      <c r="N593" s="248"/>
      <c r="O593" s="248"/>
      <c r="P593" s="248"/>
      <c r="Q593" s="248"/>
      <c r="R593" s="248"/>
      <c r="S593" s="248"/>
      <c r="T593" s="249"/>
      <c r="U593" s="13"/>
      <c r="V593" s="13"/>
      <c r="W593" s="13"/>
      <c r="X593" s="13"/>
      <c r="Y593" s="13"/>
      <c r="Z593" s="13"/>
      <c r="AA593" s="13"/>
      <c r="AB593" s="13"/>
      <c r="AC593" s="13"/>
      <c r="AD593" s="13"/>
      <c r="AE593" s="13"/>
      <c r="AT593" s="250" t="s">
        <v>222</v>
      </c>
      <c r="AU593" s="250" t="s">
        <v>81</v>
      </c>
      <c r="AV593" s="13" t="s">
        <v>81</v>
      </c>
      <c r="AW593" s="13" t="s">
        <v>4</v>
      </c>
      <c r="AX593" s="13" t="s">
        <v>79</v>
      </c>
      <c r="AY593" s="250" t="s">
        <v>156</v>
      </c>
    </row>
    <row r="594" s="2" customFormat="1" ht="16.5" customHeight="1">
      <c r="A594" s="41"/>
      <c r="B594" s="42"/>
      <c r="C594" s="216" t="s">
        <v>2070</v>
      </c>
      <c r="D594" s="216" t="s">
        <v>159</v>
      </c>
      <c r="E594" s="217" t="s">
        <v>1054</v>
      </c>
      <c r="F594" s="218" t="s">
        <v>1055</v>
      </c>
      <c r="G594" s="219" t="s">
        <v>266</v>
      </c>
      <c r="H594" s="220">
        <v>8</v>
      </c>
      <c r="I594" s="221"/>
      <c r="J594" s="222">
        <f>ROUND(I594*H594,2)</f>
        <v>0</v>
      </c>
      <c r="K594" s="218" t="s">
        <v>219</v>
      </c>
      <c r="L594" s="47"/>
      <c r="M594" s="223" t="s">
        <v>19</v>
      </c>
      <c r="N594" s="224" t="s">
        <v>43</v>
      </c>
      <c r="O594" s="87"/>
      <c r="P594" s="225">
        <f>O594*H594</f>
        <v>0</v>
      </c>
      <c r="Q594" s="225">
        <v>3.0000000000000001E-05</v>
      </c>
      <c r="R594" s="225">
        <f>Q594*H594</f>
        <v>0.00024000000000000001</v>
      </c>
      <c r="S594" s="225">
        <v>0</v>
      </c>
      <c r="T594" s="226">
        <f>S594*H594</f>
        <v>0</v>
      </c>
      <c r="U594" s="41"/>
      <c r="V594" s="41"/>
      <c r="W594" s="41"/>
      <c r="X594" s="41"/>
      <c r="Y594" s="41"/>
      <c r="Z594" s="41"/>
      <c r="AA594" s="41"/>
      <c r="AB594" s="41"/>
      <c r="AC594" s="41"/>
      <c r="AD594" s="41"/>
      <c r="AE594" s="41"/>
      <c r="AR594" s="227" t="s">
        <v>318</v>
      </c>
      <c r="AT594" s="227" t="s">
        <v>159</v>
      </c>
      <c r="AU594" s="227" t="s">
        <v>81</v>
      </c>
      <c r="AY594" s="20" t="s">
        <v>156</v>
      </c>
      <c r="BE594" s="228">
        <f>IF(N594="základní",J594,0)</f>
        <v>0</v>
      </c>
      <c r="BF594" s="228">
        <f>IF(N594="snížená",J594,0)</f>
        <v>0</v>
      </c>
      <c r="BG594" s="228">
        <f>IF(N594="zákl. přenesená",J594,0)</f>
        <v>0</v>
      </c>
      <c r="BH594" s="228">
        <f>IF(N594="sníž. přenesená",J594,0)</f>
        <v>0</v>
      </c>
      <c r="BI594" s="228">
        <f>IF(N594="nulová",J594,0)</f>
        <v>0</v>
      </c>
      <c r="BJ594" s="20" t="s">
        <v>79</v>
      </c>
      <c r="BK594" s="228">
        <f>ROUND(I594*H594,2)</f>
        <v>0</v>
      </c>
      <c r="BL594" s="20" t="s">
        <v>318</v>
      </c>
      <c r="BM594" s="227" t="s">
        <v>2695</v>
      </c>
    </row>
    <row r="595" s="2" customFormat="1">
      <c r="A595" s="41"/>
      <c r="B595" s="42"/>
      <c r="C595" s="43"/>
      <c r="D595" s="229" t="s">
        <v>166</v>
      </c>
      <c r="E595" s="43"/>
      <c r="F595" s="230" t="s">
        <v>1057</v>
      </c>
      <c r="G595" s="43"/>
      <c r="H595" s="43"/>
      <c r="I595" s="231"/>
      <c r="J595" s="43"/>
      <c r="K595" s="43"/>
      <c r="L595" s="47"/>
      <c r="M595" s="232"/>
      <c r="N595" s="233"/>
      <c r="O595" s="87"/>
      <c r="P595" s="87"/>
      <c r="Q595" s="87"/>
      <c r="R595" s="87"/>
      <c r="S595" s="87"/>
      <c r="T595" s="88"/>
      <c r="U595" s="41"/>
      <c r="V595" s="41"/>
      <c r="W595" s="41"/>
      <c r="X595" s="41"/>
      <c r="Y595" s="41"/>
      <c r="Z595" s="41"/>
      <c r="AA595" s="41"/>
      <c r="AB595" s="41"/>
      <c r="AC595" s="41"/>
      <c r="AD595" s="41"/>
      <c r="AE595" s="41"/>
      <c r="AT595" s="20" t="s">
        <v>166</v>
      </c>
      <c r="AU595" s="20" t="s">
        <v>81</v>
      </c>
    </row>
    <row r="596" s="13" customFormat="1">
      <c r="A596" s="13"/>
      <c r="B596" s="239"/>
      <c r="C596" s="240"/>
      <c r="D596" s="241" t="s">
        <v>222</v>
      </c>
      <c r="E596" s="242" t="s">
        <v>19</v>
      </c>
      <c r="F596" s="243" t="s">
        <v>2696</v>
      </c>
      <c r="G596" s="240"/>
      <c r="H596" s="244">
        <v>8</v>
      </c>
      <c r="I596" s="245"/>
      <c r="J596" s="240"/>
      <c r="K596" s="240"/>
      <c r="L596" s="246"/>
      <c r="M596" s="247"/>
      <c r="N596" s="248"/>
      <c r="O596" s="248"/>
      <c r="P596" s="248"/>
      <c r="Q596" s="248"/>
      <c r="R596" s="248"/>
      <c r="S596" s="248"/>
      <c r="T596" s="249"/>
      <c r="U596" s="13"/>
      <c r="V596" s="13"/>
      <c r="W596" s="13"/>
      <c r="X596" s="13"/>
      <c r="Y596" s="13"/>
      <c r="Z596" s="13"/>
      <c r="AA596" s="13"/>
      <c r="AB596" s="13"/>
      <c r="AC596" s="13"/>
      <c r="AD596" s="13"/>
      <c r="AE596" s="13"/>
      <c r="AT596" s="250" t="s">
        <v>222</v>
      </c>
      <c r="AU596" s="250" t="s">
        <v>81</v>
      </c>
      <c r="AV596" s="13" t="s">
        <v>81</v>
      </c>
      <c r="AW596" s="13" t="s">
        <v>33</v>
      </c>
      <c r="AX596" s="13" t="s">
        <v>79</v>
      </c>
      <c r="AY596" s="250" t="s">
        <v>156</v>
      </c>
    </row>
    <row r="597" s="2" customFormat="1" ht="24.15" customHeight="1">
      <c r="A597" s="41"/>
      <c r="B597" s="42"/>
      <c r="C597" s="216" t="s">
        <v>2075</v>
      </c>
      <c r="D597" s="216" t="s">
        <v>159</v>
      </c>
      <c r="E597" s="217" t="s">
        <v>2697</v>
      </c>
      <c r="F597" s="218" t="s">
        <v>2698</v>
      </c>
      <c r="G597" s="219" t="s">
        <v>551</v>
      </c>
      <c r="H597" s="293"/>
      <c r="I597" s="221"/>
      <c r="J597" s="222">
        <f>ROUND(I597*H597,2)</f>
        <v>0</v>
      </c>
      <c r="K597" s="218" t="s">
        <v>219</v>
      </c>
      <c r="L597" s="47"/>
      <c r="M597" s="223" t="s">
        <v>19</v>
      </c>
      <c r="N597" s="224" t="s">
        <v>43</v>
      </c>
      <c r="O597" s="87"/>
      <c r="P597" s="225">
        <f>O597*H597</f>
        <v>0</v>
      </c>
      <c r="Q597" s="225">
        <v>0</v>
      </c>
      <c r="R597" s="225">
        <f>Q597*H597</f>
        <v>0</v>
      </c>
      <c r="S597" s="225">
        <v>0</v>
      </c>
      <c r="T597" s="226">
        <f>S597*H597</f>
        <v>0</v>
      </c>
      <c r="U597" s="41"/>
      <c r="V597" s="41"/>
      <c r="W597" s="41"/>
      <c r="X597" s="41"/>
      <c r="Y597" s="41"/>
      <c r="Z597" s="41"/>
      <c r="AA597" s="41"/>
      <c r="AB597" s="41"/>
      <c r="AC597" s="41"/>
      <c r="AD597" s="41"/>
      <c r="AE597" s="41"/>
      <c r="AR597" s="227" t="s">
        <v>318</v>
      </c>
      <c r="AT597" s="227" t="s">
        <v>159</v>
      </c>
      <c r="AU597" s="227" t="s">
        <v>81</v>
      </c>
      <c r="AY597" s="20" t="s">
        <v>156</v>
      </c>
      <c r="BE597" s="228">
        <f>IF(N597="základní",J597,0)</f>
        <v>0</v>
      </c>
      <c r="BF597" s="228">
        <f>IF(N597="snížená",J597,0)</f>
        <v>0</v>
      </c>
      <c r="BG597" s="228">
        <f>IF(N597="zákl. přenesená",J597,0)</f>
        <v>0</v>
      </c>
      <c r="BH597" s="228">
        <f>IF(N597="sníž. přenesená",J597,0)</f>
        <v>0</v>
      </c>
      <c r="BI597" s="228">
        <f>IF(N597="nulová",J597,0)</f>
        <v>0</v>
      </c>
      <c r="BJ597" s="20" t="s">
        <v>79</v>
      </c>
      <c r="BK597" s="228">
        <f>ROUND(I597*H597,2)</f>
        <v>0</v>
      </c>
      <c r="BL597" s="20" t="s">
        <v>318</v>
      </c>
      <c r="BM597" s="227" t="s">
        <v>2699</v>
      </c>
    </row>
    <row r="598" s="2" customFormat="1">
      <c r="A598" s="41"/>
      <c r="B598" s="42"/>
      <c r="C598" s="43"/>
      <c r="D598" s="229" t="s">
        <v>166</v>
      </c>
      <c r="E598" s="43"/>
      <c r="F598" s="230" t="s">
        <v>2700</v>
      </c>
      <c r="G598" s="43"/>
      <c r="H598" s="43"/>
      <c r="I598" s="231"/>
      <c r="J598" s="43"/>
      <c r="K598" s="43"/>
      <c r="L598" s="47"/>
      <c r="M598" s="232"/>
      <c r="N598" s="233"/>
      <c r="O598" s="87"/>
      <c r="P598" s="87"/>
      <c r="Q598" s="87"/>
      <c r="R598" s="87"/>
      <c r="S598" s="87"/>
      <c r="T598" s="88"/>
      <c r="U598" s="41"/>
      <c r="V598" s="41"/>
      <c r="W598" s="41"/>
      <c r="X598" s="41"/>
      <c r="Y598" s="41"/>
      <c r="Z598" s="41"/>
      <c r="AA598" s="41"/>
      <c r="AB598" s="41"/>
      <c r="AC598" s="41"/>
      <c r="AD598" s="41"/>
      <c r="AE598" s="41"/>
      <c r="AT598" s="20" t="s">
        <v>166</v>
      </c>
      <c r="AU598" s="20" t="s">
        <v>81</v>
      </c>
    </row>
    <row r="599" s="12" customFormat="1" ht="22.8" customHeight="1">
      <c r="A599" s="12"/>
      <c r="B599" s="200"/>
      <c r="C599" s="201"/>
      <c r="D599" s="202" t="s">
        <v>71</v>
      </c>
      <c r="E599" s="214" t="s">
        <v>582</v>
      </c>
      <c r="F599" s="214" t="s">
        <v>583</v>
      </c>
      <c r="G599" s="201"/>
      <c r="H599" s="201"/>
      <c r="I599" s="204"/>
      <c r="J599" s="215">
        <f>BK599</f>
        <v>0</v>
      </c>
      <c r="K599" s="201"/>
      <c r="L599" s="206"/>
      <c r="M599" s="207"/>
      <c r="N599" s="208"/>
      <c r="O599" s="208"/>
      <c r="P599" s="209">
        <f>SUM(P600:P623)</f>
        <v>0</v>
      </c>
      <c r="Q599" s="208"/>
      <c r="R599" s="209">
        <f>SUM(R600:R623)</f>
        <v>0.0060294200000000006</v>
      </c>
      <c r="S599" s="208"/>
      <c r="T599" s="210">
        <f>SUM(T600:T623)</f>
        <v>0</v>
      </c>
      <c r="U599" s="12"/>
      <c r="V599" s="12"/>
      <c r="W599" s="12"/>
      <c r="X599" s="12"/>
      <c r="Y599" s="12"/>
      <c r="Z599" s="12"/>
      <c r="AA599" s="12"/>
      <c r="AB599" s="12"/>
      <c r="AC599" s="12"/>
      <c r="AD599" s="12"/>
      <c r="AE599" s="12"/>
      <c r="AR599" s="211" t="s">
        <v>81</v>
      </c>
      <c r="AT599" s="212" t="s">
        <v>71</v>
      </c>
      <c r="AU599" s="212" t="s">
        <v>79</v>
      </c>
      <c r="AY599" s="211" t="s">
        <v>156</v>
      </c>
      <c r="BK599" s="213">
        <f>SUM(BK600:BK623)</f>
        <v>0</v>
      </c>
    </row>
    <row r="600" s="2" customFormat="1" ht="16.5" customHeight="1">
      <c r="A600" s="41"/>
      <c r="B600" s="42"/>
      <c r="C600" s="216" t="s">
        <v>2079</v>
      </c>
      <c r="D600" s="216" t="s">
        <v>159</v>
      </c>
      <c r="E600" s="217" t="s">
        <v>585</v>
      </c>
      <c r="F600" s="218" t="s">
        <v>586</v>
      </c>
      <c r="G600" s="219" t="s">
        <v>218</v>
      </c>
      <c r="H600" s="220">
        <v>20.702000000000002</v>
      </c>
      <c r="I600" s="221"/>
      <c r="J600" s="222">
        <f>ROUND(I600*H600,2)</f>
        <v>0</v>
      </c>
      <c r="K600" s="218" t="s">
        <v>219</v>
      </c>
      <c r="L600" s="47"/>
      <c r="M600" s="223" t="s">
        <v>19</v>
      </c>
      <c r="N600" s="224" t="s">
        <v>43</v>
      </c>
      <c r="O600" s="87"/>
      <c r="P600" s="225">
        <f>O600*H600</f>
        <v>0</v>
      </c>
      <c r="Q600" s="225">
        <v>0.00013999999999999999</v>
      </c>
      <c r="R600" s="225">
        <f>Q600*H600</f>
        <v>0.00289828</v>
      </c>
      <c r="S600" s="225">
        <v>0</v>
      </c>
      <c r="T600" s="226">
        <f>S600*H600</f>
        <v>0</v>
      </c>
      <c r="U600" s="41"/>
      <c r="V600" s="41"/>
      <c r="W600" s="41"/>
      <c r="X600" s="41"/>
      <c r="Y600" s="41"/>
      <c r="Z600" s="41"/>
      <c r="AA600" s="41"/>
      <c r="AB600" s="41"/>
      <c r="AC600" s="41"/>
      <c r="AD600" s="41"/>
      <c r="AE600" s="41"/>
      <c r="AR600" s="227" t="s">
        <v>318</v>
      </c>
      <c r="AT600" s="227" t="s">
        <v>159</v>
      </c>
      <c r="AU600" s="227" t="s">
        <v>81</v>
      </c>
      <c r="AY600" s="20" t="s">
        <v>156</v>
      </c>
      <c r="BE600" s="228">
        <f>IF(N600="základní",J600,0)</f>
        <v>0</v>
      </c>
      <c r="BF600" s="228">
        <f>IF(N600="snížená",J600,0)</f>
        <v>0</v>
      </c>
      <c r="BG600" s="228">
        <f>IF(N600="zákl. přenesená",J600,0)</f>
        <v>0</v>
      </c>
      <c r="BH600" s="228">
        <f>IF(N600="sníž. přenesená",J600,0)</f>
        <v>0</v>
      </c>
      <c r="BI600" s="228">
        <f>IF(N600="nulová",J600,0)</f>
        <v>0</v>
      </c>
      <c r="BJ600" s="20" t="s">
        <v>79</v>
      </c>
      <c r="BK600" s="228">
        <f>ROUND(I600*H600,2)</f>
        <v>0</v>
      </c>
      <c r="BL600" s="20" t="s">
        <v>318</v>
      </c>
      <c r="BM600" s="227" t="s">
        <v>2701</v>
      </c>
    </row>
    <row r="601" s="2" customFormat="1">
      <c r="A601" s="41"/>
      <c r="B601" s="42"/>
      <c r="C601" s="43"/>
      <c r="D601" s="229" t="s">
        <v>166</v>
      </c>
      <c r="E601" s="43"/>
      <c r="F601" s="230" t="s">
        <v>588</v>
      </c>
      <c r="G601" s="43"/>
      <c r="H601" s="43"/>
      <c r="I601" s="231"/>
      <c r="J601" s="43"/>
      <c r="K601" s="43"/>
      <c r="L601" s="47"/>
      <c r="M601" s="232"/>
      <c r="N601" s="233"/>
      <c r="O601" s="87"/>
      <c r="P601" s="87"/>
      <c r="Q601" s="87"/>
      <c r="R601" s="87"/>
      <c r="S601" s="87"/>
      <c r="T601" s="88"/>
      <c r="U601" s="41"/>
      <c r="V601" s="41"/>
      <c r="W601" s="41"/>
      <c r="X601" s="41"/>
      <c r="Y601" s="41"/>
      <c r="Z601" s="41"/>
      <c r="AA601" s="41"/>
      <c r="AB601" s="41"/>
      <c r="AC601" s="41"/>
      <c r="AD601" s="41"/>
      <c r="AE601" s="41"/>
      <c r="AT601" s="20" t="s">
        <v>166</v>
      </c>
      <c r="AU601" s="20" t="s">
        <v>81</v>
      </c>
    </row>
    <row r="602" s="14" customFormat="1">
      <c r="A602" s="14"/>
      <c r="B602" s="251"/>
      <c r="C602" s="252"/>
      <c r="D602" s="241" t="s">
        <v>222</v>
      </c>
      <c r="E602" s="253" t="s">
        <v>19</v>
      </c>
      <c r="F602" s="254" t="s">
        <v>2702</v>
      </c>
      <c r="G602" s="252"/>
      <c r="H602" s="253" t="s">
        <v>19</v>
      </c>
      <c r="I602" s="255"/>
      <c r="J602" s="252"/>
      <c r="K602" s="252"/>
      <c r="L602" s="256"/>
      <c r="M602" s="257"/>
      <c r="N602" s="258"/>
      <c r="O602" s="258"/>
      <c r="P602" s="258"/>
      <c r="Q602" s="258"/>
      <c r="R602" s="258"/>
      <c r="S602" s="258"/>
      <c r="T602" s="259"/>
      <c r="U602" s="14"/>
      <c r="V602" s="14"/>
      <c r="W602" s="14"/>
      <c r="X602" s="14"/>
      <c r="Y602" s="14"/>
      <c r="Z602" s="14"/>
      <c r="AA602" s="14"/>
      <c r="AB602" s="14"/>
      <c r="AC602" s="14"/>
      <c r="AD602" s="14"/>
      <c r="AE602" s="14"/>
      <c r="AT602" s="260" t="s">
        <v>222</v>
      </c>
      <c r="AU602" s="260" t="s">
        <v>81</v>
      </c>
      <c r="AV602" s="14" t="s">
        <v>79</v>
      </c>
      <c r="AW602" s="14" t="s">
        <v>33</v>
      </c>
      <c r="AX602" s="14" t="s">
        <v>72</v>
      </c>
      <c r="AY602" s="260" t="s">
        <v>156</v>
      </c>
    </row>
    <row r="603" s="14" customFormat="1">
      <c r="A603" s="14"/>
      <c r="B603" s="251"/>
      <c r="C603" s="252"/>
      <c r="D603" s="241" t="s">
        <v>222</v>
      </c>
      <c r="E603" s="253" t="s">
        <v>19</v>
      </c>
      <c r="F603" s="254" t="s">
        <v>2546</v>
      </c>
      <c r="G603" s="252"/>
      <c r="H603" s="253" t="s">
        <v>19</v>
      </c>
      <c r="I603" s="255"/>
      <c r="J603" s="252"/>
      <c r="K603" s="252"/>
      <c r="L603" s="256"/>
      <c r="M603" s="257"/>
      <c r="N603" s="258"/>
      <c r="O603" s="258"/>
      <c r="P603" s="258"/>
      <c r="Q603" s="258"/>
      <c r="R603" s="258"/>
      <c r="S603" s="258"/>
      <c r="T603" s="259"/>
      <c r="U603" s="14"/>
      <c r="V603" s="14"/>
      <c r="W603" s="14"/>
      <c r="X603" s="14"/>
      <c r="Y603" s="14"/>
      <c r="Z603" s="14"/>
      <c r="AA603" s="14"/>
      <c r="AB603" s="14"/>
      <c r="AC603" s="14"/>
      <c r="AD603" s="14"/>
      <c r="AE603" s="14"/>
      <c r="AT603" s="260" t="s">
        <v>222</v>
      </c>
      <c r="AU603" s="260" t="s">
        <v>81</v>
      </c>
      <c r="AV603" s="14" t="s">
        <v>79</v>
      </c>
      <c r="AW603" s="14" t="s">
        <v>33</v>
      </c>
      <c r="AX603" s="14" t="s">
        <v>72</v>
      </c>
      <c r="AY603" s="260" t="s">
        <v>156</v>
      </c>
    </row>
    <row r="604" s="13" customFormat="1">
      <c r="A604" s="13"/>
      <c r="B604" s="239"/>
      <c r="C604" s="240"/>
      <c r="D604" s="241" t="s">
        <v>222</v>
      </c>
      <c r="E604" s="242" t="s">
        <v>19</v>
      </c>
      <c r="F604" s="243" t="s">
        <v>2703</v>
      </c>
      <c r="G604" s="240"/>
      <c r="H604" s="244">
        <v>11.039999999999999</v>
      </c>
      <c r="I604" s="245"/>
      <c r="J604" s="240"/>
      <c r="K604" s="240"/>
      <c r="L604" s="246"/>
      <c r="M604" s="247"/>
      <c r="N604" s="248"/>
      <c r="O604" s="248"/>
      <c r="P604" s="248"/>
      <c r="Q604" s="248"/>
      <c r="R604" s="248"/>
      <c r="S604" s="248"/>
      <c r="T604" s="249"/>
      <c r="U604" s="13"/>
      <c r="V604" s="13"/>
      <c r="W604" s="13"/>
      <c r="X604" s="13"/>
      <c r="Y604" s="13"/>
      <c r="Z604" s="13"/>
      <c r="AA604" s="13"/>
      <c r="AB604" s="13"/>
      <c r="AC604" s="13"/>
      <c r="AD604" s="13"/>
      <c r="AE604" s="13"/>
      <c r="AT604" s="250" t="s">
        <v>222</v>
      </c>
      <c r="AU604" s="250" t="s">
        <v>81</v>
      </c>
      <c r="AV604" s="13" t="s">
        <v>81</v>
      </c>
      <c r="AW604" s="13" t="s">
        <v>33</v>
      </c>
      <c r="AX604" s="13" t="s">
        <v>72</v>
      </c>
      <c r="AY604" s="250" t="s">
        <v>156</v>
      </c>
    </row>
    <row r="605" s="14" customFormat="1">
      <c r="A605" s="14"/>
      <c r="B605" s="251"/>
      <c r="C605" s="252"/>
      <c r="D605" s="241" t="s">
        <v>222</v>
      </c>
      <c r="E605" s="253" t="s">
        <v>19</v>
      </c>
      <c r="F605" s="254" t="s">
        <v>2548</v>
      </c>
      <c r="G605" s="252"/>
      <c r="H605" s="253" t="s">
        <v>19</v>
      </c>
      <c r="I605" s="255"/>
      <c r="J605" s="252"/>
      <c r="K605" s="252"/>
      <c r="L605" s="256"/>
      <c r="M605" s="257"/>
      <c r="N605" s="258"/>
      <c r="O605" s="258"/>
      <c r="P605" s="258"/>
      <c r="Q605" s="258"/>
      <c r="R605" s="258"/>
      <c r="S605" s="258"/>
      <c r="T605" s="259"/>
      <c r="U605" s="14"/>
      <c r="V605" s="14"/>
      <c r="W605" s="14"/>
      <c r="X605" s="14"/>
      <c r="Y605" s="14"/>
      <c r="Z605" s="14"/>
      <c r="AA605" s="14"/>
      <c r="AB605" s="14"/>
      <c r="AC605" s="14"/>
      <c r="AD605" s="14"/>
      <c r="AE605" s="14"/>
      <c r="AT605" s="260" t="s">
        <v>222</v>
      </c>
      <c r="AU605" s="260" t="s">
        <v>81</v>
      </c>
      <c r="AV605" s="14" t="s">
        <v>79</v>
      </c>
      <c r="AW605" s="14" t="s">
        <v>33</v>
      </c>
      <c r="AX605" s="14" t="s">
        <v>72</v>
      </c>
      <c r="AY605" s="260" t="s">
        <v>156</v>
      </c>
    </row>
    <row r="606" s="13" customFormat="1">
      <c r="A606" s="13"/>
      <c r="B606" s="239"/>
      <c r="C606" s="240"/>
      <c r="D606" s="241" t="s">
        <v>222</v>
      </c>
      <c r="E606" s="242" t="s">
        <v>19</v>
      </c>
      <c r="F606" s="243" t="s">
        <v>2704</v>
      </c>
      <c r="G606" s="240"/>
      <c r="H606" s="244">
        <v>8.4860000000000007</v>
      </c>
      <c r="I606" s="245"/>
      <c r="J606" s="240"/>
      <c r="K606" s="240"/>
      <c r="L606" s="246"/>
      <c r="M606" s="247"/>
      <c r="N606" s="248"/>
      <c r="O606" s="248"/>
      <c r="P606" s="248"/>
      <c r="Q606" s="248"/>
      <c r="R606" s="248"/>
      <c r="S606" s="248"/>
      <c r="T606" s="249"/>
      <c r="U606" s="13"/>
      <c r="V606" s="13"/>
      <c r="W606" s="13"/>
      <c r="X606" s="13"/>
      <c r="Y606" s="13"/>
      <c r="Z606" s="13"/>
      <c r="AA606" s="13"/>
      <c r="AB606" s="13"/>
      <c r="AC606" s="13"/>
      <c r="AD606" s="13"/>
      <c r="AE606" s="13"/>
      <c r="AT606" s="250" t="s">
        <v>222</v>
      </c>
      <c r="AU606" s="250" t="s">
        <v>81</v>
      </c>
      <c r="AV606" s="13" t="s">
        <v>81</v>
      </c>
      <c r="AW606" s="13" t="s">
        <v>33</v>
      </c>
      <c r="AX606" s="13" t="s">
        <v>72</v>
      </c>
      <c r="AY606" s="250" t="s">
        <v>156</v>
      </c>
    </row>
    <row r="607" s="14" customFormat="1">
      <c r="A607" s="14"/>
      <c r="B607" s="251"/>
      <c r="C607" s="252"/>
      <c r="D607" s="241" t="s">
        <v>222</v>
      </c>
      <c r="E607" s="253" t="s">
        <v>19</v>
      </c>
      <c r="F607" s="254" t="s">
        <v>2536</v>
      </c>
      <c r="G607" s="252"/>
      <c r="H607" s="253" t="s">
        <v>19</v>
      </c>
      <c r="I607" s="255"/>
      <c r="J607" s="252"/>
      <c r="K607" s="252"/>
      <c r="L607" s="256"/>
      <c r="M607" s="257"/>
      <c r="N607" s="258"/>
      <c r="O607" s="258"/>
      <c r="P607" s="258"/>
      <c r="Q607" s="258"/>
      <c r="R607" s="258"/>
      <c r="S607" s="258"/>
      <c r="T607" s="259"/>
      <c r="U607" s="14"/>
      <c r="V607" s="14"/>
      <c r="W607" s="14"/>
      <c r="X607" s="14"/>
      <c r="Y607" s="14"/>
      <c r="Z607" s="14"/>
      <c r="AA607" s="14"/>
      <c r="AB607" s="14"/>
      <c r="AC607" s="14"/>
      <c r="AD607" s="14"/>
      <c r="AE607" s="14"/>
      <c r="AT607" s="260" t="s">
        <v>222</v>
      </c>
      <c r="AU607" s="260" t="s">
        <v>81</v>
      </c>
      <c r="AV607" s="14" t="s">
        <v>79</v>
      </c>
      <c r="AW607" s="14" t="s">
        <v>33</v>
      </c>
      <c r="AX607" s="14" t="s">
        <v>72</v>
      </c>
      <c r="AY607" s="260" t="s">
        <v>156</v>
      </c>
    </row>
    <row r="608" s="13" customFormat="1">
      <c r="A608" s="13"/>
      <c r="B608" s="239"/>
      <c r="C608" s="240"/>
      <c r="D608" s="241" t="s">
        <v>222</v>
      </c>
      <c r="E608" s="242" t="s">
        <v>19</v>
      </c>
      <c r="F608" s="243" t="s">
        <v>2705</v>
      </c>
      <c r="G608" s="240"/>
      <c r="H608" s="244">
        <v>1.1759999999999999</v>
      </c>
      <c r="I608" s="245"/>
      <c r="J608" s="240"/>
      <c r="K608" s="240"/>
      <c r="L608" s="246"/>
      <c r="M608" s="247"/>
      <c r="N608" s="248"/>
      <c r="O608" s="248"/>
      <c r="P608" s="248"/>
      <c r="Q608" s="248"/>
      <c r="R608" s="248"/>
      <c r="S608" s="248"/>
      <c r="T608" s="249"/>
      <c r="U608" s="13"/>
      <c r="V608" s="13"/>
      <c r="W608" s="13"/>
      <c r="X608" s="13"/>
      <c r="Y608" s="13"/>
      <c r="Z608" s="13"/>
      <c r="AA608" s="13"/>
      <c r="AB608" s="13"/>
      <c r="AC608" s="13"/>
      <c r="AD608" s="13"/>
      <c r="AE608" s="13"/>
      <c r="AT608" s="250" t="s">
        <v>222</v>
      </c>
      <c r="AU608" s="250" t="s">
        <v>81</v>
      </c>
      <c r="AV608" s="13" t="s">
        <v>81</v>
      </c>
      <c r="AW608" s="13" t="s">
        <v>33</v>
      </c>
      <c r="AX608" s="13" t="s">
        <v>72</v>
      </c>
      <c r="AY608" s="250" t="s">
        <v>156</v>
      </c>
    </row>
    <row r="609" s="16" customFormat="1">
      <c r="A609" s="16"/>
      <c r="B609" s="272"/>
      <c r="C609" s="273"/>
      <c r="D609" s="241" t="s">
        <v>222</v>
      </c>
      <c r="E609" s="274" t="s">
        <v>19</v>
      </c>
      <c r="F609" s="275" t="s">
        <v>292</v>
      </c>
      <c r="G609" s="273"/>
      <c r="H609" s="276">
        <v>20.701999999999998</v>
      </c>
      <c r="I609" s="277"/>
      <c r="J609" s="273"/>
      <c r="K609" s="273"/>
      <c r="L609" s="278"/>
      <c r="M609" s="279"/>
      <c r="N609" s="280"/>
      <c r="O609" s="280"/>
      <c r="P609" s="280"/>
      <c r="Q609" s="280"/>
      <c r="R609" s="280"/>
      <c r="S609" s="280"/>
      <c r="T609" s="281"/>
      <c r="U609" s="16"/>
      <c r="V609" s="16"/>
      <c r="W609" s="16"/>
      <c r="X609" s="16"/>
      <c r="Y609" s="16"/>
      <c r="Z609" s="16"/>
      <c r="AA609" s="16"/>
      <c r="AB609" s="16"/>
      <c r="AC609" s="16"/>
      <c r="AD609" s="16"/>
      <c r="AE609" s="16"/>
      <c r="AT609" s="282" t="s">
        <v>222</v>
      </c>
      <c r="AU609" s="282" t="s">
        <v>81</v>
      </c>
      <c r="AV609" s="16" t="s">
        <v>178</v>
      </c>
      <c r="AW609" s="16" t="s">
        <v>33</v>
      </c>
      <c r="AX609" s="16" t="s">
        <v>79</v>
      </c>
      <c r="AY609" s="282" t="s">
        <v>156</v>
      </c>
    </row>
    <row r="610" s="2" customFormat="1" ht="16.5" customHeight="1">
      <c r="A610" s="41"/>
      <c r="B610" s="42"/>
      <c r="C610" s="216" t="s">
        <v>2083</v>
      </c>
      <c r="D610" s="216" t="s">
        <v>159</v>
      </c>
      <c r="E610" s="217" t="s">
        <v>2706</v>
      </c>
      <c r="F610" s="218" t="s">
        <v>2707</v>
      </c>
      <c r="G610" s="219" t="s">
        <v>218</v>
      </c>
      <c r="H610" s="220">
        <v>1.44</v>
      </c>
      <c r="I610" s="221"/>
      <c r="J610" s="222">
        <f>ROUND(I610*H610,2)</f>
        <v>0</v>
      </c>
      <c r="K610" s="218" t="s">
        <v>219</v>
      </c>
      <c r="L610" s="47"/>
      <c r="M610" s="223" t="s">
        <v>19</v>
      </c>
      <c r="N610" s="224" t="s">
        <v>43</v>
      </c>
      <c r="O610" s="87"/>
      <c r="P610" s="225">
        <f>O610*H610</f>
        <v>0</v>
      </c>
      <c r="Q610" s="225">
        <v>0.00012</v>
      </c>
      <c r="R610" s="225">
        <f>Q610*H610</f>
        <v>0.0001728</v>
      </c>
      <c r="S610" s="225">
        <v>0</v>
      </c>
      <c r="T610" s="226">
        <f>S610*H610</f>
        <v>0</v>
      </c>
      <c r="U610" s="41"/>
      <c r="V610" s="41"/>
      <c r="W610" s="41"/>
      <c r="X610" s="41"/>
      <c r="Y610" s="41"/>
      <c r="Z610" s="41"/>
      <c r="AA610" s="41"/>
      <c r="AB610" s="41"/>
      <c r="AC610" s="41"/>
      <c r="AD610" s="41"/>
      <c r="AE610" s="41"/>
      <c r="AR610" s="227" t="s">
        <v>318</v>
      </c>
      <c r="AT610" s="227" t="s">
        <v>159</v>
      </c>
      <c r="AU610" s="227" t="s">
        <v>81</v>
      </c>
      <c r="AY610" s="20" t="s">
        <v>156</v>
      </c>
      <c r="BE610" s="228">
        <f>IF(N610="základní",J610,0)</f>
        <v>0</v>
      </c>
      <c r="BF610" s="228">
        <f>IF(N610="snížená",J610,0)</f>
        <v>0</v>
      </c>
      <c r="BG610" s="228">
        <f>IF(N610="zákl. přenesená",J610,0)</f>
        <v>0</v>
      </c>
      <c r="BH610" s="228">
        <f>IF(N610="sníž. přenesená",J610,0)</f>
        <v>0</v>
      </c>
      <c r="BI610" s="228">
        <f>IF(N610="nulová",J610,0)</f>
        <v>0</v>
      </c>
      <c r="BJ610" s="20" t="s">
        <v>79</v>
      </c>
      <c r="BK610" s="228">
        <f>ROUND(I610*H610,2)</f>
        <v>0</v>
      </c>
      <c r="BL610" s="20" t="s">
        <v>318</v>
      </c>
      <c r="BM610" s="227" t="s">
        <v>2708</v>
      </c>
    </row>
    <row r="611" s="2" customFormat="1">
      <c r="A611" s="41"/>
      <c r="B611" s="42"/>
      <c r="C611" s="43"/>
      <c r="D611" s="229" t="s">
        <v>166</v>
      </c>
      <c r="E611" s="43"/>
      <c r="F611" s="230" t="s">
        <v>2709</v>
      </c>
      <c r="G611" s="43"/>
      <c r="H611" s="43"/>
      <c r="I611" s="231"/>
      <c r="J611" s="43"/>
      <c r="K611" s="43"/>
      <c r="L611" s="47"/>
      <c r="M611" s="232"/>
      <c r="N611" s="233"/>
      <c r="O611" s="87"/>
      <c r="P611" s="87"/>
      <c r="Q611" s="87"/>
      <c r="R611" s="87"/>
      <c r="S611" s="87"/>
      <c r="T611" s="88"/>
      <c r="U611" s="41"/>
      <c r="V611" s="41"/>
      <c r="W611" s="41"/>
      <c r="X611" s="41"/>
      <c r="Y611" s="41"/>
      <c r="Z611" s="41"/>
      <c r="AA611" s="41"/>
      <c r="AB611" s="41"/>
      <c r="AC611" s="41"/>
      <c r="AD611" s="41"/>
      <c r="AE611" s="41"/>
      <c r="AT611" s="20" t="s">
        <v>166</v>
      </c>
      <c r="AU611" s="20" t="s">
        <v>81</v>
      </c>
    </row>
    <row r="612" s="14" customFormat="1">
      <c r="A612" s="14"/>
      <c r="B612" s="251"/>
      <c r="C612" s="252"/>
      <c r="D612" s="241" t="s">
        <v>222</v>
      </c>
      <c r="E612" s="253" t="s">
        <v>19</v>
      </c>
      <c r="F612" s="254" t="s">
        <v>2230</v>
      </c>
      <c r="G612" s="252"/>
      <c r="H612" s="253" t="s">
        <v>19</v>
      </c>
      <c r="I612" s="255"/>
      <c r="J612" s="252"/>
      <c r="K612" s="252"/>
      <c r="L612" s="256"/>
      <c r="M612" s="257"/>
      <c r="N612" s="258"/>
      <c r="O612" s="258"/>
      <c r="P612" s="258"/>
      <c r="Q612" s="258"/>
      <c r="R612" s="258"/>
      <c r="S612" s="258"/>
      <c r="T612" s="259"/>
      <c r="U612" s="14"/>
      <c r="V612" s="14"/>
      <c r="W612" s="14"/>
      <c r="X612" s="14"/>
      <c r="Y612" s="14"/>
      <c r="Z612" s="14"/>
      <c r="AA612" s="14"/>
      <c r="AB612" s="14"/>
      <c r="AC612" s="14"/>
      <c r="AD612" s="14"/>
      <c r="AE612" s="14"/>
      <c r="AT612" s="260" t="s">
        <v>222</v>
      </c>
      <c r="AU612" s="260" t="s">
        <v>81</v>
      </c>
      <c r="AV612" s="14" t="s">
        <v>79</v>
      </c>
      <c r="AW612" s="14" t="s">
        <v>33</v>
      </c>
      <c r="AX612" s="14" t="s">
        <v>72</v>
      </c>
      <c r="AY612" s="260" t="s">
        <v>156</v>
      </c>
    </row>
    <row r="613" s="13" customFormat="1">
      <c r="A613" s="13"/>
      <c r="B613" s="239"/>
      <c r="C613" s="240"/>
      <c r="D613" s="241" t="s">
        <v>222</v>
      </c>
      <c r="E613" s="242" t="s">
        <v>19</v>
      </c>
      <c r="F613" s="243" t="s">
        <v>2710</v>
      </c>
      <c r="G613" s="240"/>
      <c r="H613" s="244">
        <v>1.44</v>
      </c>
      <c r="I613" s="245"/>
      <c r="J613" s="240"/>
      <c r="K613" s="240"/>
      <c r="L613" s="246"/>
      <c r="M613" s="247"/>
      <c r="N613" s="248"/>
      <c r="O613" s="248"/>
      <c r="P613" s="248"/>
      <c r="Q613" s="248"/>
      <c r="R613" s="248"/>
      <c r="S613" s="248"/>
      <c r="T613" s="249"/>
      <c r="U613" s="13"/>
      <c r="V613" s="13"/>
      <c r="W613" s="13"/>
      <c r="X613" s="13"/>
      <c r="Y613" s="13"/>
      <c r="Z613" s="13"/>
      <c r="AA613" s="13"/>
      <c r="AB613" s="13"/>
      <c r="AC613" s="13"/>
      <c r="AD613" s="13"/>
      <c r="AE613" s="13"/>
      <c r="AT613" s="250" t="s">
        <v>222</v>
      </c>
      <c r="AU613" s="250" t="s">
        <v>81</v>
      </c>
      <c r="AV613" s="13" t="s">
        <v>81</v>
      </c>
      <c r="AW613" s="13" t="s">
        <v>33</v>
      </c>
      <c r="AX613" s="13" t="s">
        <v>79</v>
      </c>
      <c r="AY613" s="250" t="s">
        <v>156</v>
      </c>
    </row>
    <row r="614" s="2" customFormat="1" ht="16.5" customHeight="1">
      <c r="A614" s="41"/>
      <c r="B614" s="42"/>
      <c r="C614" s="216" t="s">
        <v>2087</v>
      </c>
      <c r="D614" s="216" t="s">
        <v>159</v>
      </c>
      <c r="E614" s="217" t="s">
        <v>1077</v>
      </c>
      <c r="F614" s="218" t="s">
        <v>1078</v>
      </c>
      <c r="G614" s="219" t="s">
        <v>218</v>
      </c>
      <c r="H614" s="220">
        <v>1.44</v>
      </c>
      <c r="I614" s="221"/>
      <c r="J614" s="222">
        <f>ROUND(I614*H614,2)</f>
        <v>0</v>
      </c>
      <c r="K614" s="218" t="s">
        <v>219</v>
      </c>
      <c r="L614" s="47"/>
      <c r="M614" s="223" t="s">
        <v>19</v>
      </c>
      <c r="N614" s="224" t="s">
        <v>43</v>
      </c>
      <c r="O614" s="87"/>
      <c r="P614" s="225">
        <f>O614*H614</f>
        <v>0</v>
      </c>
      <c r="Q614" s="225">
        <v>0.00012</v>
      </c>
      <c r="R614" s="225">
        <f>Q614*H614</f>
        <v>0.0001728</v>
      </c>
      <c r="S614" s="225">
        <v>0</v>
      </c>
      <c r="T614" s="226">
        <f>S614*H614</f>
        <v>0</v>
      </c>
      <c r="U614" s="41"/>
      <c r="V614" s="41"/>
      <c r="W614" s="41"/>
      <c r="X614" s="41"/>
      <c r="Y614" s="41"/>
      <c r="Z614" s="41"/>
      <c r="AA614" s="41"/>
      <c r="AB614" s="41"/>
      <c r="AC614" s="41"/>
      <c r="AD614" s="41"/>
      <c r="AE614" s="41"/>
      <c r="AR614" s="227" t="s">
        <v>318</v>
      </c>
      <c r="AT614" s="227" t="s">
        <v>159</v>
      </c>
      <c r="AU614" s="227" t="s">
        <v>81</v>
      </c>
      <c r="AY614" s="20" t="s">
        <v>156</v>
      </c>
      <c r="BE614" s="228">
        <f>IF(N614="základní",J614,0)</f>
        <v>0</v>
      </c>
      <c r="BF614" s="228">
        <f>IF(N614="snížená",J614,0)</f>
        <v>0</v>
      </c>
      <c r="BG614" s="228">
        <f>IF(N614="zákl. přenesená",J614,0)</f>
        <v>0</v>
      </c>
      <c r="BH614" s="228">
        <f>IF(N614="sníž. přenesená",J614,0)</f>
        <v>0</v>
      </c>
      <c r="BI614" s="228">
        <f>IF(N614="nulová",J614,0)</f>
        <v>0</v>
      </c>
      <c r="BJ614" s="20" t="s">
        <v>79</v>
      </c>
      <c r="BK614" s="228">
        <f>ROUND(I614*H614,2)</f>
        <v>0</v>
      </c>
      <c r="BL614" s="20" t="s">
        <v>318</v>
      </c>
      <c r="BM614" s="227" t="s">
        <v>2711</v>
      </c>
    </row>
    <row r="615" s="2" customFormat="1">
      <c r="A615" s="41"/>
      <c r="B615" s="42"/>
      <c r="C615" s="43"/>
      <c r="D615" s="229" t="s">
        <v>166</v>
      </c>
      <c r="E615" s="43"/>
      <c r="F615" s="230" t="s">
        <v>1080</v>
      </c>
      <c r="G615" s="43"/>
      <c r="H615" s="43"/>
      <c r="I615" s="231"/>
      <c r="J615" s="43"/>
      <c r="K615" s="43"/>
      <c r="L615" s="47"/>
      <c r="M615" s="232"/>
      <c r="N615" s="233"/>
      <c r="O615" s="87"/>
      <c r="P615" s="87"/>
      <c r="Q615" s="87"/>
      <c r="R615" s="87"/>
      <c r="S615" s="87"/>
      <c r="T615" s="88"/>
      <c r="U615" s="41"/>
      <c r="V615" s="41"/>
      <c r="W615" s="41"/>
      <c r="X615" s="41"/>
      <c r="Y615" s="41"/>
      <c r="Z615" s="41"/>
      <c r="AA615" s="41"/>
      <c r="AB615" s="41"/>
      <c r="AC615" s="41"/>
      <c r="AD615" s="41"/>
      <c r="AE615" s="41"/>
      <c r="AT615" s="20" t="s">
        <v>166</v>
      </c>
      <c r="AU615" s="20" t="s">
        <v>81</v>
      </c>
    </row>
    <row r="616" s="2" customFormat="1" ht="24.15" customHeight="1">
      <c r="A616" s="41"/>
      <c r="B616" s="42"/>
      <c r="C616" s="216" t="s">
        <v>2091</v>
      </c>
      <c r="D616" s="216" t="s">
        <v>159</v>
      </c>
      <c r="E616" s="217" t="s">
        <v>2712</v>
      </c>
      <c r="F616" s="218" t="s">
        <v>2713</v>
      </c>
      <c r="G616" s="219" t="s">
        <v>218</v>
      </c>
      <c r="H616" s="220">
        <v>3.2389999999999999</v>
      </c>
      <c r="I616" s="221"/>
      <c r="J616" s="222">
        <f>ROUND(I616*H616,2)</f>
        <v>0</v>
      </c>
      <c r="K616" s="218" t="s">
        <v>219</v>
      </c>
      <c r="L616" s="47"/>
      <c r="M616" s="223" t="s">
        <v>19</v>
      </c>
      <c r="N616" s="224" t="s">
        <v>43</v>
      </c>
      <c r="O616" s="87"/>
      <c r="P616" s="225">
        <f>O616*H616</f>
        <v>0</v>
      </c>
      <c r="Q616" s="225">
        <v>0.00013999999999999999</v>
      </c>
      <c r="R616" s="225">
        <f>Q616*H616</f>
        <v>0.00045345999999999993</v>
      </c>
      <c r="S616" s="225">
        <v>0</v>
      </c>
      <c r="T616" s="226">
        <f>S616*H616</f>
        <v>0</v>
      </c>
      <c r="U616" s="41"/>
      <c r="V616" s="41"/>
      <c r="W616" s="41"/>
      <c r="X616" s="41"/>
      <c r="Y616" s="41"/>
      <c r="Z616" s="41"/>
      <c r="AA616" s="41"/>
      <c r="AB616" s="41"/>
      <c r="AC616" s="41"/>
      <c r="AD616" s="41"/>
      <c r="AE616" s="41"/>
      <c r="AR616" s="227" t="s">
        <v>318</v>
      </c>
      <c r="AT616" s="227" t="s">
        <v>159</v>
      </c>
      <c r="AU616" s="227" t="s">
        <v>81</v>
      </c>
      <c r="AY616" s="20" t="s">
        <v>156</v>
      </c>
      <c r="BE616" s="228">
        <f>IF(N616="základní",J616,0)</f>
        <v>0</v>
      </c>
      <c r="BF616" s="228">
        <f>IF(N616="snížená",J616,0)</f>
        <v>0</v>
      </c>
      <c r="BG616" s="228">
        <f>IF(N616="zákl. přenesená",J616,0)</f>
        <v>0</v>
      </c>
      <c r="BH616" s="228">
        <f>IF(N616="sníž. přenesená",J616,0)</f>
        <v>0</v>
      </c>
      <c r="BI616" s="228">
        <f>IF(N616="nulová",J616,0)</f>
        <v>0</v>
      </c>
      <c r="BJ616" s="20" t="s">
        <v>79</v>
      </c>
      <c r="BK616" s="228">
        <f>ROUND(I616*H616,2)</f>
        <v>0</v>
      </c>
      <c r="BL616" s="20" t="s">
        <v>318</v>
      </c>
      <c r="BM616" s="227" t="s">
        <v>2714</v>
      </c>
    </row>
    <row r="617" s="2" customFormat="1">
      <c r="A617" s="41"/>
      <c r="B617" s="42"/>
      <c r="C617" s="43"/>
      <c r="D617" s="229" t="s">
        <v>166</v>
      </c>
      <c r="E617" s="43"/>
      <c r="F617" s="230" t="s">
        <v>2715</v>
      </c>
      <c r="G617" s="43"/>
      <c r="H617" s="43"/>
      <c r="I617" s="231"/>
      <c r="J617" s="43"/>
      <c r="K617" s="43"/>
      <c r="L617" s="47"/>
      <c r="M617" s="232"/>
      <c r="N617" s="233"/>
      <c r="O617" s="87"/>
      <c r="P617" s="87"/>
      <c r="Q617" s="87"/>
      <c r="R617" s="87"/>
      <c r="S617" s="87"/>
      <c r="T617" s="88"/>
      <c r="U617" s="41"/>
      <c r="V617" s="41"/>
      <c r="W617" s="41"/>
      <c r="X617" s="41"/>
      <c r="Y617" s="41"/>
      <c r="Z617" s="41"/>
      <c r="AA617" s="41"/>
      <c r="AB617" s="41"/>
      <c r="AC617" s="41"/>
      <c r="AD617" s="41"/>
      <c r="AE617" s="41"/>
      <c r="AT617" s="20" t="s">
        <v>166</v>
      </c>
      <c r="AU617" s="20" t="s">
        <v>81</v>
      </c>
    </row>
    <row r="618" s="14" customFormat="1">
      <c r="A618" s="14"/>
      <c r="B618" s="251"/>
      <c r="C618" s="252"/>
      <c r="D618" s="241" t="s">
        <v>222</v>
      </c>
      <c r="E618" s="253" t="s">
        <v>19</v>
      </c>
      <c r="F618" s="254" t="s">
        <v>2243</v>
      </c>
      <c r="G618" s="252"/>
      <c r="H618" s="253" t="s">
        <v>19</v>
      </c>
      <c r="I618" s="255"/>
      <c r="J618" s="252"/>
      <c r="K618" s="252"/>
      <c r="L618" s="256"/>
      <c r="M618" s="257"/>
      <c r="N618" s="258"/>
      <c r="O618" s="258"/>
      <c r="P618" s="258"/>
      <c r="Q618" s="258"/>
      <c r="R618" s="258"/>
      <c r="S618" s="258"/>
      <c r="T618" s="259"/>
      <c r="U618" s="14"/>
      <c r="V618" s="14"/>
      <c r="W618" s="14"/>
      <c r="X618" s="14"/>
      <c r="Y618" s="14"/>
      <c r="Z618" s="14"/>
      <c r="AA618" s="14"/>
      <c r="AB618" s="14"/>
      <c r="AC618" s="14"/>
      <c r="AD618" s="14"/>
      <c r="AE618" s="14"/>
      <c r="AT618" s="260" t="s">
        <v>222</v>
      </c>
      <c r="AU618" s="260" t="s">
        <v>81</v>
      </c>
      <c r="AV618" s="14" t="s">
        <v>79</v>
      </c>
      <c r="AW618" s="14" t="s">
        <v>33</v>
      </c>
      <c r="AX618" s="14" t="s">
        <v>72</v>
      </c>
      <c r="AY618" s="260" t="s">
        <v>156</v>
      </c>
    </row>
    <row r="619" s="13" customFormat="1">
      <c r="A619" s="13"/>
      <c r="B619" s="239"/>
      <c r="C619" s="240"/>
      <c r="D619" s="241" t="s">
        <v>222</v>
      </c>
      <c r="E619" s="242" t="s">
        <v>19</v>
      </c>
      <c r="F619" s="243" t="s">
        <v>2716</v>
      </c>
      <c r="G619" s="240"/>
      <c r="H619" s="244">
        <v>1.845</v>
      </c>
      <c r="I619" s="245"/>
      <c r="J619" s="240"/>
      <c r="K619" s="240"/>
      <c r="L619" s="246"/>
      <c r="M619" s="247"/>
      <c r="N619" s="248"/>
      <c r="O619" s="248"/>
      <c r="P619" s="248"/>
      <c r="Q619" s="248"/>
      <c r="R619" s="248"/>
      <c r="S619" s="248"/>
      <c r="T619" s="249"/>
      <c r="U619" s="13"/>
      <c r="V619" s="13"/>
      <c r="W619" s="13"/>
      <c r="X619" s="13"/>
      <c r="Y619" s="13"/>
      <c r="Z619" s="13"/>
      <c r="AA619" s="13"/>
      <c r="AB619" s="13"/>
      <c r="AC619" s="13"/>
      <c r="AD619" s="13"/>
      <c r="AE619" s="13"/>
      <c r="AT619" s="250" t="s">
        <v>222</v>
      </c>
      <c r="AU619" s="250" t="s">
        <v>81</v>
      </c>
      <c r="AV619" s="13" t="s">
        <v>81</v>
      </c>
      <c r="AW619" s="13" t="s">
        <v>33</v>
      </c>
      <c r="AX619" s="13" t="s">
        <v>72</v>
      </c>
      <c r="AY619" s="250" t="s">
        <v>156</v>
      </c>
    </row>
    <row r="620" s="13" customFormat="1">
      <c r="A620" s="13"/>
      <c r="B620" s="239"/>
      <c r="C620" s="240"/>
      <c r="D620" s="241" t="s">
        <v>222</v>
      </c>
      <c r="E620" s="242" t="s">
        <v>19</v>
      </c>
      <c r="F620" s="243" t="s">
        <v>2717</v>
      </c>
      <c r="G620" s="240"/>
      <c r="H620" s="244">
        <v>1.3939999999999999</v>
      </c>
      <c r="I620" s="245"/>
      <c r="J620" s="240"/>
      <c r="K620" s="240"/>
      <c r="L620" s="246"/>
      <c r="M620" s="247"/>
      <c r="N620" s="248"/>
      <c r="O620" s="248"/>
      <c r="P620" s="248"/>
      <c r="Q620" s="248"/>
      <c r="R620" s="248"/>
      <c r="S620" s="248"/>
      <c r="T620" s="249"/>
      <c r="U620" s="13"/>
      <c r="V620" s="13"/>
      <c r="W620" s="13"/>
      <c r="X620" s="13"/>
      <c r="Y620" s="13"/>
      <c r="Z620" s="13"/>
      <c r="AA620" s="13"/>
      <c r="AB620" s="13"/>
      <c r="AC620" s="13"/>
      <c r="AD620" s="13"/>
      <c r="AE620" s="13"/>
      <c r="AT620" s="250" t="s">
        <v>222</v>
      </c>
      <c r="AU620" s="250" t="s">
        <v>81</v>
      </c>
      <c r="AV620" s="13" t="s">
        <v>81</v>
      </c>
      <c r="AW620" s="13" t="s">
        <v>33</v>
      </c>
      <c r="AX620" s="13" t="s">
        <v>72</v>
      </c>
      <c r="AY620" s="250" t="s">
        <v>156</v>
      </c>
    </row>
    <row r="621" s="16" customFormat="1">
      <c r="A621" s="16"/>
      <c r="B621" s="272"/>
      <c r="C621" s="273"/>
      <c r="D621" s="241" t="s">
        <v>222</v>
      </c>
      <c r="E621" s="274" t="s">
        <v>19</v>
      </c>
      <c r="F621" s="275" t="s">
        <v>292</v>
      </c>
      <c r="G621" s="273"/>
      <c r="H621" s="276">
        <v>3.2389999999999999</v>
      </c>
      <c r="I621" s="277"/>
      <c r="J621" s="273"/>
      <c r="K621" s="273"/>
      <c r="L621" s="278"/>
      <c r="M621" s="279"/>
      <c r="N621" s="280"/>
      <c r="O621" s="280"/>
      <c r="P621" s="280"/>
      <c r="Q621" s="280"/>
      <c r="R621" s="280"/>
      <c r="S621" s="280"/>
      <c r="T621" s="281"/>
      <c r="U621" s="16"/>
      <c r="V621" s="16"/>
      <c r="W621" s="16"/>
      <c r="X621" s="16"/>
      <c r="Y621" s="16"/>
      <c r="Z621" s="16"/>
      <c r="AA621" s="16"/>
      <c r="AB621" s="16"/>
      <c r="AC621" s="16"/>
      <c r="AD621" s="16"/>
      <c r="AE621" s="16"/>
      <c r="AT621" s="282" t="s">
        <v>222</v>
      </c>
      <c r="AU621" s="282" t="s">
        <v>81</v>
      </c>
      <c r="AV621" s="16" t="s">
        <v>178</v>
      </c>
      <c r="AW621" s="16" t="s">
        <v>33</v>
      </c>
      <c r="AX621" s="16" t="s">
        <v>79</v>
      </c>
      <c r="AY621" s="282" t="s">
        <v>156</v>
      </c>
    </row>
    <row r="622" s="2" customFormat="1" ht="24.15" customHeight="1">
      <c r="A622" s="41"/>
      <c r="B622" s="42"/>
      <c r="C622" s="216" t="s">
        <v>2095</v>
      </c>
      <c r="D622" s="216" t="s">
        <v>159</v>
      </c>
      <c r="E622" s="217" t="s">
        <v>2718</v>
      </c>
      <c r="F622" s="218" t="s">
        <v>2719</v>
      </c>
      <c r="G622" s="219" t="s">
        <v>218</v>
      </c>
      <c r="H622" s="220">
        <v>3.2389999999999999</v>
      </c>
      <c r="I622" s="221"/>
      <c r="J622" s="222">
        <f>ROUND(I622*H622,2)</f>
        <v>0</v>
      </c>
      <c r="K622" s="218" t="s">
        <v>219</v>
      </c>
      <c r="L622" s="47"/>
      <c r="M622" s="223" t="s">
        <v>19</v>
      </c>
      <c r="N622" s="224" t="s">
        <v>43</v>
      </c>
      <c r="O622" s="87"/>
      <c r="P622" s="225">
        <f>O622*H622</f>
        <v>0</v>
      </c>
      <c r="Q622" s="225">
        <v>0.00072000000000000005</v>
      </c>
      <c r="R622" s="225">
        <f>Q622*H622</f>
        <v>0.0023320800000000003</v>
      </c>
      <c r="S622" s="225">
        <v>0</v>
      </c>
      <c r="T622" s="226">
        <f>S622*H622</f>
        <v>0</v>
      </c>
      <c r="U622" s="41"/>
      <c r="V622" s="41"/>
      <c r="W622" s="41"/>
      <c r="X622" s="41"/>
      <c r="Y622" s="41"/>
      <c r="Z622" s="41"/>
      <c r="AA622" s="41"/>
      <c r="AB622" s="41"/>
      <c r="AC622" s="41"/>
      <c r="AD622" s="41"/>
      <c r="AE622" s="41"/>
      <c r="AR622" s="227" t="s">
        <v>318</v>
      </c>
      <c r="AT622" s="227" t="s">
        <v>159</v>
      </c>
      <c r="AU622" s="227" t="s">
        <v>81</v>
      </c>
      <c r="AY622" s="20" t="s">
        <v>156</v>
      </c>
      <c r="BE622" s="228">
        <f>IF(N622="základní",J622,0)</f>
        <v>0</v>
      </c>
      <c r="BF622" s="228">
        <f>IF(N622="snížená",J622,0)</f>
        <v>0</v>
      </c>
      <c r="BG622" s="228">
        <f>IF(N622="zákl. přenesená",J622,0)</f>
        <v>0</v>
      </c>
      <c r="BH622" s="228">
        <f>IF(N622="sníž. přenesená",J622,0)</f>
        <v>0</v>
      </c>
      <c r="BI622" s="228">
        <f>IF(N622="nulová",J622,0)</f>
        <v>0</v>
      </c>
      <c r="BJ622" s="20" t="s">
        <v>79</v>
      </c>
      <c r="BK622" s="228">
        <f>ROUND(I622*H622,2)</f>
        <v>0</v>
      </c>
      <c r="BL622" s="20" t="s">
        <v>318</v>
      </c>
      <c r="BM622" s="227" t="s">
        <v>2720</v>
      </c>
    </row>
    <row r="623" s="2" customFormat="1">
      <c r="A623" s="41"/>
      <c r="B623" s="42"/>
      <c r="C623" s="43"/>
      <c r="D623" s="229" t="s">
        <v>166</v>
      </c>
      <c r="E623" s="43"/>
      <c r="F623" s="230" t="s">
        <v>2721</v>
      </c>
      <c r="G623" s="43"/>
      <c r="H623" s="43"/>
      <c r="I623" s="231"/>
      <c r="J623" s="43"/>
      <c r="K623" s="43"/>
      <c r="L623" s="47"/>
      <c r="M623" s="232"/>
      <c r="N623" s="233"/>
      <c r="O623" s="87"/>
      <c r="P623" s="87"/>
      <c r="Q623" s="87"/>
      <c r="R623" s="87"/>
      <c r="S623" s="87"/>
      <c r="T623" s="88"/>
      <c r="U623" s="41"/>
      <c r="V623" s="41"/>
      <c r="W623" s="41"/>
      <c r="X623" s="41"/>
      <c r="Y623" s="41"/>
      <c r="Z623" s="41"/>
      <c r="AA623" s="41"/>
      <c r="AB623" s="41"/>
      <c r="AC623" s="41"/>
      <c r="AD623" s="41"/>
      <c r="AE623" s="41"/>
      <c r="AT623" s="20" t="s">
        <v>166</v>
      </c>
      <c r="AU623" s="20" t="s">
        <v>81</v>
      </c>
    </row>
    <row r="624" s="12" customFormat="1" ht="22.8" customHeight="1">
      <c r="A624" s="12"/>
      <c r="B624" s="200"/>
      <c r="C624" s="201"/>
      <c r="D624" s="202" t="s">
        <v>71</v>
      </c>
      <c r="E624" s="214" t="s">
        <v>605</v>
      </c>
      <c r="F624" s="214" t="s">
        <v>606</v>
      </c>
      <c r="G624" s="201"/>
      <c r="H624" s="201"/>
      <c r="I624" s="204"/>
      <c r="J624" s="215">
        <f>BK624</f>
        <v>0</v>
      </c>
      <c r="K624" s="201"/>
      <c r="L624" s="206"/>
      <c r="M624" s="207"/>
      <c r="N624" s="208"/>
      <c r="O624" s="208"/>
      <c r="P624" s="209">
        <f>SUM(P625:P674)</f>
        <v>0</v>
      </c>
      <c r="Q624" s="208"/>
      <c r="R624" s="209">
        <f>SUM(R625:R674)</f>
        <v>0.13195537000000002</v>
      </c>
      <c r="S624" s="208"/>
      <c r="T624" s="210">
        <f>SUM(T625:T674)</f>
        <v>0.017296430000000002</v>
      </c>
      <c r="U624" s="12"/>
      <c r="V624" s="12"/>
      <c r="W624" s="12"/>
      <c r="X624" s="12"/>
      <c r="Y624" s="12"/>
      <c r="Z624" s="12"/>
      <c r="AA624" s="12"/>
      <c r="AB624" s="12"/>
      <c r="AC624" s="12"/>
      <c r="AD624" s="12"/>
      <c r="AE624" s="12"/>
      <c r="AR624" s="211" t="s">
        <v>81</v>
      </c>
      <c r="AT624" s="212" t="s">
        <v>71</v>
      </c>
      <c r="AU624" s="212" t="s">
        <v>79</v>
      </c>
      <c r="AY624" s="211" t="s">
        <v>156</v>
      </c>
      <c r="BK624" s="213">
        <f>SUM(BK625:BK674)</f>
        <v>0</v>
      </c>
    </row>
    <row r="625" s="2" customFormat="1" ht="16.5" customHeight="1">
      <c r="A625" s="41"/>
      <c r="B625" s="42"/>
      <c r="C625" s="216" t="s">
        <v>2099</v>
      </c>
      <c r="D625" s="216" t="s">
        <v>159</v>
      </c>
      <c r="E625" s="217" t="s">
        <v>2722</v>
      </c>
      <c r="F625" s="218" t="s">
        <v>2723</v>
      </c>
      <c r="G625" s="219" t="s">
        <v>218</v>
      </c>
      <c r="H625" s="220">
        <v>54.368000000000002</v>
      </c>
      <c r="I625" s="221"/>
      <c r="J625" s="222">
        <f>ROUND(I625*H625,2)</f>
        <v>0</v>
      </c>
      <c r="K625" s="218" t="s">
        <v>219</v>
      </c>
      <c r="L625" s="47"/>
      <c r="M625" s="223" t="s">
        <v>19</v>
      </c>
      <c r="N625" s="224" t="s">
        <v>43</v>
      </c>
      <c r="O625" s="87"/>
      <c r="P625" s="225">
        <f>O625*H625</f>
        <v>0</v>
      </c>
      <c r="Q625" s="225">
        <v>0.001</v>
      </c>
      <c r="R625" s="225">
        <f>Q625*H625</f>
        <v>0.054368000000000007</v>
      </c>
      <c r="S625" s="225">
        <v>0.00031</v>
      </c>
      <c r="T625" s="226">
        <f>S625*H625</f>
        <v>0.01685408</v>
      </c>
      <c r="U625" s="41"/>
      <c r="V625" s="41"/>
      <c r="W625" s="41"/>
      <c r="X625" s="41"/>
      <c r="Y625" s="41"/>
      <c r="Z625" s="41"/>
      <c r="AA625" s="41"/>
      <c r="AB625" s="41"/>
      <c r="AC625" s="41"/>
      <c r="AD625" s="41"/>
      <c r="AE625" s="41"/>
      <c r="AR625" s="227" t="s">
        <v>318</v>
      </c>
      <c r="AT625" s="227" t="s">
        <v>159</v>
      </c>
      <c r="AU625" s="227" t="s">
        <v>81</v>
      </c>
      <c r="AY625" s="20" t="s">
        <v>156</v>
      </c>
      <c r="BE625" s="228">
        <f>IF(N625="základní",J625,0)</f>
        <v>0</v>
      </c>
      <c r="BF625" s="228">
        <f>IF(N625="snížená",J625,0)</f>
        <v>0</v>
      </c>
      <c r="BG625" s="228">
        <f>IF(N625="zákl. přenesená",J625,0)</f>
        <v>0</v>
      </c>
      <c r="BH625" s="228">
        <f>IF(N625="sníž. přenesená",J625,0)</f>
        <v>0</v>
      </c>
      <c r="BI625" s="228">
        <f>IF(N625="nulová",J625,0)</f>
        <v>0</v>
      </c>
      <c r="BJ625" s="20" t="s">
        <v>79</v>
      </c>
      <c r="BK625" s="228">
        <f>ROUND(I625*H625,2)</f>
        <v>0</v>
      </c>
      <c r="BL625" s="20" t="s">
        <v>318</v>
      </c>
      <c r="BM625" s="227" t="s">
        <v>2724</v>
      </c>
    </row>
    <row r="626" s="2" customFormat="1">
      <c r="A626" s="41"/>
      <c r="B626" s="42"/>
      <c r="C626" s="43"/>
      <c r="D626" s="229" t="s">
        <v>166</v>
      </c>
      <c r="E626" s="43"/>
      <c r="F626" s="230" t="s">
        <v>2725</v>
      </c>
      <c r="G626" s="43"/>
      <c r="H626" s="43"/>
      <c r="I626" s="231"/>
      <c r="J626" s="43"/>
      <c r="K626" s="43"/>
      <c r="L626" s="47"/>
      <c r="M626" s="232"/>
      <c r="N626" s="233"/>
      <c r="O626" s="87"/>
      <c r="P626" s="87"/>
      <c r="Q626" s="87"/>
      <c r="R626" s="87"/>
      <c r="S626" s="87"/>
      <c r="T626" s="88"/>
      <c r="U626" s="41"/>
      <c r="V626" s="41"/>
      <c r="W626" s="41"/>
      <c r="X626" s="41"/>
      <c r="Y626" s="41"/>
      <c r="Z626" s="41"/>
      <c r="AA626" s="41"/>
      <c r="AB626" s="41"/>
      <c r="AC626" s="41"/>
      <c r="AD626" s="41"/>
      <c r="AE626" s="41"/>
      <c r="AT626" s="20" t="s">
        <v>166</v>
      </c>
      <c r="AU626" s="20" t="s">
        <v>81</v>
      </c>
    </row>
    <row r="627" s="14" customFormat="1">
      <c r="A627" s="14"/>
      <c r="B627" s="251"/>
      <c r="C627" s="252"/>
      <c r="D627" s="241" t="s">
        <v>222</v>
      </c>
      <c r="E627" s="253" t="s">
        <v>19</v>
      </c>
      <c r="F627" s="254" t="s">
        <v>2230</v>
      </c>
      <c r="G627" s="252"/>
      <c r="H627" s="253" t="s">
        <v>19</v>
      </c>
      <c r="I627" s="255"/>
      <c r="J627" s="252"/>
      <c r="K627" s="252"/>
      <c r="L627" s="256"/>
      <c r="M627" s="257"/>
      <c r="N627" s="258"/>
      <c r="O627" s="258"/>
      <c r="P627" s="258"/>
      <c r="Q627" s="258"/>
      <c r="R627" s="258"/>
      <c r="S627" s="258"/>
      <c r="T627" s="259"/>
      <c r="U627" s="14"/>
      <c r="V627" s="14"/>
      <c r="W627" s="14"/>
      <c r="X627" s="14"/>
      <c r="Y627" s="14"/>
      <c r="Z627" s="14"/>
      <c r="AA627" s="14"/>
      <c r="AB627" s="14"/>
      <c r="AC627" s="14"/>
      <c r="AD627" s="14"/>
      <c r="AE627" s="14"/>
      <c r="AT627" s="260" t="s">
        <v>222</v>
      </c>
      <c r="AU627" s="260" t="s">
        <v>81</v>
      </c>
      <c r="AV627" s="14" t="s">
        <v>79</v>
      </c>
      <c r="AW627" s="14" t="s">
        <v>33</v>
      </c>
      <c r="AX627" s="14" t="s">
        <v>72</v>
      </c>
      <c r="AY627" s="260" t="s">
        <v>156</v>
      </c>
    </row>
    <row r="628" s="13" customFormat="1">
      <c r="A628" s="13"/>
      <c r="B628" s="239"/>
      <c r="C628" s="240"/>
      <c r="D628" s="241" t="s">
        <v>222</v>
      </c>
      <c r="E628" s="242" t="s">
        <v>19</v>
      </c>
      <c r="F628" s="243" t="s">
        <v>2726</v>
      </c>
      <c r="G628" s="240"/>
      <c r="H628" s="244">
        <v>10.521000000000001</v>
      </c>
      <c r="I628" s="245"/>
      <c r="J628" s="240"/>
      <c r="K628" s="240"/>
      <c r="L628" s="246"/>
      <c r="M628" s="247"/>
      <c r="N628" s="248"/>
      <c r="O628" s="248"/>
      <c r="P628" s="248"/>
      <c r="Q628" s="248"/>
      <c r="R628" s="248"/>
      <c r="S628" s="248"/>
      <c r="T628" s="249"/>
      <c r="U628" s="13"/>
      <c r="V628" s="13"/>
      <c r="W628" s="13"/>
      <c r="X628" s="13"/>
      <c r="Y628" s="13"/>
      <c r="Z628" s="13"/>
      <c r="AA628" s="13"/>
      <c r="AB628" s="13"/>
      <c r="AC628" s="13"/>
      <c r="AD628" s="13"/>
      <c r="AE628" s="13"/>
      <c r="AT628" s="250" t="s">
        <v>222</v>
      </c>
      <c r="AU628" s="250" t="s">
        <v>81</v>
      </c>
      <c r="AV628" s="13" t="s">
        <v>81</v>
      </c>
      <c r="AW628" s="13" t="s">
        <v>33</v>
      </c>
      <c r="AX628" s="13" t="s">
        <v>72</v>
      </c>
      <c r="AY628" s="250" t="s">
        <v>156</v>
      </c>
    </row>
    <row r="629" s="13" customFormat="1">
      <c r="A629" s="13"/>
      <c r="B629" s="239"/>
      <c r="C629" s="240"/>
      <c r="D629" s="241" t="s">
        <v>222</v>
      </c>
      <c r="E629" s="242" t="s">
        <v>19</v>
      </c>
      <c r="F629" s="243" t="s">
        <v>2727</v>
      </c>
      <c r="G629" s="240"/>
      <c r="H629" s="244">
        <v>46.545000000000002</v>
      </c>
      <c r="I629" s="245"/>
      <c r="J629" s="240"/>
      <c r="K629" s="240"/>
      <c r="L629" s="246"/>
      <c r="M629" s="247"/>
      <c r="N629" s="248"/>
      <c r="O629" s="248"/>
      <c r="P629" s="248"/>
      <c r="Q629" s="248"/>
      <c r="R629" s="248"/>
      <c r="S629" s="248"/>
      <c r="T629" s="249"/>
      <c r="U629" s="13"/>
      <c r="V629" s="13"/>
      <c r="W629" s="13"/>
      <c r="X629" s="13"/>
      <c r="Y629" s="13"/>
      <c r="Z629" s="13"/>
      <c r="AA629" s="13"/>
      <c r="AB629" s="13"/>
      <c r="AC629" s="13"/>
      <c r="AD629" s="13"/>
      <c r="AE629" s="13"/>
      <c r="AT629" s="250" t="s">
        <v>222</v>
      </c>
      <c r="AU629" s="250" t="s">
        <v>81</v>
      </c>
      <c r="AV629" s="13" t="s">
        <v>81</v>
      </c>
      <c r="AW629" s="13" t="s">
        <v>33</v>
      </c>
      <c r="AX629" s="13" t="s">
        <v>72</v>
      </c>
      <c r="AY629" s="250" t="s">
        <v>156</v>
      </c>
    </row>
    <row r="630" s="13" customFormat="1">
      <c r="A630" s="13"/>
      <c r="B630" s="239"/>
      <c r="C630" s="240"/>
      <c r="D630" s="241" t="s">
        <v>222</v>
      </c>
      <c r="E630" s="242" t="s">
        <v>19</v>
      </c>
      <c r="F630" s="243" t="s">
        <v>2728</v>
      </c>
      <c r="G630" s="240"/>
      <c r="H630" s="244">
        <v>1.518</v>
      </c>
      <c r="I630" s="245"/>
      <c r="J630" s="240"/>
      <c r="K630" s="240"/>
      <c r="L630" s="246"/>
      <c r="M630" s="247"/>
      <c r="N630" s="248"/>
      <c r="O630" s="248"/>
      <c r="P630" s="248"/>
      <c r="Q630" s="248"/>
      <c r="R630" s="248"/>
      <c r="S630" s="248"/>
      <c r="T630" s="249"/>
      <c r="U630" s="13"/>
      <c r="V630" s="13"/>
      <c r="W630" s="13"/>
      <c r="X630" s="13"/>
      <c r="Y630" s="13"/>
      <c r="Z630" s="13"/>
      <c r="AA630" s="13"/>
      <c r="AB630" s="13"/>
      <c r="AC630" s="13"/>
      <c r="AD630" s="13"/>
      <c r="AE630" s="13"/>
      <c r="AT630" s="250" t="s">
        <v>222</v>
      </c>
      <c r="AU630" s="250" t="s">
        <v>81</v>
      </c>
      <c r="AV630" s="13" t="s">
        <v>81</v>
      </c>
      <c r="AW630" s="13" t="s">
        <v>33</v>
      </c>
      <c r="AX630" s="13" t="s">
        <v>72</v>
      </c>
      <c r="AY630" s="250" t="s">
        <v>156</v>
      </c>
    </row>
    <row r="631" s="13" customFormat="1">
      <c r="A631" s="13"/>
      <c r="B631" s="239"/>
      <c r="C631" s="240"/>
      <c r="D631" s="241" t="s">
        <v>222</v>
      </c>
      <c r="E631" s="242" t="s">
        <v>19</v>
      </c>
      <c r="F631" s="243" t="s">
        <v>2729</v>
      </c>
      <c r="G631" s="240"/>
      <c r="H631" s="244">
        <v>-3.2200000000000002</v>
      </c>
      <c r="I631" s="245"/>
      <c r="J631" s="240"/>
      <c r="K631" s="240"/>
      <c r="L631" s="246"/>
      <c r="M631" s="247"/>
      <c r="N631" s="248"/>
      <c r="O631" s="248"/>
      <c r="P631" s="248"/>
      <c r="Q631" s="248"/>
      <c r="R631" s="248"/>
      <c r="S631" s="248"/>
      <c r="T631" s="249"/>
      <c r="U631" s="13"/>
      <c r="V631" s="13"/>
      <c r="W631" s="13"/>
      <c r="X631" s="13"/>
      <c r="Y631" s="13"/>
      <c r="Z631" s="13"/>
      <c r="AA631" s="13"/>
      <c r="AB631" s="13"/>
      <c r="AC631" s="13"/>
      <c r="AD631" s="13"/>
      <c r="AE631" s="13"/>
      <c r="AT631" s="250" t="s">
        <v>222</v>
      </c>
      <c r="AU631" s="250" t="s">
        <v>81</v>
      </c>
      <c r="AV631" s="13" t="s">
        <v>81</v>
      </c>
      <c r="AW631" s="13" t="s">
        <v>33</v>
      </c>
      <c r="AX631" s="13" t="s">
        <v>72</v>
      </c>
      <c r="AY631" s="250" t="s">
        <v>156</v>
      </c>
    </row>
    <row r="632" s="13" customFormat="1">
      <c r="A632" s="13"/>
      <c r="B632" s="239"/>
      <c r="C632" s="240"/>
      <c r="D632" s="241" t="s">
        <v>222</v>
      </c>
      <c r="E632" s="242" t="s">
        <v>19</v>
      </c>
      <c r="F632" s="243" t="s">
        <v>2730</v>
      </c>
      <c r="G632" s="240"/>
      <c r="H632" s="244">
        <v>-2.6150000000000002</v>
      </c>
      <c r="I632" s="245"/>
      <c r="J632" s="240"/>
      <c r="K632" s="240"/>
      <c r="L632" s="246"/>
      <c r="M632" s="247"/>
      <c r="N632" s="248"/>
      <c r="O632" s="248"/>
      <c r="P632" s="248"/>
      <c r="Q632" s="248"/>
      <c r="R632" s="248"/>
      <c r="S632" s="248"/>
      <c r="T632" s="249"/>
      <c r="U632" s="13"/>
      <c r="V632" s="13"/>
      <c r="W632" s="13"/>
      <c r="X632" s="13"/>
      <c r="Y632" s="13"/>
      <c r="Z632" s="13"/>
      <c r="AA632" s="13"/>
      <c r="AB632" s="13"/>
      <c r="AC632" s="13"/>
      <c r="AD632" s="13"/>
      <c r="AE632" s="13"/>
      <c r="AT632" s="250" t="s">
        <v>222</v>
      </c>
      <c r="AU632" s="250" t="s">
        <v>81</v>
      </c>
      <c r="AV632" s="13" t="s">
        <v>81</v>
      </c>
      <c r="AW632" s="13" t="s">
        <v>33</v>
      </c>
      <c r="AX632" s="13" t="s">
        <v>72</v>
      </c>
      <c r="AY632" s="250" t="s">
        <v>156</v>
      </c>
    </row>
    <row r="633" s="13" customFormat="1">
      <c r="A633" s="13"/>
      <c r="B633" s="239"/>
      <c r="C633" s="240"/>
      <c r="D633" s="241" t="s">
        <v>222</v>
      </c>
      <c r="E633" s="242" t="s">
        <v>19</v>
      </c>
      <c r="F633" s="243" t="s">
        <v>2731</v>
      </c>
      <c r="G633" s="240"/>
      <c r="H633" s="244">
        <v>1.619</v>
      </c>
      <c r="I633" s="245"/>
      <c r="J633" s="240"/>
      <c r="K633" s="240"/>
      <c r="L633" s="246"/>
      <c r="M633" s="247"/>
      <c r="N633" s="248"/>
      <c r="O633" s="248"/>
      <c r="P633" s="248"/>
      <c r="Q633" s="248"/>
      <c r="R633" s="248"/>
      <c r="S633" s="248"/>
      <c r="T633" s="249"/>
      <c r="U633" s="13"/>
      <c r="V633" s="13"/>
      <c r="W633" s="13"/>
      <c r="X633" s="13"/>
      <c r="Y633" s="13"/>
      <c r="Z633" s="13"/>
      <c r="AA633" s="13"/>
      <c r="AB633" s="13"/>
      <c r="AC633" s="13"/>
      <c r="AD633" s="13"/>
      <c r="AE633" s="13"/>
      <c r="AT633" s="250" t="s">
        <v>222</v>
      </c>
      <c r="AU633" s="250" t="s">
        <v>81</v>
      </c>
      <c r="AV633" s="13" t="s">
        <v>81</v>
      </c>
      <c r="AW633" s="13" t="s">
        <v>33</v>
      </c>
      <c r="AX633" s="13" t="s">
        <v>72</v>
      </c>
      <c r="AY633" s="250" t="s">
        <v>156</v>
      </c>
    </row>
    <row r="634" s="16" customFormat="1">
      <c r="A634" s="16"/>
      <c r="B634" s="272"/>
      <c r="C634" s="273"/>
      <c r="D634" s="241" t="s">
        <v>222</v>
      </c>
      <c r="E634" s="274" t="s">
        <v>19</v>
      </c>
      <c r="F634" s="275" t="s">
        <v>292</v>
      </c>
      <c r="G634" s="273"/>
      <c r="H634" s="276">
        <v>54.368000000000002</v>
      </c>
      <c r="I634" s="277"/>
      <c r="J634" s="273"/>
      <c r="K634" s="273"/>
      <c r="L634" s="278"/>
      <c r="M634" s="279"/>
      <c r="N634" s="280"/>
      <c r="O634" s="280"/>
      <c r="P634" s="280"/>
      <c r="Q634" s="280"/>
      <c r="R634" s="280"/>
      <c r="S634" s="280"/>
      <c r="T634" s="281"/>
      <c r="U634" s="16"/>
      <c r="V634" s="16"/>
      <c r="W634" s="16"/>
      <c r="X634" s="16"/>
      <c r="Y634" s="16"/>
      <c r="Z634" s="16"/>
      <c r="AA634" s="16"/>
      <c r="AB634" s="16"/>
      <c r="AC634" s="16"/>
      <c r="AD634" s="16"/>
      <c r="AE634" s="16"/>
      <c r="AT634" s="282" t="s">
        <v>222</v>
      </c>
      <c r="AU634" s="282" t="s">
        <v>81</v>
      </c>
      <c r="AV634" s="16" t="s">
        <v>178</v>
      </c>
      <c r="AW634" s="16" t="s">
        <v>33</v>
      </c>
      <c r="AX634" s="16" t="s">
        <v>79</v>
      </c>
      <c r="AY634" s="282" t="s">
        <v>156</v>
      </c>
    </row>
    <row r="635" s="2" customFormat="1" ht="24.15" customHeight="1">
      <c r="A635" s="41"/>
      <c r="B635" s="42"/>
      <c r="C635" s="216" t="s">
        <v>2103</v>
      </c>
      <c r="D635" s="216" t="s">
        <v>159</v>
      </c>
      <c r="E635" s="217" t="s">
        <v>613</v>
      </c>
      <c r="F635" s="218" t="s">
        <v>614</v>
      </c>
      <c r="G635" s="219" t="s">
        <v>266</v>
      </c>
      <c r="H635" s="220">
        <v>26.91</v>
      </c>
      <c r="I635" s="221"/>
      <c r="J635" s="222">
        <f>ROUND(I635*H635,2)</f>
        <v>0</v>
      </c>
      <c r="K635" s="218" t="s">
        <v>219</v>
      </c>
      <c r="L635" s="47"/>
      <c r="M635" s="223" t="s">
        <v>19</v>
      </c>
      <c r="N635" s="224" t="s">
        <v>43</v>
      </c>
      <c r="O635" s="87"/>
      <c r="P635" s="225">
        <f>O635*H635</f>
        <v>0</v>
      </c>
      <c r="Q635" s="225">
        <v>0</v>
      </c>
      <c r="R635" s="225">
        <f>Q635*H635</f>
        <v>0</v>
      </c>
      <c r="S635" s="225">
        <v>0</v>
      </c>
      <c r="T635" s="226">
        <f>S635*H635</f>
        <v>0</v>
      </c>
      <c r="U635" s="41"/>
      <c r="V635" s="41"/>
      <c r="W635" s="41"/>
      <c r="X635" s="41"/>
      <c r="Y635" s="41"/>
      <c r="Z635" s="41"/>
      <c r="AA635" s="41"/>
      <c r="AB635" s="41"/>
      <c r="AC635" s="41"/>
      <c r="AD635" s="41"/>
      <c r="AE635" s="41"/>
      <c r="AR635" s="227" t="s">
        <v>318</v>
      </c>
      <c r="AT635" s="227" t="s">
        <v>159</v>
      </c>
      <c r="AU635" s="227" t="s">
        <v>81</v>
      </c>
      <c r="AY635" s="20" t="s">
        <v>156</v>
      </c>
      <c r="BE635" s="228">
        <f>IF(N635="základní",J635,0)</f>
        <v>0</v>
      </c>
      <c r="BF635" s="228">
        <f>IF(N635="snížená",J635,0)</f>
        <v>0</v>
      </c>
      <c r="BG635" s="228">
        <f>IF(N635="zákl. přenesená",J635,0)</f>
        <v>0</v>
      </c>
      <c r="BH635" s="228">
        <f>IF(N635="sníž. přenesená",J635,0)</f>
        <v>0</v>
      </c>
      <c r="BI635" s="228">
        <f>IF(N635="nulová",J635,0)</f>
        <v>0</v>
      </c>
      <c r="BJ635" s="20" t="s">
        <v>79</v>
      </c>
      <c r="BK635" s="228">
        <f>ROUND(I635*H635,2)</f>
        <v>0</v>
      </c>
      <c r="BL635" s="20" t="s">
        <v>318</v>
      </c>
      <c r="BM635" s="227" t="s">
        <v>2732</v>
      </c>
    </row>
    <row r="636" s="2" customFormat="1">
      <c r="A636" s="41"/>
      <c r="B636" s="42"/>
      <c r="C636" s="43"/>
      <c r="D636" s="229" t="s">
        <v>166</v>
      </c>
      <c r="E636" s="43"/>
      <c r="F636" s="230" t="s">
        <v>616</v>
      </c>
      <c r="G636" s="43"/>
      <c r="H636" s="43"/>
      <c r="I636" s="231"/>
      <c r="J636" s="43"/>
      <c r="K636" s="43"/>
      <c r="L636" s="47"/>
      <c r="M636" s="232"/>
      <c r="N636" s="233"/>
      <c r="O636" s="87"/>
      <c r="P636" s="87"/>
      <c r="Q636" s="87"/>
      <c r="R636" s="87"/>
      <c r="S636" s="87"/>
      <c r="T636" s="88"/>
      <c r="U636" s="41"/>
      <c r="V636" s="41"/>
      <c r="W636" s="41"/>
      <c r="X636" s="41"/>
      <c r="Y636" s="41"/>
      <c r="Z636" s="41"/>
      <c r="AA636" s="41"/>
      <c r="AB636" s="41"/>
      <c r="AC636" s="41"/>
      <c r="AD636" s="41"/>
      <c r="AE636" s="41"/>
      <c r="AT636" s="20" t="s">
        <v>166</v>
      </c>
      <c r="AU636" s="20" t="s">
        <v>81</v>
      </c>
    </row>
    <row r="637" s="14" customFormat="1">
      <c r="A637" s="14"/>
      <c r="B637" s="251"/>
      <c r="C637" s="252"/>
      <c r="D637" s="241" t="s">
        <v>222</v>
      </c>
      <c r="E637" s="253" t="s">
        <v>19</v>
      </c>
      <c r="F637" s="254" t="s">
        <v>2243</v>
      </c>
      <c r="G637" s="252"/>
      <c r="H637" s="253" t="s">
        <v>19</v>
      </c>
      <c r="I637" s="255"/>
      <c r="J637" s="252"/>
      <c r="K637" s="252"/>
      <c r="L637" s="256"/>
      <c r="M637" s="257"/>
      <c r="N637" s="258"/>
      <c r="O637" s="258"/>
      <c r="P637" s="258"/>
      <c r="Q637" s="258"/>
      <c r="R637" s="258"/>
      <c r="S637" s="258"/>
      <c r="T637" s="259"/>
      <c r="U637" s="14"/>
      <c r="V637" s="14"/>
      <c r="W637" s="14"/>
      <c r="X637" s="14"/>
      <c r="Y637" s="14"/>
      <c r="Z637" s="14"/>
      <c r="AA637" s="14"/>
      <c r="AB637" s="14"/>
      <c r="AC637" s="14"/>
      <c r="AD637" s="14"/>
      <c r="AE637" s="14"/>
      <c r="AT637" s="260" t="s">
        <v>222</v>
      </c>
      <c r="AU637" s="260" t="s">
        <v>81</v>
      </c>
      <c r="AV637" s="14" t="s">
        <v>79</v>
      </c>
      <c r="AW637" s="14" t="s">
        <v>33</v>
      </c>
      <c r="AX637" s="14" t="s">
        <v>72</v>
      </c>
      <c r="AY637" s="260" t="s">
        <v>156</v>
      </c>
    </row>
    <row r="638" s="13" customFormat="1">
      <c r="A638" s="13"/>
      <c r="B638" s="239"/>
      <c r="C638" s="240"/>
      <c r="D638" s="241" t="s">
        <v>222</v>
      </c>
      <c r="E638" s="242" t="s">
        <v>19</v>
      </c>
      <c r="F638" s="243" t="s">
        <v>2733</v>
      </c>
      <c r="G638" s="240"/>
      <c r="H638" s="244">
        <v>19.050000000000001</v>
      </c>
      <c r="I638" s="245"/>
      <c r="J638" s="240"/>
      <c r="K638" s="240"/>
      <c r="L638" s="246"/>
      <c r="M638" s="247"/>
      <c r="N638" s="248"/>
      <c r="O638" s="248"/>
      <c r="P638" s="248"/>
      <c r="Q638" s="248"/>
      <c r="R638" s="248"/>
      <c r="S638" s="248"/>
      <c r="T638" s="249"/>
      <c r="U638" s="13"/>
      <c r="V638" s="13"/>
      <c r="W638" s="13"/>
      <c r="X638" s="13"/>
      <c r="Y638" s="13"/>
      <c r="Z638" s="13"/>
      <c r="AA638" s="13"/>
      <c r="AB638" s="13"/>
      <c r="AC638" s="13"/>
      <c r="AD638" s="13"/>
      <c r="AE638" s="13"/>
      <c r="AT638" s="250" t="s">
        <v>222</v>
      </c>
      <c r="AU638" s="250" t="s">
        <v>81</v>
      </c>
      <c r="AV638" s="13" t="s">
        <v>81</v>
      </c>
      <c r="AW638" s="13" t="s">
        <v>33</v>
      </c>
      <c r="AX638" s="13" t="s">
        <v>72</v>
      </c>
      <c r="AY638" s="250" t="s">
        <v>156</v>
      </c>
    </row>
    <row r="639" s="14" customFormat="1">
      <c r="A639" s="14"/>
      <c r="B639" s="251"/>
      <c r="C639" s="252"/>
      <c r="D639" s="241" t="s">
        <v>222</v>
      </c>
      <c r="E639" s="253" t="s">
        <v>19</v>
      </c>
      <c r="F639" s="254" t="s">
        <v>2230</v>
      </c>
      <c r="G639" s="252"/>
      <c r="H639" s="253" t="s">
        <v>19</v>
      </c>
      <c r="I639" s="255"/>
      <c r="J639" s="252"/>
      <c r="K639" s="252"/>
      <c r="L639" s="256"/>
      <c r="M639" s="257"/>
      <c r="N639" s="258"/>
      <c r="O639" s="258"/>
      <c r="P639" s="258"/>
      <c r="Q639" s="258"/>
      <c r="R639" s="258"/>
      <c r="S639" s="258"/>
      <c r="T639" s="259"/>
      <c r="U639" s="14"/>
      <c r="V639" s="14"/>
      <c r="W639" s="14"/>
      <c r="X639" s="14"/>
      <c r="Y639" s="14"/>
      <c r="Z639" s="14"/>
      <c r="AA639" s="14"/>
      <c r="AB639" s="14"/>
      <c r="AC639" s="14"/>
      <c r="AD639" s="14"/>
      <c r="AE639" s="14"/>
      <c r="AT639" s="260" t="s">
        <v>222</v>
      </c>
      <c r="AU639" s="260" t="s">
        <v>81</v>
      </c>
      <c r="AV639" s="14" t="s">
        <v>79</v>
      </c>
      <c r="AW639" s="14" t="s">
        <v>33</v>
      </c>
      <c r="AX639" s="14" t="s">
        <v>72</v>
      </c>
      <c r="AY639" s="260" t="s">
        <v>156</v>
      </c>
    </row>
    <row r="640" s="13" customFormat="1">
      <c r="A640" s="13"/>
      <c r="B640" s="239"/>
      <c r="C640" s="240"/>
      <c r="D640" s="241" t="s">
        <v>222</v>
      </c>
      <c r="E640" s="242" t="s">
        <v>19</v>
      </c>
      <c r="F640" s="243" t="s">
        <v>2734</v>
      </c>
      <c r="G640" s="240"/>
      <c r="H640" s="244">
        <v>7.8600000000000003</v>
      </c>
      <c r="I640" s="245"/>
      <c r="J640" s="240"/>
      <c r="K640" s="240"/>
      <c r="L640" s="246"/>
      <c r="M640" s="247"/>
      <c r="N640" s="248"/>
      <c r="O640" s="248"/>
      <c r="P640" s="248"/>
      <c r="Q640" s="248"/>
      <c r="R640" s="248"/>
      <c r="S640" s="248"/>
      <c r="T640" s="249"/>
      <c r="U640" s="13"/>
      <c r="V640" s="13"/>
      <c r="W640" s="13"/>
      <c r="X640" s="13"/>
      <c r="Y640" s="13"/>
      <c r="Z640" s="13"/>
      <c r="AA640" s="13"/>
      <c r="AB640" s="13"/>
      <c r="AC640" s="13"/>
      <c r="AD640" s="13"/>
      <c r="AE640" s="13"/>
      <c r="AT640" s="250" t="s">
        <v>222</v>
      </c>
      <c r="AU640" s="250" t="s">
        <v>81</v>
      </c>
      <c r="AV640" s="13" t="s">
        <v>81</v>
      </c>
      <c r="AW640" s="13" t="s">
        <v>33</v>
      </c>
      <c r="AX640" s="13" t="s">
        <v>72</v>
      </c>
      <c r="AY640" s="250" t="s">
        <v>156</v>
      </c>
    </row>
    <row r="641" s="16" customFormat="1">
      <c r="A641" s="16"/>
      <c r="B641" s="272"/>
      <c r="C641" s="273"/>
      <c r="D641" s="241" t="s">
        <v>222</v>
      </c>
      <c r="E641" s="274" t="s">
        <v>19</v>
      </c>
      <c r="F641" s="275" t="s">
        <v>292</v>
      </c>
      <c r="G641" s="273"/>
      <c r="H641" s="276">
        <v>26.91</v>
      </c>
      <c r="I641" s="277"/>
      <c r="J641" s="273"/>
      <c r="K641" s="273"/>
      <c r="L641" s="278"/>
      <c r="M641" s="279"/>
      <c r="N641" s="280"/>
      <c r="O641" s="280"/>
      <c r="P641" s="280"/>
      <c r="Q641" s="280"/>
      <c r="R641" s="280"/>
      <c r="S641" s="280"/>
      <c r="T641" s="281"/>
      <c r="U641" s="16"/>
      <c r="V641" s="16"/>
      <c r="W641" s="16"/>
      <c r="X641" s="16"/>
      <c r="Y641" s="16"/>
      <c r="Z641" s="16"/>
      <c r="AA641" s="16"/>
      <c r="AB641" s="16"/>
      <c r="AC641" s="16"/>
      <c r="AD641" s="16"/>
      <c r="AE641" s="16"/>
      <c r="AT641" s="282" t="s">
        <v>222</v>
      </c>
      <c r="AU641" s="282" t="s">
        <v>81</v>
      </c>
      <c r="AV641" s="16" t="s">
        <v>178</v>
      </c>
      <c r="AW641" s="16" t="s">
        <v>33</v>
      </c>
      <c r="AX641" s="16" t="s">
        <v>79</v>
      </c>
      <c r="AY641" s="282" t="s">
        <v>156</v>
      </c>
    </row>
    <row r="642" s="2" customFormat="1" ht="16.5" customHeight="1">
      <c r="A642" s="41"/>
      <c r="B642" s="42"/>
      <c r="C642" s="283" t="s">
        <v>2107</v>
      </c>
      <c r="D642" s="283" t="s">
        <v>348</v>
      </c>
      <c r="E642" s="284" t="s">
        <v>2735</v>
      </c>
      <c r="F642" s="285" t="s">
        <v>2736</v>
      </c>
      <c r="G642" s="286" t="s">
        <v>266</v>
      </c>
      <c r="H642" s="287">
        <v>32.292000000000002</v>
      </c>
      <c r="I642" s="288"/>
      <c r="J642" s="289">
        <f>ROUND(I642*H642,2)</f>
        <v>0</v>
      </c>
      <c r="K642" s="285" t="s">
        <v>219</v>
      </c>
      <c r="L642" s="290"/>
      <c r="M642" s="291" t="s">
        <v>19</v>
      </c>
      <c r="N642" s="292" t="s">
        <v>43</v>
      </c>
      <c r="O642" s="87"/>
      <c r="P642" s="225">
        <f>O642*H642</f>
        <v>0</v>
      </c>
      <c r="Q642" s="225">
        <v>0</v>
      </c>
      <c r="R642" s="225">
        <f>Q642*H642</f>
        <v>0</v>
      </c>
      <c r="S642" s="225">
        <v>0</v>
      </c>
      <c r="T642" s="226">
        <f>S642*H642</f>
        <v>0</v>
      </c>
      <c r="U642" s="41"/>
      <c r="V642" s="41"/>
      <c r="W642" s="41"/>
      <c r="X642" s="41"/>
      <c r="Y642" s="41"/>
      <c r="Z642" s="41"/>
      <c r="AA642" s="41"/>
      <c r="AB642" s="41"/>
      <c r="AC642" s="41"/>
      <c r="AD642" s="41"/>
      <c r="AE642" s="41"/>
      <c r="AR642" s="227" t="s">
        <v>420</v>
      </c>
      <c r="AT642" s="227" t="s">
        <v>348</v>
      </c>
      <c r="AU642" s="227" t="s">
        <v>81</v>
      </c>
      <c r="AY642" s="20" t="s">
        <v>156</v>
      </c>
      <c r="BE642" s="228">
        <f>IF(N642="základní",J642,0)</f>
        <v>0</v>
      </c>
      <c r="BF642" s="228">
        <f>IF(N642="snížená",J642,0)</f>
        <v>0</v>
      </c>
      <c r="BG642" s="228">
        <f>IF(N642="zákl. přenesená",J642,0)</f>
        <v>0</v>
      </c>
      <c r="BH642" s="228">
        <f>IF(N642="sníž. přenesená",J642,0)</f>
        <v>0</v>
      </c>
      <c r="BI642" s="228">
        <f>IF(N642="nulová",J642,0)</f>
        <v>0</v>
      </c>
      <c r="BJ642" s="20" t="s">
        <v>79</v>
      </c>
      <c r="BK642" s="228">
        <f>ROUND(I642*H642,2)</f>
        <v>0</v>
      </c>
      <c r="BL642" s="20" t="s">
        <v>318</v>
      </c>
      <c r="BM642" s="227" t="s">
        <v>2737</v>
      </c>
    </row>
    <row r="643" s="13" customFormat="1">
      <c r="A643" s="13"/>
      <c r="B643" s="239"/>
      <c r="C643" s="240"/>
      <c r="D643" s="241" t="s">
        <v>222</v>
      </c>
      <c r="E643" s="240"/>
      <c r="F643" s="243" t="s">
        <v>2738</v>
      </c>
      <c r="G643" s="240"/>
      <c r="H643" s="244">
        <v>32.292000000000002</v>
      </c>
      <c r="I643" s="245"/>
      <c r="J643" s="240"/>
      <c r="K643" s="240"/>
      <c r="L643" s="246"/>
      <c r="M643" s="247"/>
      <c r="N643" s="248"/>
      <c r="O643" s="248"/>
      <c r="P643" s="248"/>
      <c r="Q643" s="248"/>
      <c r="R643" s="248"/>
      <c r="S643" s="248"/>
      <c r="T643" s="249"/>
      <c r="U643" s="13"/>
      <c r="V643" s="13"/>
      <c r="W643" s="13"/>
      <c r="X643" s="13"/>
      <c r="Y643" s="13"/>
      <c r="Z643" s="13"/>
      <c r="AA643" s="13"/>
      <c r="AB643" s="13"/>
      <c r="AC643" s="13"/>
      <c r="AD643" s="13"/>
      <c r="AE643" s="13"/>
      <c r="AT643" s="250" t="s">
        <v>222</v>
      </c>
      <c r="AU643" s="250" t="s">
        <v>81</v>
      </c>
      <c r="AV643" s="13" t="s">
        <v>81</v>
      </c>
      <c r="AW643" s="13" t="s">
        <v>4</v>
      </c>
      <c r="AX643" s="13" t="s">
        <v>79</v>
      </c>
      <c r="AY643" s="250" t="s">
        <v>156</v>
      </c>
    </row>
    <row r="644" s="2" customFormat="1" ht="24.15" customHeight="1">
      <c r="A644" s="41"/>
      <c r="B644" s="42"/>
      <c r="C644" s="216" t="s">
        <v>2111</v>
      </c>
      <c r="D644" s="216" t="s">
        <v>159</v>
      </c>
      <c r="E644" s="217" t="s">
        <v>624</v>
      </c>
      <c r="F644" s="218" t="s">
        <v>625</v>
      </c>
      <c r="G644" s="219" t="s">
        <v>218</v>
      </c>
      <c r="H644" s="220">
        <v>14.744999999999999</v>
      </c>
      <c r="I644" s="221"/>
      <c r="J644" s="222">
        <f>ROUND(I644*H644,2)</f>
        <v>0</v>
      </c>
      <c r="K644" s="218" t="s">
        <v>219</v>
      </c>
      <c r="L644" s="47"/>
      <c r="M644" s="223" t="s">
        <v>19</v>
      </c>
      <c r="N644" s="224" t="s">
        <v>43</v>
      </c>
      <c r="O644" s="87"/>
      <c r="P644" s="225">
        <f>O644*H644</f>
        <v>0</v>
      </c>
      <c r="Q644" s="225">
        <v>0</v>
      </c>
      <c r="R644" s="225">
        <f>Q644*H644</f>
        <v>0</v>
      </c>
      <c r="S644" s="225">
        <v>3.0000000000000001E-05</v>
      </c>
      <c r="T644" s="226">
        <f>S644*H644</f>
        <v>0.00044234999999999999</v>
      </c>
      <c r="U644" s="41"/>
      <c r="V644" s="41"/>
      <c r="W644" s="41"/>
      <c r="X644" s="41"/>
      <c r="Y644" s="41"/>
      <c r="Z644" s="41"/>
      <c r="AA644" s="41"/>
      <c r="AB644" s="41"/>
      <c r="AC644" s="41"/>
      <c r="AD644" s="41"/>
      <c r="AE644" s="41"/>
      <c r="AR644" s="227" t="s">
        <v>318</v>
      </c>
      <c r="AT644" s="227" t="s">
        <v>159</v>
      </c>
      <c r="AU644" s="227" t="s">
        <v>81</v>
      </c>
      <c r="AY644" s="20" t="s">
        <v>156</v>
      </c>
      <c r="BE644" s="228">
        <f>IF(N644="základní",J644,0)</f>
        <v>0</v>
      </c>
      <c r="BF644" s="228">
        <f>IF(N644="snížená",J644,0)</f>
        <v>0</v>
      </c>
      <c r="BG644" s="228">
        <f>IF(N644="zákl. přenesená",J644,0)</f>
        <v>0</v>
      </c>
      <c r="BH644" s="228">
        <f>IF(N644="sníž. přenesená",J644,0)</f>
        <v>0</v>
      </c>
      <c r="BI644" s="228">
        <f>IF(N644="nulová",J644,0)</f>
        <v>0</v>
      </c>
      <c r="BJ644" s="20" t="s">
        <v>79</v>
      </c>
      <c r="BK644" s="228">
        <f>ROUND(I644*H644,2)</f>
        <v>0</v>
      </c>
      <c r="BL644" s="20" t="s">
        <v>318</v>
      </c>
      <c r="BM644" s="227" t="s">
        <v>2739</v>
      </c>
    </row>
    <row r="645" s="2" customFormat="1">
      <c r="A645" s="41"/>
      <c r="B645" s="42"/>
      <c r="C645" s="43"/>
      <c r="D645" s="229" t="s">
        <v>166</v>
      </c>
      <c r="E645" s="43"/>
      <c r="F645" s="230" t="s">
        <v>627</v>
      </c>
      <c r="G645" s="43"/>
      <c r="H645" s="43"/>
      <c r="I645" s="231"/>
      <c r="J645" s="43"/>
      <c r="K645" s="43"/>
      <c r="L645" s="47"/>
      <c r="M645" s="232"/>
      <c r="N645" s="233"/>
      <c r="O645" s="87"/>
      <c r="P645" s="87"/>
      <c r="Q645" s="87"/>
      <c r="R645" s="87"/>
      <c r="S645" s="87"/>
      <c r="T645" s="88"/>
      <c r="U645" s="41"/>
      <c r="V645" s="41"/>
      <c r="W645" s="41"/>
      <c r="X645" s="41"/>
      <c r="Y645" s="41"/>
      <c r="Z645" s="41"/>
      <c r="AA645" s="41"/>
      <c r="AB645" s="41"/>
      <c r="AC645" s="41"/>
      <c r="AD645" s="41"/>
      <c r="AE645" s="41"/>
      <c r="AT645" s="20" t="s">
        <v>166</v>
      </c>
      <c r="AU645" s="20" t="s">
        <v>81</v>
      </c>
    </row>
    <row r="646" s="14" customFormat="1">
      <c r="A646" s="14"/>
      <c r="B646" s="251"/>
      <c r="C646" s="252"/>
      <c r="D646" s="241" t="s">
        <v>222</v>
      </c>
      <c r="E646" s="253" t="s">
        <v>19</v>
      </c>
      <c r="F646" s="254" t="s">
        <v>2243</v>
      </c>
      <c r="G646" s="252"/>
      <c r="H646" s="253" t="s">
        <v>19</v>
      </c>
      <c r="I646" s="255"/>
      <c r="J646" s="252"/>
      <c r="K646" s="252"/>
      <c r="L646" s="256"/>
      <c r="M646" s="257"/>
      <c r="N646" s="258"/>
      <c r="O646" s="258"/>
      <c r="P646" s="258"/>
      <c r="Q646" s="258"/>
      <c r="R646" s="258"/>
      <c r="S646" s="258"/>
      <c r="T646" s="259"/>
      <c r="U646" s="14"/>
      <c r="V646" s="14"/>
      <c r="W646" s="14"/>
      <c r="X646" s="14"/>
      <c r="Y646" s="14"/>
      <c r="Z646" s="14"/>
      <c r="AA646" s="14"/>
      <c r="AB646" s="14"/>
      <c r="AC646" s="14"/>
      <c r="AD646" s="14"/>
      <c r="AE646" s="14"/>
      <c r="AT646" s="260" t="s">
        <v>222</v>
      </c>
      <c r="AU646" s="260" t="s">
        <v>81</v>
      </c>
      <c r="AV646" s="14" t="s">
        <v>79</v>
      </c>
      <c r="AW646" s="14" t="s">
        <v>33</v>
      </c>
      <c r="AX646" s="14" t="s">
        <v>72</v>
      </c>
      <c r="AY646" s="260" t="s">
        <v>156</v>
      </c>
    </row>
    <row r="647" s="13" customFormat="1">
      <c r="A647" s="13"/>
      <c r="B647" s="239"/>
      <c r="C647" s="240"/>
      <c r="D647" s="241" t="s">
        <v>222</v>
      </c>
      <c r="E647" s="242" t="s">
        <v>19</v>
      </c>
      <c r="F647" s="243" t="s">
        <v>2740</v>
      </c>
      <c r="G647" s="240"/>
      <c r="H647" s="244">
        <v>4.3890000000000002</v>
      </c>
      <c r="I647" s="245"/>
      <c r="J647" s="240"/>
      <c r="K647" s="240"/>
      <c r="L647" s="246"/>
      <c r="M647" s="247"/>
      <c r="N647" s="248"/>
      <c r="O647" s="248"/>
      <c r="P647" s="248"/>
      <c r="Q647" s="248"/>
      <c r="R647" s="248"/>
      <c r="S647" s="248"/>
      <c r="T647" s="249"/>
      <c r="U647" s="13"/>
      <c r="V647" s="13"/>
      <c r="W647" s="13"/>
      <c r="X647" s="13"/>
      <c r="Y647" s="13"/>
      <c r="Z647" s="13"/>
      <c r="AA647" s="13"/>
      <c r="AB647" s="13"/>
      <c r="AC647" s="13"/>
      <c r="AD647" s="13"/>
      <c r="AE647" s="13"/>
      <c r="AT647" s="250" t="s">
        <v>222</v>
      </c>
      <c r="AU647" s="250" t="s">
        <v>81</v>
      </c>
      <c r="AV647" s="13" t="s">
        <v>81</v>
      </c>
      <c r="AW647" s="13" t="s">
        <v>33</v>
      </c>
      <c r="AX647" s="13" t="s">
        <v>72</v>
      </c>
      <c r="AY647" s="250" t="s">
        <v>156</v>
      </c>
    </row>
    <row r="648" s="13" customFormat="1">
      <c r="A648" s="13"/>
      <c r="B648" s="239"/>
      <c r="C648" s="240"/>
      <c r="D648" s="241" t="s">
        <v>222</v>
      </c>
      <c r="E648" s="242" t="s">
        <v>19</v>
      </c>
      <c r="F648" s="243" t="s">
        <v>2741</v>
      </c>
      <c r="G648" s="240"/>
      <c r="H648" s="244">
        <v>6.6210000000000004</v>
      </c>
      <c r="I648" s="245"/>
      <c r="J648" s="240"/>
      <c r="K648" s="240"/>
      <c r="L648" s="246"/>
      <c r="M648" s="247"/>
      <c r="N648" s="248"/>
      <c r="O648" s="248"/>
      <c r="P648" s="248"/>
      <c r="Q648" s="248"/>
      <c r="R648" s="248"/>
      <c r="S648" s="248"/>
      <c r="T648" s="249"/>
      <c r="U648" s="13"/>
      <c r="V648" s="13"/>
      <c r="W648" s="13"/>
      <c r="X648" s="13"/>
      <c r="Y648" s="13"/>
      <c r="Z648" s="13"/>
      <c r="AA648" s="13"/>
      <c r="AB648" s="13"/>
      <c r="AC648" s="13"/>
      <c r="AD648" s="13"/>
      <c r="AE648" s="13"/>
      <c r="AT648" s="250" t="s">
        <v>222</v>
      </c>
      <c r="AU648" s="250" t="s">
        <v>81</v>
      </c>
      <c r="AV648" s="13" t="s">
        <v>81</v>
      </c>
      <c r="AW648" s="13" t="s">
        <v>33</v>
      </c>
      <c r="AX648" s="13" t="s">
        <v>72</v>
      </c>
      <c r="AY648" s="250" t="s">
        <v>156</v>
      </c>
    </row>
    <row r="649" s="14" customFormat="1">
      <c r="A649" s="14"/>
      <c r="B649" s="251"/>
      <c r="C649" s="252"/>
      <c r="D649" s="241" t="s">
        <v>222</v>
      </c>
      <c r="E649" s="253" t="s">
        <v>19</v>
      </c>
      <c r="F649" s="254" t="s">
        <v>2230</v>
      </c>
      <c r="G649" s="252"/>
      <c r="H649" s="253" t="s">
        <v>19</v>
      </c>
      <c r="I649" s="255"/>
      <c r="J649" s="252"/>
      <c r="K649" s="252"/>
      <c r="L649" s="256"/>
      <c r="M649" s="257"/>
      <c r="N649" s="258"/>
      <c r="O649" s="258"/>
      <c r="P649" s="258"/>
      <c r="Q649" s="258"/>
      <c r="R649" s="258"/>
      <c r="S649" s="258"/>
      <c r="T649" s="259"/>
      <c r="U649" s="14"/>
      <c r="V649" s="14"/>
      <c r="W649" s="14"/>
      <c r="X649" s="14"/>
      <c r="Y649" s="14"/>
      <c r="Z649" s="14"/>
      <c r="AA649" s="14"/>
      <c r="AB649" s="14"/>
      <c r="AC649" s="14"/>
      <c r="AD649" s="14"/>
      <c r="AE649" s="14"/>
      <c r="AT649" s="260" t="s">
        <v>222</v>
      </c>
      <c r="AU649" s="260" t="s">
        <v>81</v>
      </c>
      <c r="AV649" s="14" t="s">
        <v>79</v>
      </c>
      <c r="AW649" s="14" t="s">
        <v>33</v>
      </c>
      <c r="AX649" s="14" t="s">
        <v>72</v>
      </c>
      <c r="AY649" s="260" t="s">
        <v>156</v>
      </c>
    </row>
    <row r="650" s="13" customFormat="1">
      <c r="A650" s="13"/>
      <c r="B650" s="239"/>
      <c r="C650" s="240"/>
      <c r="D650" s="241" t="s">
        <v>222</v>
      </c>
      <c r="E650" s="242" t="s">
        <v>19</v>
      </c>
      <c r="F650" s="243" t="s">
        <v>2742</v>
      </c>
      <c r="G650" s="240"/>
      <c r="H650" s="244">
        <v>3.7349999999999999</v>
      </c>
      <c r="I650" s="245"/>
      <c r="J650" s="240"/>
      <c r="K650" s="240"/>
      <c r="L650" s="246"/>
      <c r="M650" s="247"/>
      <c r="N650" s="248"/>
      <c r="O650" s="248"/>
      <c r="P650" s="248"/>
      <c r="Q650" s="248"/>
      <c r="R650" s="248"/>
      <c r="S650" s="248"/>
      <c r="T650" s="249"/>
      <c r="U650" s="13"/>
      <c r="V650" s="13"/>
      <c r="W650" s="13"/>
      <c r="X650" s="13"/>
      <c r="Y650" s="13"/>
      <c r="Z650" s="13"/>
      <c r="AA650" s="13"/>
      <c r="AB650" s="13"/>
      <c r="AC650" s="13"/>
      <c r="AD650" s="13"/>
      <c r="AE650" s="13"/>
      <c r="AT650" s="250" t="s">
        <v>222</v>
      </c>
      <c r="AU650" s="250" t="s">
        <v>81</v>
      </c>
      <c r="AV650" s="13" t="s">
        <v>81</v>
      </c>
      <c r="AW650" s="13" t="s">
        <v>33</v>
      </c>
      <c r="AX650" s="13" t="s">
        <v>72</v>
      </c>
      <c r="AY650" s="250" t="s">
        <v>156</v>
      </c>
    </row>
    <row r="651" s="16" customFormat="1">
      <c r="A651" s="16"/>
      <c r="B651" s="272"/>
      <c r="C651" s="273"/>
      <c r="D651" s="241" t="s">
        <v>222</v>
      </c>
      <c r="E651" s="274" t="s">
        <v>19</v>
      </c>
      <c r="F651" s="275" t="s">
        <v>292</v>
      </c>
      <c r="G651" s="273"/>
      <c r="H651" s="276">
        <v>14.745000000000001</v>
      </c>
      <c r="I651" s="277"/>
      <c r="J651" s="273"/>
      <c r="K651" s="273"/>
      <c r="L651" s="278"/>
      <c r="M651" s="279"/>
      <c r="N651" s="280"/>
      <c r="O651" s="280"/>
      <c r="P651" s="280"/>
      <c r="Q651" s="280"/>
      <c r="R651" s="280"/>
      <c r="S651" s="280"/>
      <c r="T651" s="281"/>
      <c r="U651" s="16"/>
      <c r="V651" s="16"/>
      <c r="W651" s="16"/>
      <c r="X651" s="16"/>
      <c r="Y651" s="16"/>
      <c r="Z651" s="16"/>
      <c r="AA651" s="16"/>
      <c r="AB651" s="16"/>
      <c r="AC651" s="16"/>
      <c r="AD651" s="16"/>
      <c r="AE651" s="16"/>
      <c r="AT651" s="282" t="s">
        <v>222</v>
      </c>
      <c r="AU651" s="282" t="s">
        <v>81</v>
      </c>
      <c r="AV651" s="16" t="s">
        <v>178</v>
      </c>
      <c r="AW651" s="16" t="s">
        <v>33</v>
      </c>
      <c r="AX651" s="16" t="s">
        <v>79</v>
      </c>
      <c r="AY651" s="282" t="s">
        <v>156</v>
      </c>
    </row>
    <row r="652" s="2" customFormat="1" ht="16.5" customHeight="1">
      <c r="A652" s="41"/>
      <c r="B652" s="42"/>
      <c r="C652" s="283" t="s">
        <v>2115</v>
      </c>
      <c r="D652" s="283" t="s">
        <v>348</v>
      </c>
      <c r="E652" s="284" t="s">
        <v>630</v>
      </c>
      <c r="F652" s="285" t="s">
        <v>631</v>
      </c>
      <c r="G652" s="286" t="s">
        <v>218</v>
      </c>
      <c r="H652" s="287">
        <v>17.693999999999999</v>
      </c>
      <c r="I652" s="288"/>
      <c r="J652" s="289">
        <f>ROUND(I652*H652,2)</f>
        <v>0</v>
      </c>
      <c r="K652" s="285" t="s">
        <v>219</v>
      </c>
      <c r="L652" s="290"/>
      <c r="M652" s="291" t="s">
        <v>19</v>
      </c>
      <c r="N652" s="292" t="s">
        <v>43</v>
      </c>
      <c r="O652" s="87"/>
      <c r="P652" s="225">
        <f>O652*H652</f>
        <v>0</v>
      </c>
      <c r="Q652" s="225">
        <v>0.00035</v>
      </c>
      <c r="R652" s="225">
        <f>Q652*H652</f>
        <v>0.0061928999999999994</v>
      </c>
      <c r="S652" s="225">
        <v>0</v>
      </c>
      <c r="T652" s="226">
        <f>S652*H652</f>
        <v>0</v>
      </c>
      <c r="U652" s="41"/>
      <c r="V652" s="41"/>
      <c r="W652" s="41"/>
      <c r="X652" s="41"/>
      <c r="Y652" s="41"/>
      <c r="Z652" s="41"/>
      <c r="AA652" s="41"/>
      <c r="AB652" s="41"/>
      <c r="AC652" s="41"/>
      <c r="AD652" s="41"/>
      <c r="AE652" s="41"/>
      <c r="AR652" s="227" t="s">
        <v>420</v>
      </c>
      <c r="AT652" s="227" t="s">
        <v>348</v>
      </c>
      <c r="AU652" s="227" t="s">
        <v>81</v>
      </c>
      <c r="AY652" s="20" t="s">
        <v>156</v>
      </c>
      <c r="BE652" s="228">
        <f>IF(N652="základní",J652,0)</f>
        <v>0</v>
      </c>
      <c r="BF652" s="228">
        <f>IF(N652="snížená",J652,0)</f>
        <v>0</v>
      </c>
      <c r="BG652" s="228">
        <f>IF(N652="zákl. přenesená",J652,0)</f>
        <v>0</v>
      </c>
      <c r="BH652" s="228">
        <f>IF(N652="sníž. přenesená",J652,0)</f>
        <v>0</v>
      </c>
      <c r="BI652" s="228">
        <f>IF(N652="nulová",J652,0)</f>
        <v>0</v>
      </c>
      <c r="BJ652" s="20" t="s">
        <v>79</v>
      </c>
      <c r="BK652" s="228">
        <f>ROUND(I652*H652,2)</f>
        <v>0</v>
      </c>
      <c r="BL652" s="20" t="s">
        <v>318</v>
      </c>
      <c r="BM652" s="227" t="s">
        <v>2743</v>
      </c>
    </row>
    <row r="653" s="13" customFormat="1">
      <c r="A653" s="13"/>
      <c r="B653" s="239"/>
      <c r="C653" s="240"/>
      <c r="D653" s="241" t="s">
        <v>222</v>
      </c>
      <c r="E653" s="240"/>
      <c r="F653" s="243" t="s">
        <v>2744</v>
      </c>
      <c r="G653" s="240"/>
      <c r="H653" s="244">
        <v>17.693999999999999</v>
      </c>
      <c r="I653" s="245"/>
      <c r="J653" s="240"/>
      <c r="K653" s="240"/>
      <c r="L653" s="246"/>
      <c r="M653" s="247"/>
      <c r="N653" s="248"/>
      <c r="O653" s="248"/>
      <c r="P653" s="248"/>
      <c r="Q653" s="248"/>
      <c r="R653" s="248"/>
      <c r="S653" s="248"/>
      <c r="T653" s="249"/>
      <c r="U653" s="13"/>
      <c r="V653" s="13"/>
      <c r="W653" s="13"/>
      <c r="X653" s="13"/>
      <c r="Y653" s="13"/>
      <c r="Z653" s="13"/>
      <c r="AA653" s="13"/>
      <c r="AB653" s="13"/>
      <c r="AC653" s="13"/>
      <c r="AD653" s="13"/>
      <c r="AE653" s="13"/>
      <c r="AT653" s="250" t="s">
        <v>222</v>
      </c>
      <c r="AU653" s="250" t="s">
        <v>81</v>
      </c>
      <c r="AV653" s="13" t="s">
        <v>81</v>
      </c>
      <c r="AW653" s="13" t="s">
        <v>4</v>
      </c>
      <c r="AX653" s="13" t="s">
        <v>79</v>
      </c>
      <c r="AY653" s="250" t="s">
        <v>156</v>
      </c>
    </row>
    <row r="654" s="2" customFormat="1" ht="16.5" customHeight="1">
      <c r="A654" s="41"/>
      <c r="B654" s="42"/>
      <c r="C654" s="216" t="s">
        <v>2119</v>
      </c>
      <c r="D654" s="216" t="s">
        <v>159</v>
      </c>
      <c r="E654" s="217" t="s">
        <v>635</v>
      </c>
      <c r="F654" s="218" t="s">
        <v>636</v>
      </c>
      <c r="G654" s="219" t="s">
        <v>218</v>
      </c>
      <c r="H654" s="220">
        <v>5.0389999999999997</v>
      </c>
      <c r="I654" s="221"/>
      <c r="J654" s="222">
        <f>ROUND(I654*H654,2)</f>
        <v>0</v>
      </c>
      <c r="K654" s="218" t="s">
        <v>219</v>
      </c>
      <c r="L654" s="47"/>
      <c r="M654" s="223" t="s">
        <v>19</v>
      </c>
      <c r="N654" s="224" t="s">
        <v>43</v>
      </c>
      <c r="O654" s="87"/>
      <c r="P654" s="225">
        <f>O654*H654</f>
        <v>0</v>
      </c>
      <c r="Q654" s="225">
        <v>0.00020000000000000001</v>
      </c>
      <c r="R654" s="225">
        <f>Q654*H654</f>
        <v>0.0010077999999999999</v>
      </c>
      <c r="S654" s="225">
        <v>0</v>
      </c>
      <c r="T654" s="226">
        <f>S654*H654</f>
        <v>0</v>
      </c>
      <c r="U654" s="41"/>
      <c r="V654" s="41"/>
      <c r="W654" s="41"/>
      <c r="X654" s="41"/>
      <c r="Y654" s="41"/>
      <c r="Z654" s="41"/>
      <c r="AA654" s="41"/>
      <c r="AB654" s="41"/>
      <c r="AC654" s="41"/>
      <c r="AD654" s="41"/>
      <c r="AE654" s="41"/>
      <c r="AR654" s="227" t="s">
        <v>318</v>
      </c>
      <c r="AT654" s="227" t="s">
        <v>159</v>
      </c>
      <c r="AU654" s="227" t="s">
        <v>81</v>
      </c>
      <c r="AY654" s="20" t="s">
        <v>156</v>
      </c>
      <c r="BE654" s="228">
        <f>IF(N654="základní",J654,0)</f>
        <v>0</v>
      </c>
      <c r="BF654" s="228">
        <f>IF(N654="snížená",J654,0)</f>
        <v>0</v>
      </c>
      <c r="BG654" s="228">
        <f>IF(N654="zákl. přenesená",J654,0)</f>
        <v>0</v>
      </c>
      <c r="BH654" s="228">
        <f>IF(N654="sníž. přenesená",J654,0)</f>
        <v>0</v>
      </c>
      <c r="BI654" s="228">
        <f>IF(N654="nulová",J654,0)</f>
        <v>0</v>
      </c>
      <c r="BJ654" s="20" t="s">
        <v>79</v>
      </c>
      <c r="BK654" s="228">
        <f>ROUND(I654*H654,2)</f>
        <v>0</v>
      </c>
      <c r="BL654" s="20" t="s">
        <v>318</v>
      </c>
      <c r="BM654" s="227" t="s">
        <v>2745</v>
      </c>
    </row>
    <row r="655" s="2" customFormat="1">
      <c r="A655" s="41"/>
      <c r="B655" s="42"/>
      <c r="C655" s="43"/>
      <c r="D655" s="229" t="s">
        <v>166</v>
      </c>
      <c r="E655" s="43"/>
      <c r="F655" s="230" t="s">
        <v>638</v>
      </c>
      <c r="G655" s="43"/>
      <c r="H655" s="43"/>
      <c r="I655" s="231"/>
      <c r="J655" s="43"/>
      <c r="K655" s="43"/>
      <c r="L655" s="47"/>
      <c r="M655" s="232"/>
      <c r="N655" s="233"/>
      <c r="O655" s="87"/>
      <c r="P655" s="87"/>
      <c r="Q655" s="87"/>
      <c r="R655" s="87"/>
      <c r="S655" s="87"/>
      <c r="T655" s="88"/>
      <c r="U655" s="41"/>
      <c r="V655" s="41"/>
      <c r="W655" s="41"/>
      <c r="X655" s="41"/>
      <c r="Y655" s="41"/>
      <c r="Z655" s="41"/>
      <c r="AA655" s="41"/>
      <c r="AB655" s="41"/>
      <c r="AC655" s="41"/>
      <c r="AD655" s="41"/>
      <c r="AE655" s="41"/>
      <c r="AT655" s="20" t="s">
        <v>166</v>
      </c>
      <c r="AU655" s="20" t="s">
        <v>81</v>
      </c>
    </row>
    <row r="656" s="14" customFormat="1">
      <c r="A656" s="14"/>
      <c r="B656" s="251"/>
      <c r="C656" s="252"/>
      <c r="D656" s="241" t="s">
        <v>222</v>
      </c>
      <c r="E656" s="253" t="s">
        <v>19</v>
      </c>
      <c r="F656" s="254" t="s">
        <v>2746</v>
      </c>
      <c r="G656" s="252"/>
      <c r="H656" s="253" t="s">
        <v>19</v>
      </c>
      <c r="I656" s="255"/>
      <c r="J656" s="252"/>
      <c r="K656" s="252"/>
      <c r="L656" s="256"/>
      <c r="M656" s="257"/>
      <c r="N656" s="258"/>
      <c r="O656" s="258"/>
      <c r="P656" s="258"/>
      <c r="Q656" s="258"/>
      <c r="R656" s="258"/>
      <c r="S656" s="258"/>
      <c r="T656" s="259"/>
      <c r="U656" s="14"/>
      <c r="V656" s="14"/>
      <c r="W656" s="14"/>
      <c r="X656" s="14"/>
      <c r="Y656" s="14"/>
      <c r="Z656" s="14"/>
      <c r="AA656" s="14"/>
      <c r="AB656" s="14"/>
      <c r="AC656" s="14"/>
      <c r="AD656" s="14"/>
      <c r="AE656" s="14"/>
      <c r="AT656" s="260" t="s">
        <v>222</v>
      </c>
      <c r="AU656" s="260" t="s">
        <v>81</v>
      </c>
      <c r="AV656" s="14" t="s">
        <v>79</v>
      </c>
      <c r="AW656" s="14" t="s">
        <v>33</v>
      </c>
      <c r="AX656" s="14" t="s">
        <v>72</v>
      </c>
      <c r="AY656" s="260" t="s">
        <v>156</v>
      </c>
    </row>
    <row r="657" s="13" customFormat="1">
      <c r="A657" s="13"/>
      <c r="B657" s="239"/>
      <c r="C657" s="240"/>
      <c r="D657" s="241" t="s">
        <v>222</v>
      </c>
      <c r="E657" s="242" t="s">
        <v>19</v>
      </c>
      <c r="F657" s="243" t="s">
        <v>2747</v>
      </c>
      <c r="G657" s="240"/>
      <c r="H657" s="244">
        <v>3.9390000000000001</v>
      </c>
      <c r="I657" s="245"/>
      <c r="J657" s="240"/>
      <c r="K657" s="240"/>
      <c r="L657" s="246"/>
      <c r="M657" s="247"/>
      <c r="N657" s="248"/>
      <c r="O657" s="248"/>
      <c r="P657" s="248"/>
      <c r="Q657" s="248"/>
      <c r="R657" s="248"/>
      <c r="S657" s="248"/>
      <c r="T657" s="249"/>
      <c r="U657" s="13"/>
      <c r="V657" s="13"/>
      <c r="W657" s="13"/>
      <c r="X657" s="13"/>
      <c r="Y657" s="13"/>
      <c r="Z657" s="13"/>
      <c r="AA657" s="13"/>
      <c r="AB657" s="13"/>
      <c r="AC657" s="13"/>
      <c r="AD657" s="13"/>
      <c r="AE657" s="13"/>
      <c r="AT657" s="250" t="s">
        <v>222</v>
      </c>
      <c r="AU657" s="250" t="s">
        <v>81</v>
      </c>
      <c r="AV657" s="13" t="s">
        <v>81</v>
      </c>
      <c r="AW657" s="13" t="s">
        <v>33</v>
      </c>
      <c r="AX657" s="13" t="s">
        <v>72</v>
      </c>
      <c r="AY657" s="250" t="s">
        <v>156</v>
      </c>
    </row>
    <row r="658" s="13" customFormat="1">
      <c r="A658" s="13"/>
      <c r="B658" s="239"/>
      <c r="C658" s="240"/>
      <c r="D658" s="241" t="s">
        <v>222</v>
      </c>
      <c r="E658" s="242" t="s">
        <v>19</v>
      </c>
      <c r="F658" s="243" t="s">
        <v>2748</v>
      </c>
      <c r="G658" s="240"/>
      <c r="H658" s="244">
        <v>1.1000000000000001</v>
      </c>
      <c r="I658" s="245"/>
      <c r="J658" s="240"/>
      <c r="K658" s="240"/>
      <c r="L658" s="246"/>
      <c r="M658" s="247"/>
      <c r="N658" s="248"/>
      <c r="O658" s="248"/>
      <c r="P658" s="248"/>
      <c r="Q658" s="248"/>
      <c r="R658" s="248"/>
      <c r="S658" s="248"/>
      <c r="T658" s="249"/>
      <c r="U658" s="13"/>
      <c r="V658" s="13"/>
      <c r="W658" s="13"/>
      <c r="X658" s="13"/>
      <c r="Y658" s="13"/>
      <c r="Z658" s="13"/>
      <c r="AA658" s="13"/>
      <c r="AB658" s="13"/>
      <c r="AC658" s="13"/>
      <c r="AD658" s="13"/>
      <c r="AE658" s="13"/>
      <c r="AT658" s="250" t="s">
        <v>222</v>
      </c>
      <c r="AU658" s="250" t="s">
        <v>81</v>
      </c>
      <c r="AV658" s="13" t="s">
        <v>81</v>
      </c>
      <c r="AW658" s="13" t="s">
        <v>33</v>
      </c>
      <c r="AX658" s="13" t="s">
        <v>72</v>
      </c>
      <c r="AY658" s="250" t="s">
        <v>156</v>
      </c>
    </row>
    <row r="659" s="16" customFormat="1">
      <c r="A659" s="16"/>
      <c r="B659" s="272"/>
      <c r="C659" s="273"/>
      <c r="D659" s="241" t="s">
        <v>222</v>
      </c>
      <c r="E659" s="274" t="s">
        <v>19</v>
      </c>
      <c r="F659" s="275" t="s">
        <v>292</v>
      </c>
      <c r="G659" s="273"/>
      <c r="H659" s="276">
        <v>5.0389999999999997</v>
      </c>
      <c r="I659" s="277"/>
      <c r="J659" s="273"/>
      <c r="K659" s="273"/>
      <c r="L659" s="278"/>
      <c r="M659" s="279"/>
      <c r="N659" s="280"/>
      <c r="O659" s="280"/>
      <c r="P659" s="280"/>
      <c r="Q659" s="280"/>
      <c r="R659" s="280"/>
      <c r="S659" s="280"/>
      <c r="T659" s="281"/>
      <c r="U659" s="16"/>
      <c r="V659" s="16"/>
      <c r="W659" s="16"/>
      <c r="X659" s="16"/>
      <c r="Y659" s="16"/>
      <c r="Z659" s="16"/>
      <c r="AA659" s="16"/>
      <c r="AB659" s="16"/>
      <c r="AC659" s="16"/>
      <c r="AD659" s="16"/>
      <c r="AE659" s="16"/>
      <c r="AT659" s="282" t="s">
        <v>222</v>
      </c>
      <c r="AU659" s="282" t="s">
        <v>81</v>
      </c>
      <c r="AV659" s="16" t="s">
        <v>178</v>
      </c>
      <c r="AW659" s="16" t="s">
        <v>33</v>
      </c>
      <c r="AX659" s="16" t="s">
        <v>79</v>
      </c>
      <c r="AY659" s="282" t="s">
        <v>156</v>
      </c>
    </row>
    <row r="660" s="2" customFormat="1" ht="24.15" customHeight="1">
      <c r="A660" s="41"/>
      <c r="B660" s="42"/>
      <c r="C660" s="216" t="s">
        <v>2123</v>
      </c>
      <c r="D660" s="216" t="s">
        <v>159</v>
      </c>
      <c r="E660" s="217" t="s">
        <v>641</v>
      </c>
      <c r="F660" s="218" t="s">
        <v>642</v>
      </c>
      <c r="G660" s="219" t="s">
        <v>218</v>
      </c>
      <c r="H660" s="220">
        <v>5.0389999999999997</v>
      </c>
      <c r="I660" s="221"/>
      <c r="J660" s="222">
        <f>ROUND(I660*H660,2)</f>
        <v>0</v>
      </c>
      <c r="K660" s="218" t="s">
        <v>219</v>
      </c>
      <c r="L660" s="47"/>
      <c r="M660" s="223" t="s">
        <v>19</v>
      </c>
      <c r="N660" s="224" t="s">
        <v>43</v>
      </c>
      <c r="O660" s="87"/>
      <c r="P660" s="225">
        <f>O660*H660</f>
        <v>0</v>
      </c>
      <c r="Q660" s="225">
        <v>0.00029</v>
      </c>
      <c r="R660" s="225">
        <f>Q660*H660</f>
        <v>0.00146131</v>
      </c>
      <c r="S660" s="225">
        <v>0</v>
      </c>
      <c r="T660" s="226">
        <f>S660*H660</f>
        <v>0</v>
      </c>
      <c r="U660" s="41"/>
      <c r="V660" s="41"/>
      <c r="W660" s="41"/>
      <c r="X660" s="41"/>
      <c r="Y660" s="41"/>
      <c r="Z660" s="41"/>
      <c r="AA660" s="41"/>
      <c r="AB660" s="41"/>
      <c r="AC660" s="41"/>
      <c r="AD660" s="41"/>
      <c r="AE660" s="41"/>
      <c r="AR660" s="227" t="s">
        <v>318</v>
      </c>
      <c r="AT660" s="227" t="s">
        <v>159</v>
      </c>
      <c r="AU660" s="227" t="s">
        <v>81</v>
      </c>
      <c r="AY660" s="20" t="s">
        <v>156</v>
      </c>
      <c r="BE660" s="228">
        <f>IF(N660="základní",J660,0)</f>
        <v>0</v>
      </c>
      <c r="BF660" s="228">
        <f>IF(N660="snížená",J660,0)</f>
        <v>0</v>
      </c>
      <c r="BG660" s="228">
        <f>IF(N660="zákl. přenesená",J660,0)</f>
        <v>0</v>
      </c>
      <c r="BH660" s="228">
        <f>IF(N660="sníž. přenesená",J660,0)</f>
        <v>0</v>
      </c>
      <c r="BI660" s="228">
        <f>IF(N660="nulová",J660,0)</f>
        <v>0</v>
      </c>
      <c r="BJ660" s="20" t="s">
        <v>79</v>
      </c>
      <c r="BK660" s="228">
        <f>ROUND(I660*H660,2)</f>
        <v>0</v>
      </c>
      <c r="BL660" s="20" t="s">
        <v>318</v>
      </c>
      <c r="BM660" s="227" t="s">
        <v>2749</v>
      </c>
    </row>
    <row r="661" s="2" customFormat="1">
      <c r="A661" s="41"/>
      <c r="B661" s="42"/>
      <c r="C661" s="43"/>
      <c r="D661" s="229" t="s">
        <v>166</v>
      </c>
      <c r="E661" s="43"/>
      <c r="F661" s="230" t="s">
        <v>644</v>
      </c>
      <c r="G661" s="43"/>
      <c r="H661" s="43"/>
      <c r="I661" s="231"/>
      <c r="J661" s="43"/>
      <c r="K661" s="43"/>
      <c r="L661" s="47"/>
      <c r="M661" s="232"/>
      <c r="N661" s="233"/>
      <c r="O661" s="87"/>
      <c r="P661" s="87"/>
      <c r="Q661" s="87"/>
      <c r="R661" s="87"/>
      <c r="S661" s="87"/>
      <c r="T661" s="88"/>
      <c r="U661" s="41"/>
      <c r="V661" s="41"/>
      <c r="W661" s="41"/>
      <c r="X661" s="41"/>
      <c r="Y661" s="41"/>
      <c r="Z661" s="41"/>
      <c r="AA661" s="41"/>
      <c r="AB661" s="41"/>
      <c r="AC661" s="41"/>
      <c r="AD661" s="41"/>
      <c r="AE661" s="41"/>
      <c r="AT661" s="20" t="s">
        <v>166</v>
      </c>
      <c r="AU661" s="20" t="s">
        <v>81</v>
      </c>
    </row>
    <row r="662" s="2" customFormat="1" ht="21.75" customHeight="1">
      <c r="A662" s="41"/>
      <c r="B662" s="42"/>
      <c r="C662" s="216" t="s">
        <v>2127</v>
      </c>
      <c r="D662" s="216" t="s">
        <v>159</v>
      </c>
      <c r="E662" s="217" t="s">
        <v>2750</v>
      </c>
      <c r="F662" s="218" t="s">
        <v>2751</v>
      </c>
      <c r="G662" s="219" t="s">
        <v>218</v>
      </c>
      <c r="H662" s="220">
        <v>140.66399999999999</v>
      </c>
      <c r="I662" s="221"/>
      <c r="J662" s="222">
        <f>ROUND(I662*H662,2)</f>
        <v>0</v>
      </c>
      <c r="K662" s="218" t="s">
        <v>219</v>
      </c>
      <c r="L662" s="47"/>
      <c r="M662" s="223" t="s">
        <v>19</v>
      </c>
      <c r="N662" s="224" t="s">
        <v>43</v>
      </c>
      <c r="O662" s="87"/>
      <c r="P662" s="225">
        <f>O662*H662</f>
        <v>0</v>
      </c>
      <c r="Q662" s="225">
        <v>0.00020000000000000001</v>
      </c>
      <c r="R662" s="225">
        <f>Q662*H662</f>
        <v>0.028132799999999999</v>
      </c>
      <c r="S662" s="225">
        <v>0</v>
      </c>
      <c r="T662" s="226">
        <f>S662*H662</f>
        <v>0</v>
      </c>
      <c r="U662" s="41"/>
      <c r="V662" s="41"/>
      <c r="W662" s="41"/>
      <c r="X662" s="41"/>
      <c r="Y662" s="41"/>
      <c r="Z662" s="41"/>
      <c r="AA662" s="41"/>
      <c r="AB662" s="41"/>
      <c r="AC662" s="41"/>
      <c r="AD662" s="41"/>
      <c r="AE662" s="41"/>
      <c r="AR662" s="227" t="s">
        <v>318</v>
      </c>
      <c r="AT662" s="227" t="s">
        <v>159</v>
      </c>
      <c r="AU662" s="227" t="s">
        <v>81</v>
      </c>
      <c r="AY662" s="20" t="s">
        <v>156</v>
      </c>
      <c r="BE662" s="228">
        <f>IF(N662="základní",J662,0)</f>
        <v>0</v>
      </c>
      <c r="BF662" s="228">
        <f>IF(N662="snížená",J662,0)</f>
        <v>0</v>
      </c>
      <c r="BG662" s="228">
        <f>IF(N662="zákl. přenesená",J662,0)</f>
        <v>0</v>
      </c>
      <c r="BH662" s="228">
        <f>IF(N662="sníž. přenesená",J662,0)</f>
        <v>0</v>
      </c>
      <c r="BI662" s="228">
        <f>IF(N662="nulová",J662,0)</f>
        <v>0</v>
      </c>
      <c r="BJ662" s="20" t="s">
        <v>79</v>
      </c>
      <c r="BK662" s="228">
        <f>ROUND(I662*H662,2)</f>
        <v>0</v>
      </c>
      <c r="BL662" s="20" t="s">
        <v>318</v>
      </c>
      <c r="BM662" s="227" t="s">
        <v>2752</v>
      </c>
    </row>
    <row r="663" s="2" customFormat="1">
      <c r="A663" s="41"/>
      <c r="B663" s="42"/>
      <c r="C663" s="43"/>
      <c r="D663" s="229" t="s">
        <v>166</v>
      </c>
      <c r="E663" s="43"/>
      <c r="F663" s="230" t="s">
        <v>2753</v>
      </c>
      <c r="G663" s="43"/>
      <c r="H663" s="43"/>
      <c r="I663" s="231"/>
      <c r="J663" s="43"/>
      <c r="K663" s="43"/>
      <c r="L663" s="47"/>
      <c r="M663" s="232"/>
      <c r="N663" s="233"/>
      <c r="O663" s="87"/>
      <c r="P663" s="87"/>
      <c r="Q663" s="87"/>
      <c r="R663" s="87"/>
      <c r="S663" s="87"/>
      <c r="T663" s="88"/>
      <c r="U663" s="41"/>
      <c r="V663" s="41"/>
      <c r="W663" s="41"/>
      <c r="X663" s="41"/>
      <c r="Y663" s="41"/>
      <c r="Z663" s="41"/>
      <c r="AA663" s="41"/>
      <c r="AB663" s="41"/>
      <c r="AC663" s="41"/>
      <c r="AD663" s="41"/>
      <c r="AE663" s="41"/>
      <c r="AT663" s="20" t="s">
        <v>166</v>
      </c>
      <c r="AU663" s="20" t="s">
        <v>81</v>
      </c>
    </row>
    <row r="664" s="14" customFormat="1">
      <c r="A664" s="14"/>
      <c r="B664" s="251"/>
      <c r="C664" s="252"/>
      <c r="D664" s="241" t="s">
        <v>222</v>
      </c>
      <c r="E664" s="253" t="s">
        <v>19</v>
      </c>
      <c r="F664" s="254" t="s">
        <v>2754</v>
      </c>
      <c r="G664" s="252"/>
      <c r="H664" s="253" t="s">
        <v>19</v>
      </c>
      <c r="I664" s="255"/>
      <c r="J664" s="252"/>
      <c r="K664" s="252"/>
      <c r="L664" s="256"/>
      <c r="M664" s="257"/>
      <c r="N664" s="258"/>
      <c r="O664" s="258"/>
      <c r="P664" s="258"/>
      <c r="Q664" s="258"/>
      <c r="R664" s="258"/>
      <c r="S664" s="258"/>
      <c r="T664" s="259"/>
      <c r="U664" s="14"/>
      <c r="V664" s="14"/>
      <c r="W664" s="14"/>
      <c r="X664" s="14"/>
      <c r="Y664" s="14"/>
      <c r="Z664" s="14"/>
      <c r="AA664" s="14"/>
      <c r="AB664" s="14"/>
      <c r="AC664" s="14"/>
      <c r="AD664" s="14"/>
      <c r="AE664" s="14"/>
      <c r="AT664" s="260" t="s">
        <v>222</v>
      </c>
      <c r="AU664" s="260" t="s">
        <v>81</v>
      </c>
      <c r="AV664" s="14" t="s">
        <v>79</v>
      </c>
      <c r="AW664" s="14" t="s">
        <v>33</v>
      </c>
      <c r="AX664" s="14" t="s">
        <v>72</v>
      </c>
      <c r="AY664" s="260" t="s">
        <v>156</v>
      </c>
    </row>
    <row r="665" s="13" customFormat="1">
      <c r="A665" s="13"/>
      <c r="B665" s="239"/>
      <c r="C665" s="240"/>
      <c r="D665" s="241" t="s">
        <v>222</v>
      </c>
      <c r="E665" s="242" t="s">
        <v>19</v>
      </c>
      <c r="F665" s="243" t="s">
        <v>2755</v>
      </c>
      <c r="G665" s="240"/>
      <c r="H665" s="244">
        <v>2.125</v>
      </c>
      <c r="I665" s="245"/>
      <c r="J665" s="240"/>
      <c r="K665" s="240"/>
      <c r="L665" s="246"/>
      <c r="M665" s="247"/>
      <c r="N665" s="248"/>
      <c r="O665" s="248"/>
      <c r="P665" s="248"/>
      <c r="Q665" s="248"/>
      <c r="R665" s="248"/>
      <c r="S665" s="248"/>
      <c r="T665" s="249"/>
      <c r="U665" s="13"/>
      <c r="V665" s="13"/>
      <c r="W665" s="13"/>
      <c r="X665" s="13"/>
      <c r="Y665" s="13"/>
      <c r="Z665" s="13"/>
      <c r="AA665" s="13"/>
      <c r="AB665" s="13"/>
      <c r="AC665" s="13"/>
      <c r="AD665" s="13"/>
      <c r="AE665" s="13"/>
      <c r="AT665" s="250" t="s">
        <v>222</v>
      </c>
      <c r="AU665" s="250" t="s">
        <v>81</v>
      </c>
      <c r="AV665" s="13" t="s">
        <v>81</v>
      </c>
      <c r="AW665" s="13" t="s">
        <v>33</v>
      </c>
      <c r="AX665" s="13" t="s">
        <v>72</v>
      </c>
      <c r="AY665" s="250" t="s">
        <v>156</v>
      </c>
    </row>
    <row r="666" s="13" customFormat="1">
      <c r="A666" s="13"/>
      <c r="B666" s="239"/>
      <c r="C666" s="240"/>
      <c r="D666" s="241" t="s">
        <v>222</v>
      </c>
      <c r="E666" s="242" t="s">
        <v>19</v>
      </c>
      <c r="F666" s="243" t="s">
        <v>2756</v>
      </c>
      <c r="G666" s="240"/>
      <c r="H666" s="244">
        <v>1.496</v>
      </c>
      <c r="I666" s="245"/>
      <c r="J666" s="240"/>
      <c r="K666" s="240"/>
      <c r="L666" s="246"/>
      <c r="M666" s="247"/>
      <c r="N666" s="248"/>
      <c r="O666" s="248"/>
      <c r="P666" s="248"/>
      <c r="Q666" s="248"/>
      <c r="R666" s="248"/>
      <c r="S666" s="248"/>
      <c r="T666" s="249"/>
      <c r="U666" s="13"/>
      <c r="V666" s="13"/>
      <c r="W666" s="13"/>
      <c r="X666" s="13"/>
      <c r="Y666" s="13"/>
      <c r="Z666" s="13"/>
      <c r="AA666" s="13"/>
      <c r="AB666" s="13"/>
      <c r="AC666" s="13"/>
      <c r="AD666" s="13"/>
      <c r="AE666" s="13"/>
      <c r="AT666" s="250" t="s">
        <v>222</v>
      </c>
      <c r="AU666" s="250" t="s">
        <v>81</v>
      </c>
      <c r="AV666" s="13" t="s">
        <v>81</v>
      </c>
      <c r="AW666" s="13" t="s">
        <v>33</v>
      </c>
      <c r="AX666" s="13" t="s">
        <v>72</v>
      </c>
      <c r="AY666" s="250" t="s">
        <v>156</v>
      </c>
    </row>
    <row r="667" s="13" customFormat="1">
      <c r="A667" s="13"/>
      <c r="B667" s="239"/>
      <c r="C667" s="240"/>
      <c r="D667" s="241" t="s">
        <v>222</v>
      </c>
      <c r="E667" s="242" t="s">
        <v>19</v>
      </c>
      <c r="F667" s="243" t="s">
        <v>2757</v>
      </c>
      <c r="G667" s="240"/>
      <c r="H667" s="244">
        <v>3.4350000000000001</v>
      </c>
      <c r="I667" s="245"/>
      <c r="J667" s="240"/>
      <c r="K667" s="240"/>
      <c r="L667" s="246"/>
      <c r="M667" s="247"/>
      <c r="N667" s="248"/>
      <c r="O667" s="248"/>
      <c r="P667" s="248"/>
      <c r="Q667" s="248"/>
      <c r="R667" s="248"/>
      <c r="S667" s="248"/>
      <c r="T667" s="249"/>
      <c r="U667" s="13"/>
      <c r="V667" s="13"/>
      <c r="W667" s="13"/>
      <c r="X667" s="13"/>
      <c r="Y667" s="13"/>
      <c r="Z667" s="13"/>
      <c r="AA667" s="13"/>
      <c r="AB667" s="13"/>
      <c r="AC667" s="13"/>
      <c r="AD667" s="13"/>
      <c r="AE667" s="13"/>
      <c r="AT667" s="250" t="s">
        <v>222</v>
      </c>
      <c r="AU667" s="250" t="s">
        <v>81</v>
      </c>
      <c r="AV667" s="13" t="s">
        <v>81</v>
      </c>
      <c r="AW667" s="13" t="s">
        <v>33</v>
      </c>
      <c r="AX667" s="13" t="s">
        <v>72</v>
      </c>
      <c r="AY667" s="250" t="s">
        <v>156</v>
      </c>
    </row>
    <row r="668" s="13" customFormat="1">
      <c r="A668" s="13"/>
      <c r="B668" s="239"/>
      <c r="C668" s="240"/>
      <c r="D668" s="241" t="s">
        <v>222</v>
      </c>
      <c r="E668" s="242" t="s">
        <v>19</v>
      </c>
      <c r="F668" s="243" t="s">
        <v>2758</v>
      </c>
      <c r="G668" s="240"/>
      <c r="H668" s="244">
        <v>5.8620000000000001</v>
      </c>
      <c r="I668" s="245"/>
      <c r="J668" s="240"/>
      <c r="K668" s="240"/>
      <c r="L668" s="246"/>
      <c r="M668" s="247"/>
      <c r="N668" s="248"/>
      <c r="O668" s="248"/>
      <c r="P668" s="248"/>
      <c r="Q668" s="248"/>
      <c r="R668" s="248"/>
      <c r="S668" s="248"/>
      <c r="T668" s="249"/>
      <c r="U668" s="13"/>
      <c r="V668" s="13"/>
      <c r="W668" s="13"/>
      <c r="X668" s="13"/>
      <c r="Y668" s="13"/>
      <c r="Z668" s="13"/>
      <c r="AA668" s="13"/>
      <c r="AB668" s="13"/>
      <c r="AC668" s="13"/>
      <c r="AD668" s="13"/>
      <c r="AE668" s="13"/>
      <c r="AT668" s="250" t="s">
        <v>222</v>
      </c>
      <c r="AU668" s="250" t="s">
        <v>81</v>
      </c>
      <c r="AV668" s="13" t="s">
        <v>81</v>
      </c>
      <c r="AW668" s="13" t="s">
        <v>33</v>
      </c>
      <c r="AX668" s="13" t="s">
        <v>72</v>
      </c>
      <c r="AY668" s="250" t="s">
        <v>156</v>
      </c>
    </row>
    <row r="669" s="14" customFormat="1">
      <c r="A669" s="14"/>
      <c r="B669" s="251"/>
      <c r="C669" s="252"/>
      <c r="D669" s="241" t="s">
        <v>222</v>
      </c>
      <c r="E669" s="253" t="s">
        <v>19</v>
      </c>
      <c r="F669" s="254" t="s">
        <v>2230</v>
      </c>
      <c r="G669" s="252"/>
      <c r="H669" s="253" t="s">
        <v>19</v>
      </c>
      <c r="I669" s="255"/>
      <c r="J669" s="252"/>
      <c r="K669" s="252"/>
      <c r="L669" s="256"/>
      <c r="M669" s="257"/>
      <c r="N669" s="258"/>
      <c r="O669" s="258"/>
      <c r="P669" s="258"/>
      <c r="Q669" s="258"/>
      <c r="R669" s="258"/>
      <c r="S669" s="258"/>
      <c r="T669" s="259"/>
      <c r="U669" s="14"/>
      <c r="V669" s="14"/>
      <c r="W669" s="14"/>
      <c r="X669" s="14"/>
      <c r="Y669" s="14"/>
      <c r="Z669" s="14"/>
      <c r="AA669" s="14"/>
      <c r="AB669" s="14"/>
      <c r="AC669" s="14"/>
      <c r="AD669" s="14"/>
      <c r="AE669" s="14"/>
      <c r="AT669" s="260" t="s">
        <v>222</v>
      </c>
      <c r="AU669" s="260" t="s">
        <v>81</v>
      </c>
      <c r="AV669" s="14" t="s">
        <v>79</v>
      </c>
      <c r="AW669" s="14" t="s">
        <v>33</v>
      </c>
      <c r="AX669" s="14" t="s">
        <v>72</v>
      </c>
      <c r="AY669" s="260" t="s">
        <v>156</v>
      </c>
    </row>
    <row r="670" s="13" customFormat="1">
      <c r="A670" s="13"/>
      <c r="B670" s="239"/>
      <c r="C670" s="240"/>
      <c r="D670" s="241" t="s">
        <v>222</v>
      </c>
      <c r="E670" s="242" t="s">
        <v>19</v>
      </c>
      <c r="F670" s="243" t="s">
        <v>2759</v>
      </c>
      <c r="G670" s="240"/>
      <c r="H670" s="244">
        <v>124.61</v>
      </c>
      <c r="I670" s="245"/>
      <c r="J670" s="240"/>
      <c r="K670" s="240"/>
      <c r="L670" s="246"/>
      <c r="M670" s="247"/>
      <c r="N670" s="248"/>
      <c r="O670" s="248"/>
      <c r="P670" s="248"/>
      <c r="Q670" s="248"/>
      <c r="R670" s="248"/>
      <c r="S670" s="248"/>
      <c r="T670" s="249"/>
      <c r="U670" s="13"/>
      <c r="V670" s="13"/>
      <c r="W670" s="13"/>
      <c r="X670" s="13"/>
      <c r="Y670" s="13"/>
      <c r="Z670" s="13"/>
      <c r="AA670" s="13"/>
      <c r="AB670" s="13"/>
      <c r="AC670" s="13"/>
      <c r="AD670" s="13"/>
      <c r="AE670" s="13"/>
      <c r="AT670" s="250" t="s">
        <v>222</v>
      </c>
      <c r="AU670" s="250" t="s">
        <v>81</v>
      </c>
      <c r="AV670" s="13" t="s">
        <v>81</v>
      </c>
      <c r="AW670" s="13" t="s">
        <v>33</v>
      </c>
      <c r="AX670" s="13" t="s">
        <v>72</v>
      </c>
      <c r="AY670" s="250" t="s">
        <v>156</v>
      </c>
    </row>
    <row r="671" s="13" customFormat="1">
      <c r="A671" s="13"/>
      <c r="B671" s="239"/>
      <c r="C671" s="240"/>
      <c r="D671" s="241" t="s">
        <v>222</v>
      </c>
      <c r="E671" s="242" t="s">
        <v>19</v>
      </c>
      <c r="F671" s="243" t="s">
        <v>2760</v>
      </c>
      <c r="G671" s="240"/>
      <c r="H671" s="244">
        <v>3.1360000000000001</v>
      </c>
      <c r="I671" s="245"/>
      <c r="J671" s="240"/>
      <c r="K671" s="240"/>
      <c r="L671" s="246"/>
      <c r="M671" s="247"/>
      <c r="N671" s="248"/>
      <c r="O671" s="248"/>
      <c r="P671" s="248"/>
      <c r="Q671" s="248"/>
      <c r="R671" s="248"/>
      <c r="S671" s="248"/>
      <c r="T671" s="249"/>
      <c r="U671" s="13"/>
      <c r="V671" s="13"/>
      <c r="W671" s="13"/>
      <c r="X671" s="13"/>
      <c r="Y671" s="13"/>
      <c r="Z671" s="13"/>
      <c r="AA671" s="13"/>
      <c r="AB671" s="13"/>
      <c r="AC671" s="13"/>
      <c r="AD671" s="13"/>
      <c r="AE671" s="13"/>
      <c r="AT671" s="250" t="s">
        <v>222</v>
      </c>
      <c r="AU671" s="250" t="s">
        <v>81</v>
      </c>
      <c r="AV671" s="13" t="s">
        <v>81</v>
      </c>
      <c r="AW671" s="13" t="s">
        <v>33</v>
      </c>
      <c r="AX671" s="13" t="s">
        <v>72</v>
      </c>
      <c r="AY671" s="250" t="s">
        <v>156</v>
      </c>
    </row>
    <row r="672" s="16" customFormat="1">
      <c r="A672" s="16"/>
      <c r="B672" s="272"/>
      <c r="C672" s="273"/>
      <c r="D672" s="241" t="s">
        <v>222</v>
      </c>
      <c r="E672" s="274" t="s">
        <v>19</v>
      </c>
      <c r="F672" s="275" t="s">
        <v>292</v>
      </c>
      <c r="G672" s="273"/>
      <c r="H672" s="276">
        <v>140.66399999999999</v>
      </c>
      <c r="I672" s="277"/>
      <c r="J672" s="273"/>
      <c r="K672" s="273"/>
      <c r="L672" s="278"/>
      <c r="M672" s="279"/>
      <c r="N672" s="280"/>
      <c r="O672" s="280"/>
      <c r="P672" s="280"/>
      <c r="Q672" s="280"/>
      <c r="R672" s="280"/>
      <c r="S672" s="280"/>
      <c r="T672" s="281"/>
      <c r="U672" s="16"/>
      <c r="V672" s="16"/>
      <c r="W672" s="16"/>
      <c r="X672" s="16"/>
      <c r="Y672" s="16"/>
      <c r="Z672" s="16"/>
      <c r="AA672" s="16"/>
      <c r="AB672" s="16"/>
      <c r="AC672" s="16"/>
      <c r="AD672" s="16"/>
      <c r="AE672" s="16"/>
      <c r="AT672" s="282" t="s">
        <v>222</v>
      </c>
      <c r="AU672" s="282" t="s">
        <v>81</v>
      </c>
      <c r="AV672" s="16" t="s">
        <v>178</v>
      </c>
      <c r="AW672" s="16" t="s">
        <v>33</v>
      </c>
      <c r="AX672" s="16" t="s">
        <v>79</v>
      </c>
      <c r="AY672" s="282" t="s">
        <v>156</v>
      </c>
    </row>
    <row r="673" s="2" customFormat="1" ht="24.15" customHeight="1">
      <c r="A673" s="41"/>
      <c r="B673" s="42"/>
      <c r="C673" s="216" t="s">
        <v>2131</v>
      </c>
      <c r="D673" s="216" t="s">
        <v>159</v>
      </c>
      <c r="E673" s="217" t="s">
        <v>2761</v>
      </c>
      <c r="F673" s="218" t="s">
        <v>2762</v>
      </c>
      <c r="G673" s="219" t="s">
        <v>218</v>
      </c>
      <c r="H673" s="220">
        <v>140.66399999999999</v>
      </c>
      <c r="I673" s="221"/>
      <c r="J673" s="222">
        <f>ROUND(I673*H673,2)</f>
        <v>0</v>
      </c>
      <c r="K673" s="218" t="s">
        <v>219</v>
      </c>
      <c r="L673" s="47"/>
      <c r="M673" s="223" t="s">
        <v>19</v>
      </c>
      <c r="N673" s="224" t="s">
        <v>43</v>
      </c>
      <c r="O673" s="87"/>
      <c r="P673" s="225">
        <f>O673*H673</f>
        <v>0</v>
      </c>
      <c r="Q673" s="225">
        <v>0.00029</v>
      </c>
      <c r="R673" s="225">
        <f>Q673*H673</f>
        <v>0.040792559999999999</v>
      </c>
      <c r="S673" s="225">
        <v>0</v>
      </c>
      <c r="T673" s="226">
        <f>S673*H673</f>
        <v>0</v>
      </c>
      <c r="U673" s="41"/>
      <c r="V673" s="41"/>
      <c r="W673" s="41"/>
      <c r="X673" s="41"/>
      <c r="Y673" s="41"/>
      <c r="Z673" s="41"/>
      <c r="AA673" s="41"/>
      <c r="AB673" s="41"/>
      <c r="AC673" s="41"/>
      <c r="AD673" s="41"/>
      <c r="AE673" s="41"/>
      <c r="AR673" s="227" t="s">
        <v>318</v>
      </c>
      <c r="AT673" s="227" t="s">
        <v>159</v>
      </c>
      <c r="AU673" s="227" t="s">
        <v>81</v>
      </c>
      <c r="AY673" s="20" t="s">
        <v>156</v>
      </c>
      <c r="BE673" s="228">
        <f>IF(N673="základní",J673,0)</f>
        <v>0</v>
      </c>
      <c r="BF673" s="228">
        <f>IF(N673="snížená",J673,0)</f>
        <v>0</v>
      </c>
      <c r="BG673" s="228">
        <f>IF(N673="zákl. přenesená",J673,0)</f>
        <v>0</v>
      </c>
      <c r="BH673" s="228">
        <f>IF(N673="sníž. přenesená",J673,0)</f>
        <v>0</v>
      </c>
      <c r="BI673" s="228">
        <f>IF(N673="nulová",J673,0)</f>
        <v>0</v>
      </c>
      <c r="BJ673" s="20" t="s">
        <v>79</v>
      </c>
      <c r="BK673" s="228">
        <f>ROUND(I673*H673,2)</f>
        <v>0</v>
      </c>
      <c r="BL673" s="20" t="s">
        <v>318</v>
      </c>
      <c r="BM673" s="227" t="s">
        <v>2763</v>
      </c>
    </row>
    <row r="674" s="2" customFormat="1">
      <c r="A674" s="41"/>
      <c r="B674" s="42"/>
      <c r="C674" s="43"/>
      <c r="D674" s="229" t="s">
        <v>166</v>
      </c>
      <c r="E674" s="43"/>
      <c r="F674" s="230" t="s">
        <v>2764</v>
      </c>
      <c r="G674" s="43"/>
      <c r="H674" s="43"/>
      <c r="I674" s="231"/>
      <c r="J674" s="43"/>
      <c r="K674" s="43"/>
      <c r="L674" s="47"/>
      <c r="M674" s="295"/>
      <c r="N674" s="296"/>
      <c r="O674" s="236"/>
      <c r="P674" s="236"/>
      <c r="Q674" s="236"/>
      <c r="R674" s="236"/>
      <c r="S674" s="236"/>
      <c r="T674" s="297"/>
      <c r="U674" s="41"/>
      <c r="V674" s="41"/>
      <c r="W674" s="41"/>
      <c r="X674" s="41"/>
      <c r="Y674" s="41"/>
      <c r="Z674" s="41"/>
      <c r="AA674" s="41"/>
      <c r="AB674" s="41"/>
      <c r="AC674" s="41"/>
      <c r="AD674" s="41"/>
      <c r="AE674" s="41"/>
      <c r="AT674" s="20" t="s">
        <v>166</v>
      </c>
      <c r="AU674" s="20" t="s">
        <v>81</v>
      </c>
    </row>
    <row r="675" s="2" customFormat="1" ht="6.96" customHeight="1">
      <c r="A675" s="41"/>
      <c r="B675" s="62"/>
      <c r="C675" s="63"/>
      <c r="D675" s="63"/>
      <c r="E675" s="63"/>
      <c r="F675" s="63"/>
      <c r="G675" s="63"/>
      <c r="H675" s="63"/>
      <c r="I675" s="63"/>
      <c r="J675" s="63"/>
      <c r="K675" s="63"/>
      <c r="L675" s="47"/>
      <c r="M675" s="41"/>
      <c r="O675" s="41"/>
      <c r="P675" s="41"/>
      <c r="Q675" s="41"/>
      <c r="R675" s="41"/>
      <c r="S675" s="41"/>
      <c r="T675" s="41"/>
      <c r="U675" s="41"/>
      <c r="V675" s="41"/>
      <c r="W675" s="41"/>
      <c r="X675" s="41"/>
      <c r="Y675" s="41"/>
      <c r="Z675" s="41"/>
      <c r="AA675" s="41"/>
      <c r="AB675" s="41"/>
      <c r="AC675" s="41"/>
      <c r="AD675" s="41"/>
      <c r="AE675" s="41"/>
    </row>
  </sheetData>
  <sheetProtection sheet="1" autoFilter="0" formatColumns="0" formatRows="0" objects="1" scenarios="1" spinCount="100000" saltValue="AsVSP+o90+YITj2y2F5c0ZC1VzYg6ivDZ3Lhd92tk70jMYrsoqPYogKyvenmT8TnkXLHyKt0GOskG2XkunhZ7A==" hashValue="+T/dCL6RD0frr4a7DAINeiwe+xDNwCkbC0LMWEb2IhXlTvPMsP9E2ADSnQa1ou503LHLThTFaZ0J/O9f00hjHA==" algorithmName="SHA-512" password="80EB"/>
  <autoFilter ref="C102:K674"/>
  <mergeCells count="12">
    <mergeCell ref="E7:H7"/>
    <mergeCell ref="E9:H9"/>
    <mergeCell ref="E11:H11"/>
    <mergeCell ref="E20:H20"/>
    <mergeCell ref="E29:H29"/>
    <mergeCell ref="E50:H50"/>
    <mergeCell ref="E52:H52"/>
    <mergeCell ref="E54:H54"/>
    <mergeCell ref="E91:H91"/>
    <mergeCell ref="E93:H93"/>
    <mergeCell ref="E95:H95"/>
    <mergeCell ref="L2:V2"/>
  </mergeCells>
  <hyperlinks>
    <hyperlink ref="F107" r:id="rId1" display="https://podminky.urs.cz/item/CS_URS_2023_01/133251101"/>
    <hyperlink ref="F111" r:id="rId2" display="https://podminky.urs.cz/item/CS_URS_2023_01/162751117"/>
    <hyperlink ref="F113" r:id="rId3" display="https://podminky.urs.cz/item/CS_URS_2023_01/162751119"/>
    <hyperlink ref="F116" r:id="rId4" display="https://podminky.urs.cz/item/CS_URS_2023_01/171251201"/>
    <hyperlink ref="F118" r:id="rId5" display="https://podminky.urs.cz/item/CS_URS_2023_01/171201221"/>
    <hyperlink ref="F122" r:id="rId6" display="https://podminky.urs.cz/item/CS_URS_2023_01/275313611"/>
    <hyperlink ref="F127" r:id="rId7" display="https://podminky.urs.cz/item/CS_URS_2024_02/342272245"/>
    <hyperlink ref="F133" r:id="rId8" display="https://podminky.urs.cz/item/CS_URS_2024_02/317142442"/>
    <hyperlink ref="F137" r:id="rId9" display="https://podminky.urs.cz/item/CS_URS_2024_02/342291121"/>
    <hyperlink ref="F141" r:id="rId10" display="https://podminky.urs.cz/item/CS_URS_2024_02/317234410"/>
    <hyperlink ref="F145" r:id="rId11" display="https://podminky.urs.cz/item/CS_URS_2024_02/346244381"/>
    <hyperlink ref="F150" r:id="rId12" display="https://podminky.urs.cz/item/CS_URS_2024_02/619991001"/>
    <hyperlink ref="F157" r:id="rId13" display="https://podminky.urs.cz/item/CS_URS_2024_02/611325111"/>
    <hyperlink ref="F161" r:id="rId14" display="https://podminky.urs.cz/item/CS_URS_2024_02/611325112"/>
    <hyperlink ref="F165" r:id="rId15" display="https://podminky.urs.cz/item/CS_URS_2024_02/611325121"/>
    <hyperlink ref="F169" r:id="rId16" display="https://podminky.urs.cz/item/CS_URS_2024_02/611325412"/>
    <hyperlink ref="F173" r:id="rId17" display="https://podminky.urs.cz/item/CS_URS_2024_02/611131121"/>
    <hyperlink ref="F181" r:id="rId18" display="https://podminky.urs.cz/item/CS_URS_2024_02/611142001"/>
    <hyperlink ref="F185" r:id="rId19" display="https://podminky.urs.cz/item/CS_URS_2024_02/611311131"/>
    <hyperlink ref="F187" r:id="rId20" display="https://podminky.urs.cz/item/CS_URS_2024_02/612142012"/>
    <hyperlink ref="F194" r:id="rId21" display="https://podminky.urs.cz/item/CS_URS_2024_02/612131101"/>
    <hyperlink ref="F200" r:id="rId22" display="https://podminky.urs.cz/item/CS_URS_2024_02/612321121"/>
    <hyperlink ref="F202" r:id="rId23" display="https://podminky.urs.cz/item/CS_URS_2024_02/612321191"/>
    <hyperlink ref="F204" r:id="rId24" display="https://podminky.urs.cz/item/CS_URS_2024_02/612325112"/>
    <hyperlink ref="F210" r:id="rId25" display="https://podminky.urs.cz/item/CS_URS_2024_02/612325121"/>
    <hyperlink ref="F214" r:id="rId26" display="https://podminky.urs.cz/item/CS_URS_2024_02/612325301"/>
    <hyperlink ref="F218" r:id="rId27" display="https://podminky.urs.cz/item/CS_URS_2024_02/612325302"/>
    <hyperlink ref="F222" r:id="rId28" display="https://podminky.urs.cz/item/CS_URS_2024_02/612325412"/>
    <hyperlink ref="F231" r:id="rId29" display="https://podminky.urs.cz/item/CS_URS_2024_02/619995001"/>
    <hyperlink ref="F238" r:id="rId30" display="https://podminky.urs.cz/item/CS_URS_2024_02/612131121"/>
    <hyperlink ref="F250" r:id="rId31" display="https://podminky.urs.cz/item/CS_URS_2024_02/612142001"/>
    <hyperlink ref="F259" r:id="rId32" display="https://podminky.urs.cz/item/CS_URS_2024_02/622143003"/>
    <hyperlink ref="F265" r:id="rId33" display="https://podminky.urs.cz/item/CS_URS_2024_02/612311131"/>
    <hyperlink ref="F267" r:id="rId34" display="https://podminky.urs.cz/item/CS_URS_2024_02/629991011"/>
    <hyperlink ref="F273" r:id="rId35" display="https://podminky.urs.cz/item/CS_URS_2024_02/622325219"/>
    <hyperlink ref="F277" r:id="rId36" display="https://podminky.urs.cz/item/CS_URS_2024_02/631311115"/>
    <hyperlink ref="F281" r:id="rId37" display="https://podminky.urs.cz/item/CS_URS_2024_02/631319011"/>
    <hyperlink ref="F283" r:id="rId38" display="https://podminky.urs.cz/item/CS_URS_2024_02/631319171"/>
    <hyperlink ref="F285" r:id="rId39" display="https://podminky.urs.cz/item/CS_URS_2024_02/631362021"/>
    <hyperlink ref="F294" r:id="rId40" display="https://podminky.urs.cz/item/CS_URS_2024_02/634112112"/>
    <hyperlink ref="F298" r:id="rId41" display="https://podminky.urs.cz/item/CS_URS_2024_02/642942111"/>
    <hyperlink ref="F304" r:id="rId42" display="https://podminky.urs.cz/item/CS_URS_2024_02/962031133"/>
    <hyperlink ref="F308" r:id="rId43" display="https://podminky.urs.cz/item/CS_URS_2024_02/962032231"/>
    <hyperlink ref="F312" r:id="rId44" display="https://podminky.urs.cz/item/CS_URS_2024_02/965082923"/>
    <hyperlink ref="F316" r:id="rId45" display="https://podminky.urs.cz/item/CS_URS_2024_02/968072455"/>
    <hyperlink ref="F320" r:id="rId46" display="https://podminky.urs.cz/item/CS_URS_2024_02/968082016"/>
    <hyperlink ref="F324" r:id="rId47" display="https://podminky.urs.cz/item/CS_URS_2024_02/968082017"/>
    <hyperlink ref="F331" r:id="rId48" display="https://podminky.urs.cz/item/CS_URS_2024_02/971033521"/>
    <hyperlink ref="F337" r:id="rId49" display="https://podminky.urs.cz/item/CS_URS_2024_02/971033651"/>
    <hyperlink ref="F346" r:id="rId50" display="https://podminky.urs.cz/item/CS_URS_2024_02/974031664"/>
    <hyperlink ref="F350" r:id="rId51" display="https://podminky.urs.cz/item/CS_URS_2024_02/978011141"/>
    <hyperlink ref="F354" r:id="rId52" display="https://podminky.urs.cz/item/CS_URS_2024_02/978013141"/>
    <hyperlink ref="F366" r:id="rId53" display="https://podminky.urs.cz/item/CS_URS_2024_02/949101111"/>
    <hyperlink ref="F370" r:id="rId54" display="https://podminky.urs.cz/item/CS_URS_2024_02/949101112"/>
    <hyperlink ref="F377" r:id="rId55" display="https://podminky.urs.cz/item/CS_URS_2024_02/952901111"/>
    <hyperlink ref="F381" r:id="rId56" display="https://podminky.urs.cz/item/CS_URS_2024_02/952901114"/>
    <hyperlink ref="F389" r:id="rId57" display="https://podminky.urs.cz/item/CS_URS_2024_02/997002611"/>
    <hyperlink ref="F391" r:id="rId58" display="https://podminky.urs.cz/item/CS_URS_2024_02/997013211"/>
    <hyperlink ref="F393" r:id="rId59" display="https://podminky.urs.cz/item/CS_URS_2024_02/997013501"/>
    <hyperlink ref="F395" r:id="rId60" display="https://podminky.urs.cz/item/CS_URS_2024_02/997013509"/>
    <hyperlink ref="F402" r:id="rId61" display="https://podminky.urs.cz/item/CS_URS_2024_02/997013631"/>
    <hyperlink ref="F405" r:id="rId62" display="https://podminky.urs.cz/item/CS_URS_2023_01/997013863"/>
    <hyperlink ref="F407" r:id="rId63" display="https://podminky.urs.cz/item/CS_URS_2023_01/997013873"/>
    <hyperlink ref="F410" r:id="rId64" display="https://podminky.urs.cz/item/CS_URS_2024_02/998018001"/>
    <hyperlink ref="F414" r:id="rId65" display="https://podminky.urs.cz/item/CS_URS_2024_02/763121811"/>
    <hyperlink ref="F418" r:id="rId66" display="https://podminky.urs.cz/item/CS_URS_2024_02/763121590"/>
    <hyperlink ref="F422" r:id="rId67" display="https://podminky.urs.cz/item/CS_URS_2024_02/998763511"/>
    <hyperlink ref="F425" r:id="rId68" display="https://podminky.urs.cz/item/CS_URS_2024_02/764002851"/>
    <hyperlink ref="F430" r:id="rId69" display="https://podminky.urs.cz/item/CS_URS_2024_02/766111820"/>
    <hyperlink ref="F437" r:id="rId70" display="https://podminky.urs.cz/item/CS_URS_2024_02/766691925"/>
    <hyperlink ref="F441" r:id="rId71" display="https://podminky.urs.cz/item/CS_URS_2024_02/766691811"/>
    <hyperlink ref="F445" r:id="rId72" display="https://podminky.urs.cz/item/CS_URS_2024_02/766660461"/>
    <hyperlink ref="F451" r:id="rId73" display="https://podminky.urs.cz/item/CS_URS_2024_02/766629214"/>
    <hyperlink ref="F456" r:id="rId74" display="https://podminky.urs.cz/item/CS_URS_2024_02/766660001"/>
    <hyperlink ref="F462" r:id="rId75" display="https://podminky.urs.cz/item/CS_URS_2024_02/766660728"/>
    <hyperlink ref="F467" r:id="rId76" display="https://podminky.urs.cz/item/CS_URS_2024_02/766660729"/>
    <hyperlink ref="F476" r:id="rId77" display="https://podminky.urs.cz/item/CS_URS_2024_02/998766311"/>
    <hyperlink ref="F479" r:id="rId78" display="https://podminky.urs.cz/item/CS_URS_2024_02/767995113"/>
    <hyperlink ref="F485" r:id="rId79" display="https://podminky.urs.cz/item/CS_URS_2024_02/767995114"/>
    <hyperlink ref="F518" r:id="rId80" display="https://podminky.urs.cz/item/CS_URS_2024_02/998767311"/>
    <hyperlink ref="F521" r:id="rId81" display="https://podminky.urs.cz/item/CS_URS_2024_02/771121011"/>
    <hyperlink ref="F525" r:id="rId82" display="https://podminky.urs.cz/item/CS_URS_2024_02/771591112"/>
    <hyperlink ref="F529" r:id="rId83" display="https://podminky.urs.cz/item/CS_URS_2024_02/771591241"/>
    <hyperlink ref="F531" r:id="rId84" display="https://podminky.urs.cz/item/CS_URS_2024_02/771591242"/>
    <hyperlink ref="F533" r:id="rId85" display="https://podminky.urs.cz/item/CS_URS_2024_02/771591264"/>
    <hyperlink ref="F536" r:id="rId86" display="https://podminky.urs.cz/item/CS_URS_2024_02/771574416"/>
    <hyperlink ref="F540" r:id="rId87" display="https://podminky.urs.cz/item/CS_URS_2024_02/771474142"/>
    <hyperlink ref="F546" r:id="rId88" display="https://podminky.urs.cz/item/CS_URS_2024_02/771591115"/>
    <hyperlink ref="F550" r:id="rId89" display="https://podminky.urs.cz/item/CS_URS_2024_02/771161021"/>
    <hyperlink ref="F555" r:id="rId90" display="https://podminky.urs.cz/item/CS_URS_2024_02/998771311"/>
    <hyperlink ref="F558" r:id="rId91" display="https://podminky.urs.cz/item/CS_URS_2024_02/775521810"/>
    <hyperlink ref="F564" r:id="rId92" display="https://podminky.urs.cz/item/CS_URS_2024_02/781121011"/>
    <hyperlink ref="F570" r:id="rId93" display="https://podminky.urs.cz/item/CS_URS_2024_02/781131112"/>
    <hyperlink ref="F576" r:id="rId94" display="https://podminky.urs.cz/item/CS_URS_2024_02/781474154"/>
    <hyperlink ref="F581" r:id="rId95" display="https://podminky.urs.cz/item/CS_URS_2024_02/781484413"/>
    <hyperlink ref="F586" r:id="rId96" display="https://podminky.urs.cz/item/CS_URS_2024_02/781492211"/>
    <hyperlink ref="F589" r:id="rId97" display="https://podminky.urs.cz/item/CS_URS_2024_02/781492251"/>
    <hyperlink ref="F595" r:id="rId98" display="https://podminky.urs.cz/item/CS_URS_2024_02/781495115"/>
    <hyperlink ref="F598" r:id="rId99" display="https://podminky.urs.cz/item/CS_URS_2024_02/998781311"/>
    <hyperlink ref="F601" r:id="rId100" display="https://podminky.urs.cz/item/CS_URS_2024_02/783314203"/>
    <hyperlink ref="F611" r:id="rId101" display="https://podminky.urs.cz/item/CS_URS_2024_02/783315101"/>
    <hyperlink ref="F615" r:id="rId102" display="https://podminky.urs.cz/item/CS_URS_2024_02/783317101"/>
    <hyperlink ref="F617" r:id="rId103" display="https://podminky.urs.cz/item/CS_URS_2024_02/783823135"/>
    <hyperlink ref="F623" r:id="rId104" display="https://podminky.urs.cz/item/CS_URS_2024_02/783827425"/>
    <hyperlink ref="F626" r:id="rId105" display="https://podminky.urs.cz/item/CS_URS_2024_02/784121003"/>
    <hyperlink ref="F636" r:id="rId106" display="https://podminky.urs.cz/item/CS_URS_2024_02/784171001"/>
    <hyperlink ref="F645" r:id="rId107" display="https://podminky.urs.cz/item/CS_URS_2024_02/784171111"/>
    <hyperlink ref="F655" r:id="rId108" display="https://podminky.urs.cz/item/CS_URS_2024_02/784181121"/>
    <hyperlink ref="F661" r:id="rId109" display="https://podminky.urs.cz/item/CS_URS_2024_02/784211101"/>
    <hyperlink ref="F663" r:id="rId110" display="https://podminky.urs.cz/item/CS_URS_2024_02/784181123"/>
    <hyperlink ref="F674" r:id="rId111" display="https://podminky.urs.cz/item/CS_URS_2024_02/784211103"/>
  </hyperlinks>
  <pageMargins left="0.39375" right="0.39375" top="0.39375" bottom="0.39375" header="0" footer="0"/>
  <pageSetup paperSize="9" orientation="landscape" blackAndWhite="1" fitToHeight="100"/>
  <headerFooter>
    <oddFooter>&amp;CStrana &amp;P z &amp;N</oddFooter>
  </headerFooter>
  <drawing r:id="rId112"/>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124</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2198</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2765</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ROUND(J92,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ROUND((SUM(BE92:BE209)),  2)</f>
        <v>0</v>
      </c>
      <c r="G35" s="41"/>
      <c r="H35" s="41"/>
      <c r="I35" s="161">
        <v>0.20999999999999999</v>
      </c>
      <c r="J35" s="160">
        <f>ROUND(((SUM(BE92:BE209))*I35),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ROUND((SUM(BF92:BF209)),  2)</f>
        <v>0</v>
      </c>
      <c r="G36" s="41"/>
      <c r="H36" s="41"/>
      <c r="I36" s="161">
        <v>0.12</v>
      </c>
      <c r="J36" s="160">
        <f>ROUND(((SUM(BF92:BF209))*I36),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ROUND((SUM(BG92:BG209)),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ROUND((SUM(BH92:BH209)),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ROUND((SUM(BI92:BI209)),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2198</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02.2 - Zdravotechnika</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J92</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196</v>
      </c>
      <c r="E64" s="181"/>
      <c r="F64" s="181"/>
      <c r="G64" s="181"/>
      <c r="H64" s="181"/>
      <c r="I64" s="181"/>
      <c r="J64" s="182">
        <f>J93</f>
        <v>0</v>
      </c>
      <c r="K64" s="179"/>
      <c r="L64" s="183"/>
      <c r="S64" s="9"/>
      <c r="T64" s="9"/>
      <c r="U64" s="9"/>
      <c r="V64" s="9"/>
      <c r="W64" s="9"/>
      <c r="X64" s="9"/>
      <c r="Y64" s="9"/>
      <c r="Z64" s="9"/>
      <c r="AA64" s="9"/>
      <c r="AB64" s="9"/>
      <c r="AC64" s="9"/>
      <c r="AD64" s="9"/>
      <c r="AE64" s="9"/>
    </row>
    <row r="65" s="10" customFormat="1" ht="19.92" customHeight="1">
      <c r="A65" s="10"/>
      <c r="B65" s="184"/>
      <c r="C65" s="128"/>
      <c r="D65" s="185" t="s">
        <v>203</v>
      </c>
      <c r="E65" s="186"/>
      <c r="F65" s="186"/>
      <c r="G65" s="186"/>
      <c r="H65" s="186"/>
      <c r="I65" s="186"/>
      <c r="J65" s="187">
        <f>J94</f>
        <v>0</v>
      </c>
      <c r="K65" s="128"/>
      <c r="L65" s="188"/>
      <c r="S65" s="10"/>
      <c r="T65" s="10"/>
      <c r="U65" s="10"/>
      <c r="V65" s="10"/>
      <c r="W65" s="10"/>
      <c r="X65" s="10"/>
      <c r="Y65" s="10"/>
      <c r="Z65" s="10"/>
      <c r="AA65" s="10"/>
      <c r="AB65" s="10"/>
      <c r="AC65" s="10"/>
      <c r="AD65" s="10"/>
      <c r="AE65" s="10"/>
    </row>
    <row r="66" s="9" customFormat="1" ht="24.96" customHeight="1">
      <c r="A66" s="9"/>
      <c r="B66" s="178"/>
      <c r="C66" s="179"/>
      <c r="D66" s="180" t="s">
        <v>205</v>
      </c>
      <c r="E66" s="181"/>
      <c r="F66" s="181"/>
      <c r="G66" s="181"/>
      <c r="H66" s="181"/>
      <c r="I66" s="181"/>
      <c r="J66" s="182">
        <f>J107</f>
        <v>0</v>
      </c>
      <c r="K66" s="179"/>
      <c r="L66" s="183"/>
      <c r="S66" s="9"/>
      <c r="T66" s="9"/>
      <c r="U66" s="9"/>
      <c r="V66" s="9"/>
      <c r="W66" s="9"/>
      <c r="X66" s="9"/>
      <c r="Y66" s="9"/>
      <c r="Z66" s="9"/>
      <c r="AA66" s="9"/>
      <c r="AB66" s="9"/>
      <c r="AC66" s="9"/>
      <c r="AD66" s="9"/>
      <c r="AE66" s="9"/>
    </row>
    <row r="67" s="10" customFormat="1" ht="19.92" customHeight="1">
      <c r="A67" s="10"/>
      <c r="B67" s="184"/>
      <c r="C67" s="128"/>
      <c r="D67" s="185" t="s">
        <v>1159</v>
      </c>
      <c r="E67" s="186"/>
      <c r="F67" s="186"/>
      <c r="G67" s="186"/>
      <c r="H67" s="186"/>
      <c r="I67" s="186"/>
      <c r="J67" s="187">
        <f>J108</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1160</v>
      </c>
      <c r="E68" s="186"/>
      <c r="F68" s="186"/>
      <c r="G68" s="186"/>
      <c r="H68" s="186"/>
      <c r="I68" s="186"/>
      <c r="J68" s="187">
        <f>J130</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1161</v>
      </c>
      <c r="E69" s="186"/>
      <c r="F69" s="186"/>
      <c r="G69" s="186"/>
      <c r="H69" s="186"/>
      <c r="I69" s="186"/>
      <c r="J69" s="187">
        <f>J151</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2766</v>
      </c>
      <c r="E70" s="186"/>
      <c r="F70" s="186"/>
      <c r="G70" s="186"/>
      <c r="H70" s="186"/>
      <c r="I70" s="186"/>
      <c r="J70" s="187">
        <f>J204</f>
        <v>0</v>
      </c>
      <c r="K70" s="128"/>
      <c r="L70" s="188"/>
      <c r="S70" s="10"/>
      <c r="T70" s="10"/>
      <c r="U70" s="10"/>
      <c r="V70" s="10"/>
      <c r="W70" s="10"/>
      <c r="X70" s="10"/>
      <c r="Y70" s="10"/>
      <c r="Z70" s="10"/>
      <c r="AA70" s="10"/>
      <c r="AB70" s="10"/>
      <c r="AC70" s="10"/>
      <c r="AD70" s="10"/>
      <c r="AE70" s="10"/>
    </row>
    <row r="71" s="2" customFormat="1" ht="21.84" customHeight="1">
      <c r="A71" s="41"/>
      <c r="B71" s="42"/>
      <c r="C71" s="43"/>
      <c r="D71" s="43"/>
      <c r="E71" s="43"/>
      <c r="F71" s="43"/>
      <c r="G71" s="43"/>
      <c r="H71" s="43"/>
      <c r="I71" s="43"/>
      <c r="J71" s="43"/>
      <c r="K71" s="43"/>
      <c r="L71" s="148"/>
      <c r="S71" s="41"/>
      <c r="T71" s="41"/>
      <c r="U71" s="41"/>
      <c r="V71" s="41"/>
      <c r="W71" s="41"/>
      <c r="X71" s="41"/>
      <c r="Y71" s="41"/>
      <c r="Z71" s="41"/>
      <c r="AA71" s="41"/>
      <c r="AB71" s="41"/>
      <c r="AC71" s="41"/>
      <c r="AD71" s="41"/>
      <c r="AE71" s="41"/>
    </row>
    <row r="72" s="2" customFormat="1" ht="6.96" customHeight="1">
      <c r="A72" s="41"/>
      <c r="B72" s="62"/>
      <c r="C72" s="63"/>
      <c r="D72" s="63"/>
      <c r="E72" s="63"/>
      <c r="F72" s="63"/>
      <c r="G72" s="63"/>
      <c r="H72" s="63"/>
      <c r="I72" s="63"/>
      <c r="J72" s="63"/>
      <c r="K72" s="63"/>
      <c r="L72" s="148"/>
      <c r="S72" s="41"/>
      <c r="T72" s="41"/>
      <c r="U72" s="41"/>
      <c r="V72" s="41"/>
      <c r="W72" s="41"/>
      <c r="X72" s="41"/>
      <c r="Y72" s="41"/>
      <c r="Z72" s="41"/>
      <c r="AA72" s="41"/>
      <c r="AB72" s="41"/>
      <c r="AC72" s="41"/>
      <c r="AD72" s="41"/>
      <c r="AE72" s="41"/>
    </row>
    <row r="76" s="2" customFormat="1" ht="6.96" customHeight="1">
      <c r="A76" s="41"/>
      <c r="B76" s="64"/>
      <c r="C76" s="65"/>
      <c r="D76" s="65"/>
      <c r="E76" s="65"/>
      <c r="F76" s="65"/>
      <c r="G76" s="65"/>
      <c r="H76" s="65"/>
      <c r="I76" s="65"/>
      <c r="J76" s="65"/>
      <c r="K76" s="65"/>
      <c r="L76" s="148"/>
      <c r="S76" s="41"/>
      <c r="T76" s="41"/>
      <c r="U76" s="41"/>
      <c r="V76" s="41"/>
      <c r="W76" s="41"/>
      <c r="X76" s="41"/>
      <c r="Y76" s="41"/>
      <c r="Z76" s="41"/>
      <c r="AA76" s="41"/>
      <c r="AB76" s="41"/>
      <c r="AC76" s="41"/>
      <c r="AD76" s="41"/>
      <c r="AE76" s="41"/>
    </row>
    <row r="77" s="2" customFormat="1" ht="24.96" customHeight="1">
      <c r="A77" s="41"/>
      <c r="B77" s="42"/>
      <c r="C77" s="26" t="s">
        <v>141</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6.96" customHeight="1">
      <c r="A78" s="41"/>
      <c r="B78" s="42"/>
      <c r="C78" s="43"/>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12" customHeight="1">
      <c r="A79" s="41"/>
      <c r="B79" s="42"/>
      <c r="C79" s="35" t="s">
        <v>16</v>
      </c>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26.25" customHeight="1">
      <c r="A80" s="41"/>
      <c r="B80" s="42"/>
      <c r="C80" s="43"/>
      <c r="D80" s="43"/>
      <c r="E80" s="173" t="str">
        <f>E7</f>
        <v>Změna stavby před dokončením - snížení energetické náročnosti technologických zařízení v kuchyni ZŠ Nádražní HS</v>
      </c>
      <c r="F80" s="35"/>
      <c r="G80" s="35"/>
      <c r="H80" s="35"/>
      <c r="I80" s="43"/>
      <c r="J80" s="43"/>
      <c r="K80" s="43"/>
      <c r="L80" s="148"/>
      <c r="S80" s="41"/>
      <c r="T80" s="41"/>
      <c r="U80" s="41"/>
      <c r="V80" s="41"/>
      <c r="W80" s="41"/>
      <c r="X80" s="41"/>
      <c r="Y80" s="41"/>
      <c r="Z80" s="41"/>
      <c r="AA80" s="41"/>
      <c r="AB80" s="41"/>
      <c r="AC80" s="41"/>
      <c r="AD80" s="41"/>
      <c r="AE80" s="41"/>
    </row>
    <row r="81" s="1" customFormat="1" ht="12" customHeight="1">
      <c r="B81" s="24"/>
      <c r="C81" s="35" t="s">
        <v>130</v>
      </c>
      <c r="D81" s="25"/>
      <c r="E81" s="25"/>
      <c r="F81" s="25"/>
      <c r="G81" s="25"/>
      <c r="H81" s="25"/>
      <c r="I81" s="25"/>
      <c r="J81" s="25"/>
      <c r="K81" s="25"/>
      <c r="L81" s="23"/>
    </row>
    <row r="82" s="2" customFormat="1" ht="16.5" customHeight="1">
      <c r="A82" s="41"/>
      <c r="B82" s="42"/>
      <c r="C82" s="43"/>
      <c r="D82" s="43"/>
      <c r="E82" s="173" t="s">
        <v>2198</v>
      </c>
      <c r="F82" s="43"/>
      <c r="G82" s="43"/>
      <c r="H82" s="43"/>
      <c r="I82" s="43"/>
      <c r="J82" s="43"/>
      <c r="K82" s="43"/>
      <c r="L82" s="148"/>
      <c r="S82" s="41"/>
      <c r="T82" s="41"/>
      <c r="U82" s="41"/>
      <c r="V82" s="41"/>
      <c r="W82" s="41"/>
      <c r="X82" s="41"/>
      <c r="Y82" s="41"/>
      <c r="Z82" s="41"/>
      <c r="AA82" s="41"/>
      <c r="AB82" s="41"/>
      <c r="AC82" s="41"/>
      <c r="AD82" s="41"/>
      <c r="AE82" s="41"/>
    </row>
    <row r="83" s="2" customFormat="1" ht="12" customHeight="1">
      <c r="A83" s="41"/>
      <c r="B83" s="42"/>
      <c r="C83" s="35" t="s">
        <v>194</v>
      </c>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6.5" customHeight="1">
      <c r="A84" s="41"/>
      <c r="B84" s="42"/>
      <c r="C84" s="43"/>
      <c r="D84" s="43"/>
      <c r="E84" s="72" t="str">
        <f>E11</f>
        <v>SO 02.2 - Zdravotechnika</v>
      </c>
      <c r="F84" s="43"/>
      <c r="G84" s="43"/>
      <c r="H84" s="43"/>
      <c r="I84" s="43"/>
      <c r="J84" s="43"/>
      <c r="K84" s="43"/>
      <c r="L84" s="148"/>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12" customHeight="1">
      <c r="A86" s="41"/>
      <c r="B86" s="42"/>
      <c r="C86" s="35" t="s">
        <v>21</v>
      </c>
      <c r="D86" s="43"/>
      <c r="E86" s="43"/>
      <c r="F86" s="30" t="str">
        <f>F14</f>
        <v>Horní Slavkov, Nádražní 683</v>
      </c>
      <c r="G86" s="43"/>
      <c r="H86" s="43"/>
      <c r="I86" s="35" t="s">
        <v>23</v>
      </c>
      <c r="J86" s="75" t="str">
        <f>IF(J14="","",J14)</f>
        <v>15. 7. 2024</v>
      </c>
      <c r="K86" s="43"/>
      <c r="L86" s="148"/>
      <c r="S86" s="41"/>
      <c r="T86" s="41"/>
      <c r="U86" s="41"/>
      <c r="V86" s="41"/>
      <c r="W86" s="41"/>
      <c r="X86" s="41"/>
      <c r="Y86" s="41"/>
      <c r="Z86" s="41"/>
      <c r="AA86" s="41"/>
      <c r="AB86" s="41"/>
      <c r="AC86" s="41"/>
      <c r="AD86" s="41"/>
      <c r="AE86" s="41"/>
    </row>
    <row r="87" s="2" customFormat="1" ht="6.96" customHeight="1">
      <c r="A87" s="41"/>
      <c r="B87" s="42"/>
      <c r="C87" s="43"/>
      <c r="D87" s="43"/>
      <c r="E87" s="43"/>
      <c r="F87" s="43"/>
      <c r="G87" s="43"/>
      <c r="H87" s="43"/>
      <c r="I87" s="43"/>
      <c r="J87" s="43"/>
      <c r="K87" s="43"/>
      <c r="L87" s="148"/>
      <c r="S87" s="41"/>
      <c r="T87" s="41"/>
      <c r="U87" s="41"/>
      <c r="V87" s="41"/>
      <c r="W87" s="41"/>
      <c r="X87" s="41"/>
      <c r="Y87" s="41"/>
      <c r="Z87" s="41"/>
      <c r="AA87" s="41"/>
      <c r="AB87" s="41"/>
      <c r="AC87" s="41"/>
      <c r="AD87" s="41"/>
      <c r="AE87" s="41"/>
    </row>
    <row r="88" s="2" customFormat="1" ht="15.15" customHeight="1">
      <c r="A88" s="41"/>
      <c r="B88" s="42"/>
      <c r="C88" s="35" t="s">
        <v>25</v>
      </c>
      <c r="D88" s="43"/>
      <c r="E88" s="43"/>
      <c r="F88" s="30" t="str">
        <f>E17</f>
        <v>Město Horní Slavkov</v>
      </c>
      <c r="G88" s="43"/>
      <c r="H88" s="43"/>
      <c r="I88" s="35" t="s">
        <v>31</v>
      </c>
      <c r="J88" s="39" t="str">
        <f>E23</f>
        <v>CENTRA STAV s.r.o.</v>
      </c>
      <c r="K88" s="43"/>
      <c r="L88" s="148"/>
      <c r="S88" s="41"/>
      <c r="T88" s="41"/>
      <c r="U88" s="41"/>
      <c r="V88" s="41"/>
      <c r="W88" s="41"/>
      <c r="X88" s="41"/>
      <c r="Y88" s="41"/>
      <c r="Z88" s="41"/>
      <c r="AA88" s="41"/>
      <c r="AB88" s="41"/>
      <c r="AC88" s="41"/>
      <c r="AD88" s="41"/>
      <c r="AE88" s="41"/>
    </row>
    <row r="89" s="2" customFormat="1" ht="15.15" customHeight="1">
      <c r="A89" s="41"/>
      <c r="B89" s="42"/>
      <c r="C89" s="35" t="s">
        <v>29</v>
      </c>
      <c r="D89" s="43"/>
      <c r="E89" s="43"/>
      <c r="F89" s="30" t="str">
        <f>IF(E20="","",E20)</f>
        <v>Vyplň údaj</v>
      </c>
      <c r="G89" s="43"/>
      <c r="H89" s="43"/>
      <c r="I89" s="35" t="s">
        <v>34</v>
      </c>
      <c r="J89" s="39" t="str">
        <f>E26</f>
        <v>Michal Kubelka</v>
      </c>
      <c r="K89" s="43"/>
      <c r="L89" s="148"/>
      <c r="S89" s="41"/>
      <c r="T89" s="41"/>
      <c r="U89" s="41"/>
      <c r="V89" s="41"/>
      <c r="W89" s="41"/>
      <c r="X89" s="41"/>
      <c r="Y89" s="41"/>
      <c r="Z89" s="41"/>
      <c r="AA89" s="41"/>
      <c r="AB89" s="41"/>
      <c r="AC89" s="41"/>
      <c r="AD89" s="41"/>
      <c r="AE89" s="41"/>
    </row>
    <row r="90" s="2" customFormat="1" ht="10.32" customHeight="1">
      <c r="A90" s="41"/>
      <c r="B90" s="42"/>
      <c r="C90" s="43"/>
      <c r="D90" s="43"/>
      <c r="E90" s="43"/>
      <c r="F90" s="43"/>
      <c r="G90" s="43"/>
      <c r="H90" s="43"/>
      <c r="I90" s="43"/>
      <c r="J90" s="43"/>
      <c r="K90" s="43"/>
      <c r="L90" s="148"/>
      <c r="S90" s="41"/>
      <c r="T90" s="41"/>
      <c r="U90" s="41"/>
      <c r="V90" s="41"/>
      <c r="W90" s="41"/>
      <c r="X90" s="41"/>
      <c r="Y90" s="41"/>
      <c r="Z90" s="41"/>
      <c r="AA90" s="41"/>
      <c r="AB90" s="41"/>
      <c r="AC90" s="41"/>
      <c r="AD90" s="41"/>
      <c r="AE90" s="41"/>
    </row>
    <row r="91" s="11" customFormat="1" ht="29.28" customHeight="1">
      <c r="A91" s="189"/>
      <c r="B91" s="190"/>
      <c r="C91" s="191" t="s">
        <v>142</v>
      </c>
      <c r="D91" s="192" t="s">
        <v>57</v>
      </c>
      <c r="E91" s="192" t="s">
        <v>53</v>
      </c>
      <c r="F91" s="192" t="s">
        <v>54</v>
      </c>
      <c r="G91" s="192" t="s">
        <v>143</v>
      </c>
      <c r="H91" s="192" t="s">
        <v>144</v>
      </c>
      <c r="I91" s="192" t="s">
        <v>145</v>
      </c>
      <c r="J91" s="192" t="s">
        <v>134</v>
      </c>
      <c r="K91" s="193" t="s">
        <v>146</v>
      </c>
      <c r="L91" s="194"/>
      <c r="M91" s="95" t="s">
        <v>19</v>
      </c>
      <c r="N91" s="96" t="s">
        <v>42</v>
      </c>
      <c r="O91" s="96" t="s">
        <v>147</v>
      </c>
      <c r="P91" s="96" t="s">
        <v>148</v>
      </c>
      <c r="Q91" s="96" t="s">
        <v>149</v>
      </c>
      <c r="R91" s="96" t="s">
        <v>150</v>
      </c>
      <c r="S91" s="96" t="s">
        <v>151</v>
      </c>
      <c r="T91" s="97" t="s">
        <v>152</v>
      </c>
      <c r="U91" s="189"/>
      <c r="V91" s="189"/>
      <c r="W91" s="189"/>
      <c r="X91" s="189"/>
      <c r="Y91" s="189"/>
      <c r="Z91" s="189"/>
      <c r="AA91" s="189"/>
      <c r="AB91" s="189"/>
      <c r="AC91" s="189"/>
      <c r="AD91" s="189"/>
      <c r="AE91" s="189"/>
    </row>
    <row r="92" s="2" customFormat="1" ht="22.8" customHeight="1">
      <c r="A92" s="41"/>
      <c r="B92" s="42"/>
      <c r="C92" s="102" t="s">
        <v>153</v>
      </c>
      <c r="D92" s="43"/>
      <c r="E92" s="43"/>
      <c r="F92" s="43"/>
      <c r="G92" s="43"/>
      <c r="H92" s="43"/>
      <c r="I92" s="43"/>
      <c r="J92" s="195">
        <f>BK92</f>
        <v>0</v>
      </c>
      <c r="K92" s="43"/>
      <c r="L92" s="47"/>
      <c r="M92" s="98"/>
      <c r="N92" s="196"/>
      <c r="O92" s="99"/>
      <c r="P92" s="197">
        <f>P93+P107</f>
        <v>0</v>
      </c>
      <c r="Q92" s="99"/>
      <c r="R92" s="197">
        <f>R93+R107</f>
        <v>0.14513000000000001</v>
      </c>
      <c r="S92" s="99"/>
      <c r="T92" s="198">
        <f>T93+T107</f>
        <v>0.021170000000000001</v>
      </c>
      <c r="U92" s="41"/>
      <c r="V92" s="41"/>
      <c r="W92" s="41"/>
      <c r="X92" s="41"/>
      <c r="Y92" s="41"/>
      <c r="Z92" s="41"/>
      <c r="AA92" s="41"/>
      <c r="AB92" s="41"/>
      <c r="AC92" s="41"/>
      <c r="AD92" s="41"/>
      <c r="AE92" s="41"/>
      <c r="AT92" s="20" t="s">
        <v>71</v>
      </c>
      <c r="AU92" s="20" t="s">
        <v>135</v>
      </c>
      <c r="BK92" s="199">
        <f>BK93+BK107</f>
        <v>0</v>
      </c>
    </row>
    <row r="93" s="12" customFormat="1" ht="25.92" customHeight="1">
      <c r="A93" s="12"/>
      <c r="B93" s="200"/>
      <c r="C93" s="201"/>
      <c r="D93" s="202" t="s">
        <v>71</v>
      </c>
      <c r="E93" s="203" t="s">
        <v>213</v>
      </c>
      <c r="F93" s="203" t="s">
        <v>214</v>
      </c>
      <c r="G93" s="201"/>
      <c r="H93" s="201"/>
      <c r="I93" s="204"/>
      <c r="J93" s="205">
        <f>BK93</f>
        <v>0</v>
      </c>
      <c r="K93" s="201"/>
      <c r="L93" s="206"/>
      <c r="M93" s="207"/>
      <c r="N93" s="208"/>
      <c r="O93" s="208"/>
      <c r="P93" s="209">
        <f>P94</f>
        <v>0</v>
      </c>
      <c r="Q93" s="208"/>
      <c r="R93" s="209">
        <f>R94</f>
        <v>0</v>
      </c>
      <c r="S93" s="208"/>
      <c r="T93" s="210">
        <f>T94</f>
        <v>0</v>
      </c>
      <c r="U93" s="12"/>
      <c r="V93" s="12"/>
      <c r="W93" s="12"/>
      <c r="X93" s="12"/>
      <c r="Y93" s="12"/>
      <c r="Z93" s="12"/>
      <c r="AA93" s="12"/>
      <c r="AB93" s="12"/>
      <c r="AC93" s="12"/>
      <c r="AD93" s="12"/>
      <c r="AE93" s="12"/>
      <c r="AR93" s="211" t="s">
        <v>79</v>
      </c>
      <c r="AT93" s="212" t="s">
        <v>71</v>
      </c>
      <c r="AU93" s="212" t="s">
        <v>72</v>
      </c>
      <c r="AY93" s="211" t="s">
        <v>156</v>
      </c>
      <c r="BK93" s="213">
        <f>BK94</f>
        <v>0</v>
      </c>
    </row>
    <row r="94" s="12" customFormat="1" ht="22.8" customHeight="1">
      <c r="A94" s="12"/>
      <c r="B94" s="200"/>
      <c r="C94" s="201"/>
      <c r="D94" s="202" t="s">
        <v>71</v>
      </c>
      <c r="E94" s="214" t="s">
        <v>476</v>
      </c>
      <c r="F94" s="214" t="s">
        <v>477</v>
      </c>
      <c r="G94" s="201"/>
      <c r="H94" s="201"/>
      <c r="I94" s="204"/>
      <c r="J94" s="215">
        <f>BK94</f>
        <v>0</v>
      </c>
      <c r="K94" s="201"/>
      <c r="L94" s="206"/>
      <c r="M94" s="207"/>
      <c r="N94" s="208"/>
      <c r="O94" s="208"/>
      <c r="P94" s="209">
        <f>SUM(P95:P106)</f>
        <v>0</v>
      </c>
      <c r="Q94" s="208"/>
      <c r="R94" s="209">
        <f>SUM(R95:R106)</f>
        <v>0</v>
      </c>
      <c r="S94" s="208"/>
      <c r="T94" s="210">
        <f>SUM(T95:T106)</f>
        <v>0</v>
      </c>
      <c r="U94" s="12"/>
      <c r="V94" s="12"/>
      <c r="W94" s="12"/>
      <c r="X94" s="12"/>
      <c r="Y94" s="12"/>
      <c r="Z94" s="12"/>
      <c r="AA94" s="12"/>
      <c r="AB94" s="12"/>
      <c r="AC94" s="12"/>
      <c r="AD94" s="12"/>
      <c r="AE94" s="12"/>
      <c r="AR94" s="211" t="s">
        <v>79</v>
      </c>
      <c r="AT94" s="212" t="s">
        <v>71</v>
      </c>
      <c r="AU94" s="212" t="s">
        <v>79</v>
      </c>
      <c r="AY94" s="211" t="s">
        <v>156</v>
      </c>
      <c r="BK94" s="213">
        <f>SUM(BK95:BK106)</f>
        <v>0</v>
      </c>
    </row>
    <row r="95" s="2" customFormat="1" ht="16.5" customHeight="1">
      <c r="A95" s="41"/>
      <c r="B95" s="42"/>
      <c r="C95" s="216" t="s">
        <v>79</v>
      </c>
      <c r="D95" s="216" t="s">
        <v>159</v>
      </c>
      <c r="E95" s="217" t="s">
        <v>479</v>
      </c>
      <c r="F95" s="218" t="s">
        <v>480</v>
      </c>
      <c r="G95" s="219" t="s">
        <v>240</v>
      </c>
      <c r="H95" s="220">
        <v>0.152</v>
      </c>
      <c r="I95" s="221"/>
      <c r="J95" s="222">
        <f>ROUND(I95*H95,2)</f>
        <v>0</v>
      </c>
      <c r="K95" s="218" t="s">
        <v>219</v>
      </c>
      <c r="L95" s="47"/>
      <c r="M95" s="223" t="s">
        <v>19</v>
      </c>
      <c r="N95" s="224" t="s">
        <v>43</v>
      </c>
      <c r="O95" s="87"/>
      <c r="P95" s="225">
        <f>O95*H95</f>
        <v>0</v>
      </c>
      <c r="Q95" s="225">
        <v>0</v>
      </c>
      <c r="R95" s="225">
        <f>Q95*H95</f>
        <v>0</v>
      </c>
      <c r="S95" s="225">
        <v>0</v>
      </c>
      <c r="T95" s="226">
        <f>S95*H95</f>
        <v>0</v>
      </c>
      <c r="U95" s="41"/>
      <c r="V95" s="41"/>
      <c r="W95" s="41"/>
      <c r="X95" s="41"/>
      <c r="Y95" s="41"/>
      <c r="Z95" s="41"/>
      <c r="AA95" s="41"/>
      <c r="AB95" s="41"/>
      <c r="AC95" s="41"/>
      <c r="AD95" s="41"/>
      <c r="AE95" s="41"/>
      <c r="AR95" s="227" t="s">
        <v>178</v>
      </c>
      <c r="AT95" s="227" t="s">
        <v>159</v>
      </c>
      <c r="AU95" s="227" t="s">
        <v>81</v>
      </c>
      <c r="AY95" s="20" t="s">
        <v>156</v>
      </c>
      <c r="BE95" s="228">
        <f>IF(N95="základní",J95,0)</f>
        <v>0</v>
      </c>
      <c r="BF95" s="228">
        <f>IF(N95="snížená",J95,0)</f>
        <v>0</v>
      </c>
      <c r="BG95" s="228">
        <f>IF(N95="zákl. přenesená",J95,0)</f>
        <v>0</v>
      </c>
      <c r="BH95" s="228">
        <f>IF(N95="sníž. přenesená",J95,0)</f>
        <v>0</v>
      </c>
      <c r="BI95" s="228">
        <f>IF(N95="nulová",J95,0)</f>
        <v>0</v>
      </c>
      <c r="BJ95" s="20" t="s">
        <v>79</v>
      </c>
      <c r="BK95" s="228">
        <f>ROUND(I95*H95,2)</f>
        <v>0</v>
      </c>
      <c r="BL95" s="20" t="s">
        <v>178</v>
      </c>
      <c r="BM95" s="227" t="s">
        <v>2767</v>
      </c>
    </row>
    <row r="96" s="2" customFormat="1">
      <c r="A96" s="41"/>
      <c r="B96" s="42"/>
      <c r="C96" s="43"/>
      <c r="D96" s="229" t="s">
        <v>166</v>
      </c>
      <c r="E96" s="43"/>
      <c r="F96" s="230" t="s">
        <v>482</v>
      </c>
      <c r="G96" s="43"/>
      <c r="H96" s="43"/>
      <c r="I96" s="231"/>
      <c r="J96" s="43"/>
      <c r="K96" s="43"/>
      <c r="L96" s="47"/>
      <c r="M96" s="232"/>
      <c r="N96" s="233"/>
      <c r="O96" s="87"/>
      <c r="P96" s="87"/>
      <c r="Q96" s="87"/>
      <c r="R96" s="87"/>
      <c r="S96" s="87"/>
      <c r="T96" s="88"/>
      <c r="U96" s="41"/>
      <c r="V96" s="41"/>
      <c r="W96" s="41"/>
      <c r="X96" s="41"/>
      <c r="Y96" s="41"/>
      <c r="Z96" s="41"/>
      <c r="AA96" s="41"/>
      <c r="AB96" s="41"/>
      <c r="AC96" s="41"/>
      <c r="AD96" s="41"/>
      <c r="AE96" s="41"/>
      <c r="AT96" s="20" t="s">
        <v>166</v>
      </c>
      <c r="AU96" s="20" t="s">
        <v>81</v>
      </c>
    </row>
    <row r="97" s="2" customFormat="1" ht="24.15" customHeight="1">
      <c r="A97" s="41"/>
      <c r="B97" s="42"/>
      <c r="C97" s="216" t="s">
        <v>81</v>
      </c>
      <c r="D97" s="216" t="s">
        <v>159</v>
      </c>
      <c r="E97" s="217" t="s">
        <v>484</v>
      </c>
      <c r="F97" s="218" t="s">
        <v>485</v>
      </c>
      <c r="G97" s="219" t="s">
        <v>240</v>
      </c>
      <c r="H97" s="220">
        <v>0.152</v>
      </c>
      <c r="I97" s="221"/>
      <c r="J97" s="222">
        <f>ROUND(I97*H97,2)</f>
        <v>0</v>
      </c>
      <c r="K97" s="218" t="s">
        <v>219</v>
      </c>
      <c r="L97" s="47"/>
      <c r="M97" s="223" t="s">
        <v>19</v>
      </c>
      <c r="N97" s="224" t="s">
        <v>43</v>
      </c>
      <c r="O97" s="87"/>
      <c r="P97" s="225">
        <f>O97*H97</f>
        <v>0</v>
      </c>
      <c r="Q97" s="225">
        <v>0</v>
      </c>
      <c r="R97" s="225">
        <f>Q97*H97</f>
        <v>0</v>
      </c>
      <c r="S97" s="225">
        <v>0</v>
      </c>
      <c r="T97" s="226">
        <f>S97*H97</f>
        <v>0</v>
      </c>
      <c r="U97" s="41"/>
      <c r="V97" s="41"/>
      <c r="W97" s="41"/>
      <c r="X97" s="41"/>
      <c r="Y97" s="41"/>
      <c r="Z97" s="41"/>
      <c r="AA97" s="41"/>
      <c r="AB97" s="41"/>
      <c r="AC97" s="41"/>
      <c r="AD97" s="41"/>
      <c r="AE97" s="41"/>
      <c r="AR97" s="227" t="s">
        <v>178</v>
      </c>
      <c r="AT97" s="227" t="s">
        <v>159</v>
      </c>
      <c r="AU97" s="227" t="s">
        <v>81</v>
      </c>
      <c r="AY97" s="20" t="s">
        <v>156</v>
      </c>
      <c r="BE97" s="228">
        <f>IF(N97="základní",J97,0)</f>
        <v>0</v>
      </c>
      <c r="BF97" s="228">
        <f>IF(N97="snížená",J97,0)</f>
        <v>0</v>
      </c>
      <c r="BG97" s="228">
        <f>IF(N97="zákl. přenesená",J97,0)</f>
        <v>0</v>
      </c>
      <c r="BH97" s="228">
        <f>IF(N97="sníž. přenesená",J97,0)</f>
        <v>0</v>
      </c>
      <c r="BI97" s="228">
        <f>IF(N97="nulová",J97,0)</f>
        <v>0</v>
      </c>
      <c r="BJ97" s="20" t="s">
        <v>79</v>
      </c>
      <c r="BK97" s="228">
        <f>ROUND(I97*H97,2)</f>
        <v>0</v>
      </c>
      <c r="BL97" s="20" t="s">
        <v>178</v>
      </c>
      <c r="BM97" s="227" t="s">
        <v>2768</v>
      </c>
    </row>
    <row r="98" s="2" customFormat="1">
      <c r="A98" s="41"/>
      <c r="B98" s="42"/>
      <c r="C98" s="43"/>
      <c r="D98" s="229" t="s">
        <v>166</v>
      </c>
      <c r="E98" s="43"/>
      <c r="F98" s="230" t="s">
        <v>487</v>
      </c>
      <c r="G98" s="43"/>
      <c r="H98" s="43"/>
      <c r="I98" s="231"/>
      <c r="J98" s="43"/>
      <c r="K98" s="43"/>
      <c r="L98" s="47"/>
      <c r="M98" s="232"/>
      <c r="N98" s="233"/>
      <c r="O98" s="87"/>
      <c r="P98" s="87"/>
      <c r="Q98" s="87"/>
      <c r="R98" s="87"/>
      <c r="S98" s="87"/>
      <c r="T98" s="88"/>
      <c r="U98" s="41"/>
      <c r="V98" s="41"/>
      <c r="W98" s="41"/>
      <c r="X98" s="41"/>
      <c r="Y98" s="41"/>
      <c r="Z98" s="41"/>
      <c r="AA98" s="41"/>
      <c r="AB98" s="41"/>
      <c r="AC98" s="41"/>
      <c r="AD98" s="41"/>
      <c r="AE98" s="41"/>
      <c r="AT98" s="20" t="s">
        <v>166</v>
      </c>
      <c r="AU98" s="20" t="s">
        <v>81</v>
      </c>
    </row>
    <row r="99" s="2" customFormat="1" ht="21.75" customHeight="1">
      <c r="A99" s="41"/>
      <c r="B99" s="42"/>
      <c r="C99" s="216" t="s">
        <v>106</v>
      </c>
      <c r="D99" s="216" t="s">
        <v>159</v>
      </c>
      <c r="E99" s="217" t="s">
        <v>489</v>
      </c>
      <c r="F99" s="218" t="s">
        <v>490</v>
      </c>
      <c r="G99" s="219" t="s">
        <v>240</v>
      </c>
      <c r="H99" s="220">
        <v>0.152</v>
      </c>
      <c r="I99" s="221"/>
      <c r="J99" s="222">
        <f>ROUND(I99*H99,2)</f>
        <v>0</v>
      </c>
      <c r="K99" s="218" t="s">
        <v>219</v>
      </c>
      <c r="L99" s="47"/>
      <c r="M99" s="223" t="s">
        <v>19</v>
      </c>
      <c r="N99" s="224" t="s">
        <v>43</v>
      </c>
      <c r="O99" s="87"/>
      <c r="P99" s="225">
        <f>O99*H99</f>
        <v>0</v>
      </c>
      <c r="Q99" s="225">
        <v>0</v>
      </c>
      <c r="R99" s="225">
        <f>Q99*H99</f>
        <v>0</v>
      </c>
      <c r="S99" s="225">
        <v>0</v>
      </c>
      <c r="T99" s="226">
        <f>S99*H99</f>
        <v>0</v>
      </c>
      <c r="U99" s="41"/>
      <c r="V99" s="41"/>
      <c r="W99" s="41"/>
      <c r="X99" s="41"/>
      <c r="Y99" s="41"/>
      <c r="Z99" s="41"/>
      <c r="AA99" s="41"/>
      <c r="AB99" s="41"/>
      <c r="AC99" s="41"/>
      <c r="AD99" s="41"/>
      <c r="AE99" s="41"/>
      <c r="AR99" s="227" t="s">
        <v>178</v>
      </c>
      <c r="AT99" s="227" t="s">
        <v>159</v>
      </c>
      <c r="AU99" s="227" t="s">
        <v>81</v>
      </c>
      <c r="AY99" s="20" t="s">
        <v>156</v>
      </c>
      <c r="BE99" s="228">
        <f>IF(N99="základní",J99,0)</f>
        <v>0</v>
      </c>
      <c r="BF99" s="228">
        <f>IF(N99="snížená",J99,0)</f>
        <v>0</v>
      </c>
      <c r="BG99" s="228">
        <f>IF(N99="zákl. přenesená",J99,0)</f>
        <v>0</v>
      </c>
      <c r="BH99" s="228">
        <f>IF(N99="sníž. přenesená",J99,0)</f>
        <v>0</v>
      </c>
      <c r="BI99" s="228">
        <f>IF(N99="nulová",J99,0)</f>
        <v>0</v>
      </c>
      <c r="BJ99" s="20" t="s">
        <v>79</v>
      </c>
      <c r="BK99" s="228">
        <f>ROUND(I99*H99,2)</f>
        <v>0</v>
      </c>
      <c r="BL99" s="20" t="s">
        <v>178</v>
      </c>
      <c r="BM99" s="227" t="s">
        <v>2769</v>
      </c>
    </row>
    <row r="100" s="2" customFormat="1">
      <c r="A100" s="41"/>
      <c r="B100" s="42"/>
      <c r="C100" s="43"/>
      <c r="D100" s="229" t="s">
        <v>166</v>
      </c>
      <c r="E100" s="43"/>
      <c r="F100" s="230" t="s">
        <v>492</v>
      </c>
      <c r="G100" s="43"/>
      <c r="H100" s="43"/>
      <c r="I100" s="231"/>
      <c r="J100" s="43"/>
      <c r="K100" s="43"/>
      <c r="L100" s="47"/>
      <c r="M100" s="232"/>
      <c r="N100" s="233"/>
      <c r="O100" s="87"/>
      <c r="P100" s="87"/>
      <c r="Q100" s="87"/>
      <c r="R100" s="87"/>
      <c r="S100" s="87"/>
      <c r="T100" s="88"/>
      <c r="U100" s="41"/>
      <c r="V100" s="41"/>
      <c r="W100" s="41"/>
      <c r="X100" s="41"/>
      <c r="Y100" s="41"/>
      <c r="Z100" s="41"/>
      <c r="AA100" s="41"/>
      <c r="AB100" s="41"/>
      <c r="AC100" s="41"/>
      <c r="AD100" s="41"/>
      <c r="AE100" s="41"/>
      <c r="AT100" s="20" t="s">
        <v>166</v>
      </c>
      <c r="AU100" s="20" t="s">
        <v>81</v>
      </c>
    </row>
    <row r="101" s="13" customFormat="1">
      <c r="A101" s="13"/>
      <c r="B101" s="239"/>
      <c r="C101" s="240"/>
      <c r="D101" s="241" t="s">
        <v>222</v>
      </c>
      <c r="E101" s="242" t="s">
        <v>19</v>
      </c>
      <c r="F101" s="243" t="s">
        <v>2770</v>
      </c>
      <c r="G101" s="240"/>
      <c r="H101" s="244">
        <v>0.152</v>
      </c>
      <c r="I101" s="245"/>
      <c r="J101" s="240"/>
      <c r="K101" s="240"/>
      <c r="L101" s="246"/>
      <c r="M101" s="247"/>
      <c r="N101" s="248"/>
      <c r="O101" s="248"/>
      <c r="P101" s="248"/>
      <c r="Q101" s="248"/>
      <c r="R101" s="248"/>
      <c r="S101" s="248"/>
      <c r="T101" s="249"/>
      <c r="U101" s="13"/>
      <c r="V101" s="13"/>
      <c r="W101" s="13"/>
      <c r="X101" s="13"/>
      <c r="Y101" s="13"/>
      <c r="Z101" s="13"/>
      <c r="AA101" s="13"/>
      <c r="AB101" s="13"/>
      <c r="AC101" s="13"/>
      <c r="AD101" s="13"/>
      <c r="AE101" s="13"/>
      <c r="AT101" s="250" t="s">
        <v>222</v>
      </c>
      <c r="AU101" s="250" t="s">
        <v>81</v>
      </c>
      <c r="AV101" s="13" t="s">
        <v>81</v>
      </c>
      <c r="AW101" s="13" t="s">
        <v>33</v>
      </c>
      <c r="AX101" s="13" t="s">
        <v>79</v>
      </c>
      <c r="AY101" s="250" t="s">
        <v>156</v>
      </c>
    </row>
    <row r="102" s="2" customFormat="1" ht="24.15" customHeight="1">
      <c r="A102" s="41"/>
      <c r="B102" s="42"/>
      <c r="C102" s="216" t="s">
        <v>178</v>
      </c>
      <c r="D102" s="216" t="s">
        <v>159</v>
      </c>
      <c r="E102" s="217" t="s">
        <v>494</v>
      </c>
      <c r="F102" s="218" t="s">
        <v>495</v>
      </c>
      <c r="G102" s="219" t="s">
        <v>240</v>
      </c>
      <c r="H102" s="220">
        <v>3.6480000000000001</v>
      </c>
      <c r="I102" s="221"/>
      <c r="J102" s="222">
        <f>ROUND(I102*H102,2)</f>
        <v>0</v>
      </c>
      <c r="K102" s="218" t="s">
        <v>219</v>
      </c>
      <c r="L102" s="47"/>
      <c r="M102" s="223" t="s">
        <v>19</v>
      </c>
      <c r="N102" s="224" t="s">
        <v>43</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178</v>
      </c>
      <c r="AT102" s="227" t="s">
        <v>159</v>
      </c>
      <c r="AU102" s="227" t="s">
        <v>81</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178</v>
      </c>
      <c r="BM102" s="227" t="s">
        <v>2771</v>
      </c>
    </row>
    <row r="103" s="2" customFormat="1">
      <c r="A103" s="41"/>
      <c r="B103" s="42"/>
      <c r="C103" s="43"/>
      <c r="D103" s="229" t="s">
        <v>166</v>
      </c>
      <c r="E103" s="43"/>
      <c r="F103" s="230" t="s">
        <v>497</v>
      </c>
      <c r="G103" s="43"/>
      <c r="H103" s="43"/>
      <c r="I103" s="231"/>
      <c r="J103" s="43"/>
      <c r="K103" s="43"/>
      <c r="L103" s="47"/>
      <c r="M103" s="232"/>
      <c r="N103" s="233"/>
      <c r="O103" s="87"/>
      <c r="P103" s="87"/>
      <c r="Q103" s="87"/>
      <c r="R103" s="87"/>
      <c r="S103" s="87"/>
      <c r="T103" s="88"/>
      <c r="U103" s="41"/>
      <c r="V103" s="41"/>
      <c r="W103" s="41"/>
      <c r="X103" s="41"/>
      <c r="Y103" s="41"/>
      <c r="Z103" s="41"/>
      <c r="AA103" s="41"/>
      <c r="AB103" s="41"/>
      <c r="AC103" s="41"/>
      <c r="AD103" s="41"/>
      <c r="AE103" s="41"/>
      <c r="AT103" s="20" t="s">
        <v>166</v>
      </c>
      <c r="AU103" s="20" t="s">
        <v>81</v>
      </c>
    </row>
    <row r="104" s="13" customFormat="1">
      <c r="A104" s="13"/>
      <c r="B104" s="239"/>
      <c r="C104" s="240"/>
      <c r="D104" s="241" t="s">
        <v>222</v>
      </c>
      <c r="E104" s="242" t="s">
        <v>19</v>
      </c>
      <c r="F104" s="243" t="s">
        <v>2772</v>
      </c>
      <c r="G104" s="240"/>
      <c r="H104" s="244">
        <v>3.6480000000000001</v>
      </c>
      <c r="I104" s="245"/>
      <c r="J104" s="240"/>
      <c r="K104" s="240"/>
      <c r="L104" s="246"/>
      <c r="M104" s="247"/>
      <c r="N104" s="248"/>
      <c r="O104" s="248"/>
      <c r="P104" s="248"/>
      <c r="Q104" s="248"/>
      <c r="R104" s="248"/>
      <c r="S104" s="248"/>
      <c r="T104" s="249"/>
      <c r="U104" s="13"/>
      <c r="V104" s="13"/>
      <c r="W104" s="13"/>
      <c r="X104" s="13"/>
      <c r="Y104" s="13"/>
      <c r="Z104" s="13"/>
      <c r="AA104" s="13"/>
      <c r="AB104" s="13"/>
      <c r="AC104" s="13"/>
      <c r="AD104" s="13"/>
      <c r="AE104" s="13"/>
      <c r="AT104" s="250" t="s">
        <v>222</v>
      </c>
      <c r="AU104" s="250" t="s">
        <v>81</v>
      </c>
      <c r="AV104" s="13" t="s">
        <v>81</v>
      </c>
      <c r="AW104" s="13" t="s">
        <v>33</v>
      </c>
      <c r="AX104" s="13" t="s">
        <v>79</v>
      </c>
      <c r="AY104" s="250" t="s">
        <v>156</v>
      </c>
    </row>
    <row r="105" s="2" customFormat="1" ht="24.15" customHeight="1">
      <c r="A105" s="41"/>
      <c r="B105" s="42"/>
      <c r="C105" s="216" t="s">
        <v>155</v>
      </c>
      <c r="D105" s="216" t="s">
        <v>159</v>
      </c>
      <c r="E105" s="217" t="s">
        <v>503</v>
      </c>
      <c r="F105" s="218" t="s">
        <v>504</v>
      </c>
      <c r="G105" s="219" t="s">
        <v>240</v>
      </c>
      <c r="H105" s="220">
        <v>0.152</v>
      </c>
      <c r="I105" s="221"/>
      <c r="J105" s="222">
        <f>ROUND(I105*H105,2)</f>
        <v>0</v>
      </c>
      <c r="K105" s="218" t="s">
        <v>219</v>
      </c>
      <c r="L105" s="47"/>
      <c r="M105" s="223" t="s">
        <v>19</v>
      </c>
      <c r="N105" s="224" t="s">
        <v>43</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178</v>
      </c>
      <c r="AT105" s="227" t="s">
        <v>159</v>
      </c>
      <c r="AU105" s="227" t="s">
        <v>81</v>
      </c>
      <c r="AY105" s="20" t="s">
        <v>156</v>
      </c>
      <c r="BE105" s="228">
        <f>IF(N105="základní",J105,0)</f>
        <v>0</v>
      </c>
      <c r="BF105" s="228">
        <f>IF(N105="snížená",J105,0)</f>
        <v>0</v>
      </c>
      <c r="BG105" s="228">
        <f>IF(N105="zákl. přenesená",J105,0)</f>
        <v>0</v>
      </c>
      <c r="BH105" s="228">
        <f>IF(N105="sníž. přenesená",J105,0)</f>
        <v>0</v>
      </c>
      <c r="BI105" s="228">
        <f>IF(N105="nulová",J105,0)</f>
        <v>0</v>
      </c>
      <c r="BJ105" s="20" t="s">
        <v>79</v>
      </c>
      <c r="BK105" s="228">
        <f>ROUND(I105*H105,2)</f>
        <v>0</v>
      </c>
      <c r="BL105" s="20" t="s">
        <v>178</v>
      </c>
      <c r="BM105" s="227" t="s">
        <v>2773</v>
      </c>
    </row>
    <row r="106" s="2" customFormat="1">
      <c r="A106" s="41"/>
      <c r="B106" s="42"/>
      <c r="C106" s="43"/>
      <c r="D106" s="229" t="s">
        <v>166</v>
      </c>
      <c r="E106" s="43"/>
      <c r="F106" s="230" t="s">
        <v>506</v>
      </c>
      <c r="G106" s="43"/>
      <c r="H106" s="43"/>
      <c r="I106" s="231"/>
      <c r="J106" s="43"/>
      <c r="K106" s="43"/>
      <c r="L106" s="47"/>
      <c r="M106" s="232"/>
      <c r="N106" s="233"/>
      <c r="O106" s="87"/>
      <c r="P106" s="87"/>
      <c r="Q106" s="87"/>
      <c r="R106" s="87"/>
      <c r="S106" s="87"/>
      <c r="T106" s="88"/>
      <c r="U106" s="41"/>
      <c r="V106" s="41"/>
      <c r="W106" s="41"/>
      <c r="X106" s="41"/>
      <c r="Y106" s="41"/>
      <c r="Z106" s="41"/>
      <c r="AA106" s="41"/>
      <c r="AB106" s="41"/>
      <c r="AC106" s="41"/>
      <c r="AD106" s="41"/>
      <c r="AE106" s="41"/>
      <c r="AT106" s="20" t="s">
        <v>166</v>
      </c>
      <c r="AU106" s="20" t="s">
        <v>81</v>
      </c>
    </row>
    <row r="107" s="12" customFormat="1" ht="25.92" customHeight="1">
      <c r="A107" s="12"/>
      <c r="B107" s="200"/>
      <c r="C107" s="201"/>
      <c r="D107" s="202" t="s">
        <v>71</v>
      </c>
      <c r="E107" s="203" t="s">
        <v>530</v>
      </c>
      <c r="F107" s="203" t="s">
        <v>531</v>
      </c>
      <c r="G107" s="201"/>
      <c r="H107" s="201"/>
      <c r="I107" s="204"/>
      <c r="J107" s="205">
        <f>BK107</f>
        <v>0</v>
      </c>
      <c r="K107" s="201"/>
      <c r="L107" s="206"/>
      <c r="M107" s="207"/>
      <c r="N107" s="208"/>
      <c r="O107" s="208"/>
      <c r="P107" s="209">
        <f>P108+P130+P151+P204</f>
        <v>0</v>
      </c>
      <c r="Q107" s="208"/>
      <c r="R107" s="209">
        <f>R108+R130+R151+R204</f>
        <v>0.14513000000000001</v>
      </c>
      <c r="S107" s="208"/>
      <c r="T107" s="210">
        <f>T108+T130+T151+T204</f>
        <v>0.021170000000000001</v>
      </c>
      <c r="U107" s="12"/>
      <c r="V107" s="12"/>
      <c r="W107" s="12"/>
      <c r="X107" s="12"/>
      <c r="Y107" s="12"/>
      <c r="Z107" s="12"/>
      <c r="AA107" s="12"/>
      <c r="AB107" s="12"/>
      <c r="AC107" s="12"/>
      <c r="AD107" s="12"/>
      <c r="AE107" s="12"/>
      <c r="AR107" s="211" t="s">
        <v>81</v>
      </c>
      <c r="AT107" s="212" t="s">
        <v>71</v>
      </c>
      <c r="AU107" s="212" t="s">
        <v>72</v>
      </c>
      <c r="AY107" s="211" t="s">
        <v>156</v>
      </c>
      <c r="BK107" s="213">
        <f>BK108+BK130+BK151+BK204</f>
        <v>0</v>
      </c>
    </row>
    <row r="108" s="12" customFormat="1" ht="22.8" customHeight="1">
      <c r="A108" s="12"/>
      <c r="B108" s="200"/>
      <c r="C108" s="201"/>
      <c r="D108" s="202" t="s">
        <v>71</v>
      </c>
      <c r="E108" s="214" t="s">
        <v>1169</v>
      </c>
      <c r="F108" s="214" t="s">
        <v>1170</v>
      </c>
      <c r="G108" s="201"/>
      <c r="H108" s="201"/>
      <c r="I108" s="204"/>
      <c r="J108" s="215">
        <f>BK108</f>
        <v>0</v>
      </c>
      <c r="K108" s="201"/>
      <c r="L108" s="206"/>
      <c r="M108" s="207"/>
      <c r="N108" s="208"/>
      <c r="O108" s="208"/>
      <c r="P108" s="209">
        <f>SUM(P109:P129)</f>
        <v>0</v>
      </c>
      <c r="Q108" s="208"/>
      <c r="R108" s="209">
        <f>SUM(R109:R129)</f>
        <v>0.025670000000000002</v>
      </c>
      <c r="S108" s="208"/>
      <c r="T108" s="210">
        <f>SUM(T109:T129)</f>
        <v>0</v>
      </c>
      <c r="U108" s="12"/>
      <c r="V108" s="12"/>
      <c r="W108" s="12"/>
      <c r="X108" s="12"/>
      <c r="Y108" s="12"/>
      <c r="Z108" s="12"/>
      <c r="AA108" s="12"/>
      <c r="AB108" s="12"/>
      <c r="AC108" s="12"/>
      <c r="AD108" s="12"/>
      <c r="AE108" s="12"/>
      <c r="AR108" s="211" t="s">
        <v>81</v>
      </c>
      <c r="AT108" s="212" t="s">
        <v>71</v>
      </c>
      <c r="AU108" s="212" t="s">
        <v>79</v>
      </c>
      <c r="AY108" s="211" t="s">
        <v>156</v>
      </c>
      <c r="BK108" s="213">
        <f>SUM(BK109:BK129)</f>
        <v>0</v>
      </c>
    </row>
    <row r="109" s="2" customFormat="1" ht="21.75" customHeight="1">
      <c r="A109" s="41"/>
      <c r="B109" s="42"/>
      <c r="C109" s="216" t="s">
        <v>189</v>
      </c>
      <c r="D109" s="216" t="s">
        <v>159</v>
      </c>
      <c r="E109" s="217" t="s">
        <v>1171</v>
      </c>
      <c r="F109" s="218" t="s">
        <v>2774</v>
      </c>
      <c r="G109" s="219" t="s">
        <v>273</v>
      </c>
      <c r="H109" s="220">
        <v>1</v>
      </c>
      <c r="I109" s="221"/>
      <c r="J109" s="222">
        <f>ROUND(I109*H109,2)</f>
        <v>0</v>
      </c>
      <c r="K109" s="218" t="s">
        <v>19</v>
      </c>
      <c r="L109" s="47"/>
      <c r="M109" s="223" t="s">
        <v>19</v>
      </c>
      <c r="N109" s="224" t="s">
        <v>43</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318</v>
      </c>
      <c r="AT109" s="227" t="s">
        <v>159</v>
      </c>
      <c r="AU109" s="227" t="s">
        <v>81</v>
      </c>
      <c r="AY109" s="20" t="s">
        <v>156</v>
      </c>
      <c r="BE109" s="228">
        <f>IF(N109="základní",J109,0)</f>
        <v>0</v>
      </c>
      <c r="BF109" s="228">
        <f>IF(N109="snížená",J109,0)</f>
        <v>0</v>
      </c>
      <c r="BG109" s="228">
        <f>IF(N109="zákl. přenesená",J109,0)</f>
        <v>0</v>
      </c>
      <c r="BH109" s="228">
        <f>IF(N109="sníž. přenesená",J109,0)</f>
        <v>0</v>
      </c>
      <c r="BI109" s="228">
        <f>IF(N109="nulová",J109,0)</f>
        <v>0</v>
      </c>
      <c r="BJ109" s="20" t="s">
        <v>79</v>
      </c>
      <c r="BK109" s="228">
        <f>ROUND(I109*H109,2)</f>
        <v>0</v>
      </c>
      <c r="BL109" s="20" t="s">
        <v>318</v>
      </c>
      <c r="BM109" s="227" t="s">
        <v>2775</v>
      </c>
    </row>
    <row r="110" s="2" customFormat="1" ht="16.5" customHeight="1">
      <c r="A110" s="41"/>
      <c r="B110" s="42"/>
      <c r="C110" s="216" t="s">
        <v>256</v>
      </c>
      <c r="D110" s="216" t="s">
        <v>159</v>
      </c>
      <c r="E110" s="217" t="s">
        <v>1174</v>
      </c>
      <c r="F110" s="218" t="s">
        <v>1175</v>
      </c>
      <c r="G110" s="219" t="s">
        <v>273</v>
      </c>
      <c r="H110" s="220">
        <v>1</v>
      </c>
      <c r="I110" s="221"/>
      <c r="J110" s="222">
        <f>ROUND(I110*H110,2)</f>
        <v>0</v>
      </c>
      <c r="K110" s="218" t="s">
        <v>19</v>
      </c>
      <c r="L110" s="47"/>
      <c r="M110" s="223" t="s">
        <v>19</v>
      </c>
      <c r="N110" s="224" t="s">
        <v>43</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318</v>
      </c>
      <c r="AT110" s="227" t="s">
        <v>159</v>
      </c>
      <c r="AU110" s="227" t="s">
        <v>81</v>
      </c>
      <c r="AY110" s="20" t="s">
        <v>156</v>
      </c>
      <c r="BE110" s="228">
        <f>IF(N110="základní",J110,0)</f>
        <v>0</v>
      </c>
      <c r="BF110" s="228">
        <f>IF(N110="snížená",J110,0)</f>
        <v>0</v>
      </c>
      <c r="BG110" s="228">
        <f>IF(N110="zákl. přenesená",J110,0)</f>
        <v>0</v>
      </c>
      <c r="BH110" s="228">
        <f>IF(N110="sníž. přenesená",J110,0)</f>
        <v>0</v>
      </c>
      <c r="BI110" s="228">
        <f>IF(N110="nulová",J110,0)</f>
        <v>0</v>
      </c>
      <c r="BJ110" s="20" t="s">
        <v>79</v>
      </c>
      <c r="BK110" s="228">
        <f>ROUND(I110*H110,2)</f>
        <v>0</v>
      </c>
      <c r="BL110" s="20" t="s">
        <v>318</v>
      </c>
      <c r="BM110" s="227" t="s">
        <v>2776</v>
      </c>
    </row>
    <row r="111" s="2" customFormat="1" ht="16.5" customHeight="1">
      <c r="A111" s="41"/>
      <c r="B111" s="42"/>
      <c r="C111" s="216" t="s">
        <v>263</v>
      </c>
      <c r="D111" s="216" t="s">
        <v>159</v>
      </c>
      <c r="E111" s="217" t="s">
        <v>2777</v>
      </c>
      <c r="F111" s="218" t="s">
        <v>2778</v>
      </c>
      <c r="G111" s="219" t="s">
        <v>266</v>
      </c>
      <c r="H111" s="220">
        <v>9</v>
      </c>
      <c r="I111" s="221"/>
      <c r="J111" s="222">
        <f>ROUND(I111*H111,2)</f>
        <v>0</v>
      </c>
      <c r="K111" s="218" t="s">
        <v>163</v>
      </c>
      <c r="L111" s="47"/>
      <c r="M111" s="223" t="s">
        <v>19</v>
      </c>
      <c r="N111" s="224" t="s">
        <v>43</v>
      </c>
      <c r="O111" s="87"/>
      <c r="P111" s="225">
        <f>O111*H111</f>
        <v>0</v>
      </c>
      <c r="Q111" s="225">
        <v>0.0020100000000000001</v>
      </c>
      <c r="R111" s="225">
        <f>Q111*H111</f>
        <v>0.018090000000000002</v>
      </c>
      <c r="S111" s="225">
        <v>0</v>
      </c>
      <c r="T111" s="226">
        <f>S111*H111</f>
        <v>0</v>
      </c>
      <c r="U111" s="41"/>
      <c r="V111" s="41"/>
      <c r="W111" s="41"/>
      <c r="X111" s="41"/>
      <c r="Y111" s="41"/>
      <c r="Z111" s="41"/>
      <c r="AA111" s="41"/>
      <c r="AB111" s="41"/>
      <c r="AC111" s="41"/>
      <c r="AD111" s="41"/>
      <c r="AE111" s="41"/>
      <c r="AR111" s="227" t="s">
        <v>318</v>
      </c>
      <c r="AT111" s="227" t="s">
        <v>159</v>
      </c>
      <c r="AU111" s="227" t="s">
        <v>81</v>
      </c>
      <c r="AY111" s="20" t="s">
        <v>156</v>
      </c>
      <c r="BE111" s="228">
        <f>IF(N111="základní",J111,0)</f>
        <v>0</v>
      </c>
      <c r="BF111" s="228">
        <f>IF(N111="snížená",J111,0)</f>
        <v>0</v>
      </c>
      <c r="BG111" s="228">
        <f>IF(N111="zákl. přenesená",J111,0)</f>
        <v>0</v>
      </c>
      <c r="BH111" s="228">
        <f>IF(N111="sníž. přenesená",J111,0)</f>
        <v>0</v>
      </c>
      <c r="BI111" s="228">
        <f>IF(N111="nulová",J111,0)</f>
        <v>0</v>
      </c>
      <c r="BJ111" s="20" t="s">
        <v>79</v>
      </c>
      <c r="BK111" s="228">
        <f>ROUND(I111*H111,2)</f>
        <v>0</v>
      </c>
      <c r="BL111" s="20" t="s">
        <v>318</v>
      </c>
      <c r="BM111" s="227" t="s">
        <v>2779</v>
      </c>
    </row>
    <row r="112" s="2" customFormat="1">
      <c r="A112" s="41"/>
      <c r="B112" s="42"/>
      <c r="C112" s="43"/>
      <c r="D112" s="229" t="s">
        <v>166</v>
      </c>
      <c r="E112" s="43"/>
      <c r="F112" s="230" t="s">
        <v>2780</v>
      </c>
      <c r="G112" s="43"/>
      <c r="H112" s="43"/>
      <c r="I112" s="231"/>
      <c r="J112" s="43"/>
      <c r="K112" s="43"/>
      <c r="L112" s="47"/>
      <c r="M112" s="232"/>
      <c r="N112" s="233"/>
      <c r="O112" s="87"/>
      <c r="P112" s="87"/>
      <c r="Q112" s="87"/>
      <c r="R112" s="87"/>
      <c r="S112" s="87"/>
      <c r="T112" s="88"/>
      <c r="U112" s="41"/>
      <c r="V112" s="41"/>
      <c r="W112" s="41"/>
      <c r="X112" s="41"/>
      <c r="Y112" s="41"/>
      <c r="Z112" s="41"/>
      <c r="AA112" s="41"/>
      <c r="AB112" s="41"/>
      <c r="AC112" s="41"/>
      <c r="AD112" s="41"/>
      <c r="AE112" s="41"/>
      <c r="AT112" s="20" t="s">
        <v>166</v>
      </c>
      <c r="AU112" s="20" t="s">
        <v>81</v>
      </c>
    </row>
    <row r="113" s="2" customFormat="1" ht="16.5" customHeight="1">
      <c r="A113" s="41"/>
      <c r="B113" s="42"/>
      <c r="C113" s="216" t="s">
        <v>270</v>
      </c>
      <c r="D113" s="216" t="s">
        <v>159</v>
      </c>
      <c r="E113" s="217" t="s">
        <v>1192</v>
      </c>
      <c r="F113" s="218" t="s">
        <v>1193</v>
      </c>
      <c r="G113" s="219" t="s">
        <v>266</v>
      </c>
      <c r="H113" s="220">
        <v>2</v>
      </c>
      <c r="I113" s="221"/>
      <c r="J113" s="222">
        <f>ROUND(I113*H113,2)</f>
        <v>0</v>
      </c>
      <c r="K113" s="218" t="s">
        <v>219</v>
      </c>
      <c r="L113" s="47"/>
      <c r="M113" s="223" t="s">
        <v>19</v>
      </c>
      <c r="N113" s="224" t="s">
        <v>43</v>
      </c>
      <c r="O113" s="87"/>
      <c r="P113" s="225">
        <f>O113*H113</f>
        <v>0</v>
      </c>
      <c r="Q113" s="225">
        <v>0.00048000000000000001</v>
      </c>
      <c r="R113" s="225">
        <f>Q113*H113</f>
        <v>0.00096000000000000002</v>
      </c>
      <c r="S113" s="225">
        <v>0</v>
      </c>
      <c r="T113" s="226">
        <f>S113*H113</f>
        <v>0</v>
      </c>
      <c r="U113" s="41"/>
      <c r="V113" s="41"/>
      <c r="W113" s="41"/>
      <c r="X113" s="41"/>
      <c r="Y113" s="41"/>
      <c r="Z113" s="41"/>
      <c r="AA113" s="41"/>
      <c r="AB113" s="41"/>
      <c r="AC113" s="41"/>
      <c r="AD113" s="41"/>
      <c r="AE113" s="41"/>
      <c r="AR113" s="227" t="s">
        <v>318</v>
      </c>
      <c r="AT113" s="227" t="s">
        <v>159</v>
      </c>
      <c r="AU113" s="227" t="s">
        <v>81</v>
      </c>
      <c r="AY113" s="20" t="s">
        <v>156</v>
      </c>
      <c r="BE113" s="228">
        <f>IF(N113="základní",J113,0)</f>
        <v>0</v>
      </c>
      <c r="BF113" s="228">
        <f>IF(N113="snížená",J113,0)</f>
        <v>0</v>
      </c>
      <c r="BG113" s="228">
        <f>IF(N113="zákl. přenesená",J113,0)</f>
        <v>0</v>
      </c>
      <c r="BH113" s="228">
        <f>IF(N113="sníž. přenesená",J113,0)</f>
        <v>0</v>
      </c>
      <c r="BI113" s="228">
        <f>IF(N113="nulová",J113,0)</f>
        <v>0</v>
      </c>
      <c r="BJ113" s="20" t="s">
        <v>79</v>
      </c>
      <c r="BK113" s="228">
        <f>ROUND(I113*H113,2)</f>
        <v>0</v>
      </c>
      <c r="BL113" s="20" t="s">
        <v>318</v>
      </c>
      <c r="BM113" s="227" t="s">
        <v>2781</v>
      </c>
    </row>
    <row r="114" s="2" customFormat="1">
      <c r="A114" s="41"/>
      <c r="B114" s="42"/>
      <c r="C114" s="43"/>
      <c r="D114" s="229" t="s">
        <v>166</v>
      </c>
      <c r="E114" s="43"/>
      <c r="F114" s="230" t="s">
        <v>1195</v>
      </c>
      <c r="G114" s="43"/>
      <c r="H114" s="43"/>
      <c r="I114" s="231"/>
      <c r="J114" s="43"/>
      <c r="K114" s="43"/>
      <c r="L114" s="47"/>
      <c r="M114" s="232"/>
      <c r="N114" s="233"/>
      <c r="O114" s="87"/>
      <c r="P114" s="87"/>
      <c r="Q114" s="87"/>
      <c r="R114" s="87"/>
      <c r="S114" s="87"/>
      <c r="T114" s="88"/>
      <c r="U114" s="41"/>
      <c r="V114" s="41"/>
      <c r="W114" s="41"/>
      <c r="X114" s="41"/>
      <c r="Y114" s="41"/>
      <c r="Z114" s="41"/>
      <c r="AA114" s="41"/>
      <c r="AB114" s="41"/>
      <c r="AC114" s="41"/>
      <c r="AD114" s="41"/>
      <c r="AE114" s="41"/>
      <c r="AT114" s="20" t="s">
        <v>166</v>
      </c>
      <c r="AU114" s="20" t="s">
        <v>81</v>
      </c>
    </row>
    <row r="115" s="2" customFormat="1" ht="16.5" customHeight="1">
      <c r="A115" s="41"/>
      <c r="B115" s="42"/>
      <c r="C115" s="216" t="s">
        <v>276</v>
      </c>
      <c r="D115" s="216" t="s">
        <v>159</v>
      </c>
      <c r="E115" s="217" t="s">
        <v>1200</v>
      </c>
      <c r="F115" s="218" t="s">
        <v>1201</v>
      </c>
      <c r="G115" s="219" t="s">
        <v>266</v>
      </c>
      <c r="H115" s="220">
        <v>1</v>
      </c>
      <c r="I115" s="221"/>
      <c r="J115" s="222">
        <f>ROUND(I115*H115,2)</f>
        <v>0</v>
      </c>
      <c r="K115" s="218" t="s">
        <v>219</v>
      </c>
      <c r="L115" s="47"/>
      <c r="M115" s="223" t="s">
        <v>19</v>
      </c>
      <c r="N115" s="224" t="s">
        <v>43</v>
      </c>
      <c r="O115" s="87"/>
      <c r="P115" s="225">
        <f>O115*H115</f>
        <v>0</v>
      </c>
      <c r="Q115" s="225">
        <v>0.0022399999999999998</v>
      </c>
      <c r="R115" s="225">
        <f>Q115*H115</f>
        <v>0.0022399999999999998</v>
      </c>
      <c r="S115" s="225">
        <v>0</v>
      </c>
      <c r="T115" s="226">
        <f>S115*H115</f>
        <v>0</v>
      </c>
      <c r="U115" s="41"/>
      <c r="V115" s="41"/>
      <c r="W115" s="41"/>
      <c r="X115" s="41"/>
      <c r="Y115" s="41"/>
      <c r="Z115" s="41"/>
      <c r="AA115" s="41"/>
      <c r="AB115" s="41"/>
      <c r="AC115" s="41"/>
      <c r="AD115" s="41"/>
      <c r="AE115" s="41"/>
      <c r="AR115" s="227" t="s">
        <v>318</v>
      </c>
      <c r="AT115" s="227" t="s">
        <v>159</v>
      </c>
      <c r="AU115" s="227" t="s">
        <v>81</v>
      </c>
      <c r="AY115" s="20" t="s">
        <v>156</v>
      </c>
      <c r="BE115" s="228">
        <f>IF(N115="základní",J115,0)</f>
        <v>0</v>
      </c>
      <c r="BF115" s="228">
        <f>IF(N115="snížená",J115,0)</f>
        <v>0</v>
      </c>
      <c r="BG115" s="228">
        <f>IF(N115="zákl. přenesená",J115,0)</f>
        <v>0</v>
      </c>
      <c r="BH115" s="228">
        <f>IF(N115="sníž. přenesená",J115,0)</f>
        <v>0</v>
      </c>
      <c r="BI115" s="228">
        <f>IF(N115="nulová",J115,0)</f>
        <v>0</v>
      </c>
      <c r="BJ115" s="20" t="s">
        <v>79</v>
      </c>
      <c r="BK115" s="228">
        <f>ROUND(I115*H115,2)</f>
        <v>0</v>
      </c>
      <c r="BL115" s="20" t="s">
        <v>318</v>
      </c>
      <c r="BM115" s="227" t="s">
        <v>2782</v>
      </c>
    </row>
    <row r="116" s="2" customFormat="1">
      <c r="A116" s="41"/>
      <c r="B116" s="42"/>
      <c r="C116" s="43"/>
      <c r="D116" s="229" t="s">
        <v>166</v>
      </c>
      <c r="E116" s="43"/>
      <c r="F116" s="230" t="s">
        <v>1203</v>
      </c>
      <c r="G116" s="43"/>
      <c r="H116" s="43"/>
      <c r="I116" s="231"/>
      <c r="J116" s="43"/>
      <c r="K116" s="43"/>
      <c r="L116" s="47"/>
      <c r="M116" s="232"/>
      <c r="N116" s="233"/>
      <c r="O116" s="87"/>
      <c r="P116" s="87"/>
      <c r="Q116" s="87"/>
      <c r="R116" s="87"/>
      <c r="S116" s="87"/>
      <c r="T116" s="88"/>
      <c r="U116" s="41"/>
      <c r="V116" s="41"/>
      <c r="W116" s="41"/>
      <c r="X116" s="41"/>
      <c r="Y116" s="41"/>
      <c r="Z116" s="41"/>
      <c r="AA116" s="41"/>
      <c r="AB116" s="41"/>
      <c r="AC116" s="41"/>
      <c r="AD116" s="41"/>
      <c r="AE116" s="41"/>
      <c r="AT116" s="20" t="s">
        <v>166</v>
      </c>
      <c r="AU116" s="20" t="s">
        <v>81</v>
      </c>
    </row>
    <row r="117" s="2" customFormat="1" ht="16.5" customHeight="1">
      <c r="A117" s="41"/>
      <c r="B117" s="42"/>
      <c r="C117" s="216" t="s">
        <v>281</v>
      </c>
      <c r="D117" s="216" t="s">
        <v>159</v>
      </c>
      <c r="E117" s="217" t="s">
        <v>1204</v>
      </c>
      <c r="F117" s="218" t="s">
        <v>1205</v>
      </c>
      <c r="G117" s="219" t="s">
        <v>187</v>
      </c>
      <c r="H117" s="220">
        <v>2</v>
      </c>
      <c r="I117" s="221"/>
      <c r="J117" s="222">
        <f>ROUND(I117*H117,2)</f>
        <v>0</v>
      </c>
      <c r="K117" s="218" t="s">
        <v>219</v>
      </c>
      <c r="L117" s="47"/>
      <c r="M117" s="223" t="s">
        <v>19</v>
      </c>
      <c r="N117" s="224" t="s">
        <v>43</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318</v>
      </c>
      <c r="AT117" s="227" t="s">
        <v>159</v>
      </c>
      <c r="AU117" s="227" t="s">
        <v>81</v>
      </c>
      <c r="AY117" s="20" t="s">
        <v>156</v>
      </c>
      <c r="BE117" s="228">
        <f>IF(N117="základní",J117,0)</f>
        <v>0</v>
      </c>
      <c r="BF117" s="228">
        <f>IF(N117="snížená",J117,0)</f>
        <v>0</v>
      </c>
      <c r="BG117" s="228">
        <f>IF(N117="zákl. přenesená",J117,0)</f>
        <v>0</v>
      </c>
      <c r="BH117" s="228">
        <f>IF(N117="sníž. přenesená",J117,0)</f>
        <v>0</v>
      </c>
      <c r="BI117" s="228">
        <f>IF(N117="nulová",J117,0)</f>
        <v>0</v>
      </c>
      <c r="BJ117" s="20" t="s">
        <v>79</v>
      </c>
      <c r="BK117" s="228">
        <f>ROUND(I117*H117,2)</f>
        <v>0</v>
      </c>
      <c r="BL117" s="20" t="s">
        <v>318</v>
      </c>
      <c r="BM117" s="227" t="s">
        <v>2783</v>
      </c>
    </row>
    <row r="118" s="2" customFormat="1">
      <c r="A118" s="41"/>
      <c r="B118" s="42"/>
      <c r="C118" s="43"/>
      <c r="D118" s="229" t="s">
        <v>166</v>
      </c>
      <c r="E118" s="43"/>
      <c r="F118" s="230" t="s">
        <v>1207</v>
      </c>
      <c r="G118" s="43"/>
      <c r="H118" s="43"/>
      <c r="I118" s="231"/>
      <c r="J118" s="43"/>
      <c r="K118" s="43"/>
      <c r="L118" s="47"/>
      <c r="M118" s="232"/>
      <c r="N118" s="233"/>
      <c r="O118" s="87"/>
      <c r="P118" s="87"/>
      <c r="Q118" s="87"/>
      <c r="R118" s="87"/>
      <c r="S118" s="87"/>
      <c r="T118" s="88"/>
      <c r="U118" s="41"/>
      <c r="V118" s="41"/>
      <c r="W118" s="41"/>
      <c r="X118" s="41"/>
      <c r="Y118" s="41"/>
      <c r="Z118" s="41"/>
      <c r="AA118" s="41"/>
      <c r="AB118" s="41"/>
      <c r="AC118" s="41"/>
      <c r="AD118" s="41"/>
      <c r="AE118" s="41"/>
      <c r="AT118" s="20" t="s">
        <v>166</v>
      </c>
      <c r="AU118" s="20" t="s">
        <v>81</v>
      </c>
    </row>
    <row r="119" s="2" customFormat="1" ht="16.5" customHeight="1">
      <c r="A119" s="41"/>
      <c r="B119" s="42"/>
      <c r="C119" s="216" t="s">
        <v>8</v>
      </c>
      <c r="D119" s="216" t="s">
        <v>159</v>
      </c>
      <c r="E119" s="217" t="s">
        <v>1208</v>
      </c>
      <c r="F119" s="218" t="s">
        <v>1209</v>
      </c>
      <c r="G119" s="219" t="s">
        <v>187</v>
      </c>
      <c r="H119" s="220">
        <v>1</v>
      </c>
      <c r="I119" s="221"/>
      <c r="J119" s="222">
        <f>ROUND(I119*H119,2)</f>
        <v>0</v>
      </c>
      <c r="K119" s="218" t="s">
        <v>219</v>
      </c>
      <c r="L119" s="47"/>
      <c r="M119" s="223" t="s">
        <v>19</v>
      </c>
      <c r="N119" s="224" t="s">
        <v>43</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318</v>
      </c>
      <c r="AT119" s="227" t="s">
        <v>159</v>
      </c>
      <c r="AU119" s="227" t="s">
        <v>81</v>
      </c>
      <c r="AY119" s="20" t="s">
        <v>156</v>
      </c>
      <c r="BE119" s="228">
        <f>IF(N119="základní",J119,0)</f>
        <v>0</v>
      </c>
      <c r="BF119" s="228">
        <f>IF(N119="snížená",J119,0)</f>
        <v>0</v>
      </c>
      <c r="BG119" s="228">
        <f>IF(N119="zákl. přenesená",J119,0)</f>
        <v>0</v>
      </c>
      <c r="BH119" s="228">
        <f>IF(N119="sníž. přenesená",J119,0)</f>
        <v>0</v>
      </c>
      <c r="BI119" s="228">
        <f>IF(N119="nulová",J119,0)</f>
        <v>0</v>
      </c>
      <c r="BJ119" s="20" t="s">
        <v>79</v>
      </c>
      <c r="BK119" s="228">
        <f>ROUND(I119*H119,2)</f>
        <v>0</v>
      </c>
      <c r="BL119" s="20" t="s">
        <v>318</v>
      </c>
      <c r="BM119" s="227" t="s">
        <v>2784</v>
      </c>
    </row>
    <row r="120" s="2" customFormat="1">
      <c r="A120" s="41"/>
      <c r="B120" s="42"/>
      <c r="C120" s="43"/>
      <c r="D120" s="229" t="s">
        <v>166</v>
      </c>
      <c r="E120" s="43"/>
      <c r="F120" s="230" t="s">
        <v>1211</v>
      </c>
      <c r="G120" s="43"/>
      <c r="H120" s="43"/>
      <c r="I120" s="231"/>
      <c r="J120" s="43"/>
      <c r="K120" s="43"/>
      <c r="L120" s="47"/>
      <c r="M120" s="232"/>
      <c r="N120" s="233"/>
      <c r="O120" s="87"/>
      <c r="P120" s="87"/>
      <c r="Q120" s="87"/>
      <c r="R120" s="87"/>
      <c r="S120" s="87"/>
      <c r="T120" s="88"/>
      <c r="U120" s="41"/>
      <c r="V120" s="41"/>
      <c r="W120" s="41"/>
      <c r="X120" s="41"/>
      <c r="Y120" s="41"/>
      <c r="Z120" s="41"/>
      <c r="AA120" s="41"/>
      <c r="AB120" s="41"/>
      <c r="AC120" s="41"/>
      <c r="AD120" s="41"/>
      <c r="AE120" s="41"/>
      <c r="AT120" s="20" t="s">
        <v>166</v>
      </c>
      <c r="AU120" s="20" t="s">
        <v>81</v>
      </c>
    </row>
    <row r="121" s="2" customFormat="1" ht="16.5" customHeight="1">
      <c r="A121" s="41"/>
      <c r="B121" s="42"/>
      <c r="C121" s="216" t="s">
        <v>297</v>
      </c>
      <c r="D121" s="216" t="s">
        <v>159</v>
      </c>
      <c r="E121" s="217" t="s">
        <v>2785</v>
      </c>
      <c r="F121" s="218" t="s">
        <v>2786</v>
      </c>
      <c r="G121" s="219" t="s">
        <v>187</v>
      </c>
      <c r="H121" s="220">
        <v>1</v>
      </c>
      <c r="I121" s="221"/>
      <c r="J121" s="222">
        <f>ROUND(I121*H121,2)</f>
        <v>0</v>
      </c>
      <c r="K121" s="218" t="s">
        <v>219</v>
      </c>
      <c r="L121" s="47"/>
      <c r="M121" s="223" t="s">
        <v>19</v>
      </c>
      <c r="N121" s="224" t="s">
        <v>43</v>
      </c>
      <c r="O121" s="87"/>
      <c r="P121" s="225">
        <f>O121*H121</f>
        <v>0</v>
      </c>
      <c r="Q121" s="225">
        <v>0.0043800000000000002</v>
      </c>
      <c r="R121" s="225">
        <f>Q121*H121</f>
        <v>0.0043800000000000002</v>
      </c>
      <c r="S121" s="225">
        <v>0</v>
      </c>
      <c r="T121" s="226">
        <f>S121*H121</f>
        <v>0</v>
      </c>
      <c r="U121" s="41"/>
      <c r="V121" s="41"/>
      <c r="W121" s="41"/>
      <c r="X121" s="41"/>
      <c r="Y121" s="41"/>
      <c r="Z121" s="41"/>
      <c r="AA121" s="41"/>
      <c r="AB121" s="41"/>
      <c r="AC121" s="41"/>
      <c r="AD121" s="41"/>
      <c r="AE121" s="41"/>
      <c r="AR121" s="227" t="s">
        <v>318</v>
      </c>
      <c r="AT121" s="227" t="s">
        <v>159</v>
      </c>
      <c r="AU121" s="227" t="s">
        <v>81</v>
      </c>
      <c r="AY121" s="20" t="s">
        <v>156</v>
      </c>
      <c r="BE121" s="228">
        <f>IF(N121="základní",J121,0)</f>
        <v>0</v>
      </c>
      <c r="BF121" s="228">
        <f>IF(N121="snížená",J121,0)</f>
        <v>0</v>
      </c>
      <c r="BG121" s="228">
        <f>IF(N121="zákl. přenesená",J121,0)</f>
        <v>0</v>
      </c>
      <c r="BH121" s="228">
        <f>IF(N121="sníž. přenesená",J121,0)</f>
        <v>0</v>
      </c>
      <c r="BI121" s="228">
        <f>IF(N121="nulová",J121,0)</f>
        <v>0</v>
      </c>
      <c r="BJ121" s="20" t="s">
        <v>79</v>
      </c>
      <c r="BK121" s="228">
        <f>ROUND(I121*H121,2)</f>
        <v>0</v>
      </c>
      <c r="BL121" s="20" t="s">
        <v>318</v>
      </c>
      <c r="BM121" s="227" t="s">
        <v>2787</v>
      </c>
    </row>
    <row r="122" s="2" customFormat="1">
      <c r="A122" s="41"/>
      <c r="B122" s="42"/>
      <c r="C122" s="43"/>
      <c r="D122" s="229" t="s">
        <v>166</v>
      </c>
      <c r="E122" s="43"/>
      <c r="F122" s="230" t="s">
        <v>2788</v>
      </c>
      <c r="G122" s="43"/>
      <c r="H122" s="43"/>
      <c r="I122" s="231"/>
      <c r="J122" s="43"/>
      <c r="K122" s="43"/>
      <c r="L122" s="47"/>
      <c r="M122" s="232"/>
      <c r="N122" s="233"/>
      <c r="O122" s="87"/>
      <c r="P122" s="87"/>
      <c r="Q122" s="87"/>
      <c r="R122" s="87"/>
      <c r="S122" s="87"/>
      <c r="T122" s="88"/>
      <c r="U122" s="41"/>
      <c r="V122" s="41"/>
      <c r="W122" s="41"/>
      <c r="X122" s="41"/>
      <c r="Y122" s="41"/>
      <c r="Z122" s="41"/>
      <c r="AA122" s="41"/>
      <c r="AB122" s="41"/>
      <c r="AC122" s="41"/>
      <c r="AD122" s="41"/>
      <c r="AE122" s="41"/>
      <c r="AT122" s="20" t="s">
        <v>166</v>
      </c>
      <c r="AU122" s="20" t="s">
        <v>81</v>
      </c>
    </row>
    <row r="123" s="2" customFormat="1">
      <c r="A123" s="41"/>
      <c r="B123" s="42"/>
      <c r="C123" s="43"/>
      <c r="D123" s="241" t="s">
        <v>1292</v>
      </c>
      <c r="E123" s="43"/>
      <c r="F123" s="294" t="s">
        <v>2789</v>
      </c>
      <c r="G123" s="43"/>
      <c r="H123" s="43"/>
      <c r="I123" s="231"/>
      <c r="J123" s="43"/>
      <c r="K123" s="43"/>
      <c r="L123" s="47"/>
      <c r="M123" s="232"/>
      <c r="N123" s="233"/>
      <c r="O123" s="87"/>
      <c r="P123" s="87"/>
      <c r="Q123" s="87"/>
      <c r="R123" s="87"/>
      <c r="S123" s="87"/>
      <c r="T123" s="88"/>
      <c r="U123" s="41"/>
      <c r="V123" s="41"/>
      <c r="W123" s="41"/>
      <c r="X123" s="41"/>
      <c r="Y123" s="41"/>
      <c r="Z123" s="41"/>
      <c r="AA123" s="41"/>
      <c r="AB123" s="41"/>
      <c r="AC123" s="41"/>
      <c r="AD123" s="41"/>
      <c r="AE123" s="41"/>
      <c r="AT123" s="20" t="s">
        <v>1292</v>
      </c>
      <c r="AU123" s="20" t="s">
        <v>81</v>
      </c>
    </row>
    <row r="124" s="2" customFormat="1" ht="16.5" customHeight="1">
      <c r="A124" s="41"/>
      <c r="B124" s="42"/>
      <c r="C124" s="216" t="s">
        <v>302</v>
      </c>
      <c r="D124" s="216" t="s">
        <v>159</v>
      </c>
      <c r="E124" s="217" t="s">
        <v>1212</v>
      </c>
      <c r="F124" s="218" t="s">
        <v>1213</v>
      </c>
      <c r="G124" s="219" t="s">
        <v>266</v>
      </c>
      <c r="H124" s="220">
        <v>12</v>
      </c>
      <c r="I124" s="221"/>
      <c r="J124" s="222">
        <f>ROUND(I124*H124,2)</f>
        <v>0</v>
      </c>
      <c r="K124" s="218" t="s">
        <v>219</v>
      </c>
      <c r="L124" s="47"/>
      <c r="M124" s="223" t="s">
        <v>19</v>
      </c>
      <c r="N124" s="224" t="s">
        <v>43</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318</v>
      </c>
      <c r="AT124" s="227" t="s">
        <v>159</v>
      </c>
      <c r="AU124" s="227" t="s">
        <v>81</v>
      </c>
      <c r="AY124" s="20" t="s">
        <v>156</v>
      </c>
      <c r="BE124" s="228">
        <f>IF(N124="základní",J124,0)</f>
        <v>0</v>
      </c>
      <c r="BF124" s="228">
        <f>IF(N124="snížená",J124,0)</f>
        <v>0</v>
      </c>
      <c r="BG124" s="228">
        <f>IF(N124="zákl. přenesená",J124,0)</f>
        <v>0</v>
      </c>
      <c r="BH124" s="228">
        <f>IF(N124="sníž. přenesená",J124,0)</f>
        <v>0</v>
      </c>
      <c r="BI124" s="228">
        <f>IF(N124="nulová",J124,0)</f>
        <v>0</v>
      </c>
      <c r="BJ124" s="20" t="s">
        <v>79</v>
      </c>
      <c r="BK124" s="228">
        <f>ROUND(I124*H124,2)</f>
        <v>0</v>
      </c>
      <c r="BL124" s="20" t="s">
        <v>318</v>
      </c>
      <c r="BM124" s="227" t="s">
        <v>2790</v>
      </c>
    </row>
    <row r="125" s="2" customFormat="1">
      <c r="A125" s="41"/>
      <c r="B125" s="42"/>
      <c r="C125" s="43"/>
      <c r="D125" s="229" t="s">
        <v>166</v>
      </c>
      <c r="E125" s="43"/>
      <c r="F125" s="230" t="s">
        <v>1215</v>
      </c>
      <c r="G125" s="43"/>
      <c r="H125" s="43"/>
      <c r="I125" s="231"/>
      <c r="J125" s="43"/>
      <c r="K125" s="43"/>
      <c r="L125" s="47"/>
      <c r="M125" s="232"/>
      <c r="N125" s="233"/>
      <c r="O125" s="87"/>
      <c r="P125" s="87"/>
      <c r="Q125" s="87"/>
      <c r="R125" s="87"/>
      <c r="S125" s="87"/>
      <c r="T125" s="88"/>
      <c r="U125" s="41"/>
      <c r="V125" s="41"/>
      <c r="W125" s="41"/>
      <c r="X125" s="41"/>
      <c r="Y125" s="41"/>
      <c r="Z125" s="41"/>
      <c r="AA125" s="41"/>
      <c r="AB125" s="41"/>
      <c r="AC125" s="41"/>
      <c r="AD125" s="41"/>
      <c r="AE125" s="41"/>
      <c r="AT125" s="20" t="s">
        <v>166</v>
      </c>
      <c r="AU125" s="20" t="s">
        <v>81</v>
      </c>
    </row>
    <row r="126" s="2" customFormat="1" ht="16.5" customHeight="1">
      <c r="A126" s="41"/>
      <c r="B126" s="42"/>
      <c r="C126" s="216" t="s">
        <v>308</v>
      </c>
      <c r="D126" s="216" t="s">
        <v>159</v>
      </c>
      <c r="E126" s="217" t="s">
        <v>1217</v>
      </c>
      <c r="F126" s="218" t="s">
        <v>1218</v>
      </c>
      <c r="G126" s="219" t="s">
        <v>273</v>
      </c>
      <c r="H126" s="220">
        <v>1</v>
      </c>
      <c r="I126" s="221"/>
      <c r="J126" s="222">
        <f>ROUND(I126*H126,2)</f>
        <v>0</v>
      </c>
      <c r="K126" s="218" t="s">
        <v>19</v>
      </c>
      <c r="L126" s="47"/>
      <c r="M126" s="223" t="s">
        <v>19</v>
      </c>
      <c r="N126" s="224" t="s">
        <v>43</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318</v>
      </c>
      <c r="AT126" s="227" t="s">
        <v>159</v>
      </c>
      <c r="AU126" s="227" t="s">
        <v>81</v>
      </c>
      <c r="AY126" s="20" t="s">
        <v>156</v>
      </c>
      <c r="BE126" s="228">
        <f>IF(N126="základní",J126,0)</f>
        <v>0</v>
      </c>
      <c r="BF126" s="228">
        <f>IF(N126="snížená",J126,0)</f>
        <v>0</v>
      </c>
      <c r="BG126" s="228">
        <f>IF(N126="zákl. přenesená",J126,0)</f>
        <v>0</v>
      </c>
      <c r="BH126" s="228">
        <f>IF(N126="sníž. přenesená",J126,0)</f>
        <v>0</v>
      </c>
      <c r="BI126" s="228">
        <f>IF(N126="nulová",J126,0)</f>
        <v>0</v>
      </c>
      <c r="BJ126" s="20" t="s">
        <v>79</v>
      </c>
      <c r="BK126" s="228">
        <f>ROUND(I126*H126,2)</f>
        <v>0</v>
      </c>
      <c r="BL126" s="20" t="s">
        <v>318</v>
      </c>
      <c r="BM126" s="227" t="s">
        <v>2791</v>
      </c>
    </row>
    <row r="127" s="2" customFormat="1" ht="16.5" customHeight="1">
      <c r="A127" s="41"/>
      <c r="B127" s="42"/>
      <c r="C127" s="216" t="s">
        <v>318</v>
      </c>
      <c r="D127" s="216" t="s">
        <v>159</v>
      </c>
      <c r="E127" s="217" t="s">
        <v>1220</v>
      </c>
      <c r="F127" s="218" t="s">
        <v>2792</v>
      </c>
      <c r="G127" s="219" t="s">
        <v>273</v>
      </c>
      <c r="H127" s="220">
        <v>1</v>
      </c>
      <c r="I127" s="221"/>
      <c r="J127" s="222">
        <f>ROUND(I127*H127,2)</f>
        <v>0</v>
      </c>
      <c r="K127" s="218" t="s">
        <v>19</v>
      </c>
      <c r="L127" s="47"/>
      <c r="M127" s="223" t="s">
        <v>19</v>
      </c>
      <c r="N127" s="224" t="s">
        <v>43</v>
      </c>
      <c r="O127" s="87"/>
      <c r="P127" s="225">
        <f>O127*H127</f>
        <v>0</v>
      </c>
      <c r="Q127" s="225">
        <v>0</v>
      </c>
      <c r="R127" s="225">
        <f>Q127*H127</f>
        <v>0</v>
      </c>
      <c r="S127" s="225">
        <v>0</v>
      </c>
      <c r="T127" s="226">
        <f>S127*H127</f>
        <v>0</v>
      </c>
      <c r="U127" s="41"/>
      <c r="V127" s="41"/>
      <c r="W127" s="41"/>
      <c r="X127" s="41"/>
      <c r="Y127" s="41"/>
      <c r="Z127" s="41"/>
      <c r="AA127" s="41"/>
      <c r="AB127" s="41"/>
      <c r="AC127" s="41"/>
      <c r="AD127" s="41"/>
      <c r="AE127" s="41"/>
      <c r="AR127" s="227" t="s">
        <v>318</v>
      </c>
      <c r="AT127" s="227" t="s">
        <v>159</v>
      </c>
      <c r="AU127" s="227" t="s">
        <v>81</v>
      </c>
      <c r="AY127" s="20" t="s">
        <v>156</v>
      </c>
      <c r="BE127" s="228">
        <f>IF(N127="základní",J127,0)</f>
        <v>0</v>
      </c>
      <c r="BF127" s="228">
        <f>IF(N127="snížená",J127,0)</f>
        <v>0</v>
      </c>
      <c r="BG127" s="228">
        <f>IF(N127="zákl. přenesená",J127,0)</f>
        <v>0</v>
      </c>
      <c r="BH127" s="228">
        <f>IF(N127="sníž. přenesená",J127,0)</f>
        <v>0</v>
      </c>
      <c r="BI127" s="228">
        <f>IF(N127="nulová",J127,0)</f>
        <v>0</v>
      </c>
      <c r="BJ127" s="20" t="s">
        <v>79</v>
      </c>
      <c r="BK127" s="228">
        <f>ROUND(I127*H127,2)</f>
        <v>0</v>
      </c>
      <c r="BL127" s="20" t="s">
        <v>318</v>
      </c>
      <c r="BM127" s="227" t="s">
        <v>2793</v>
      </c>
    </row>
    <row r="128" s="2" customFormat="1" ht="24.15" customHeight="1">
      <c r="A128" s="41"/>
      <c r="B128" s="42"/>
      <c r="C128" s="216" t="s">
        <v>335</v>
      </c>
      <c r="D128" s="216" t="s">
        <v>159</v>
      </c>
      <c r="E128" s="217" t="s">
        <v>2794</v>
      </c>
      <c r="F128" s="218" t="s">
        <v>2795</v>
      </c>
      <c r="G128" s="219" t="s">
        <v>551</v>
      </c>
      <c r="H128" s="293"/>
      <c r="I128" s="221"/>
      <c r="J128" s="222">
        <f>ROUND(I128*H128,2)</f>
        <v>0</v>
      </c>
      <c r="K128" s="218" t="s">
        <v>219</v>
      </c>
      <c r="L128" s="47"/>
      <c r="M128" s="223" t="s">
        <v>19</v>
      </c>
      <c r="N128" s="224" t="s">
        <v>43</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318</v>
      </c>
      <c r="AT128" s="227" t="s">
        <v>159</v>
      </c>
      <c r="AU128" s="227" t="s">
        <v>81</v>
      </c>
      <c r="AY128" s="20" t="s">
        <v>156</v>
      </c>
      <c r="BE128" s="228">
        <f>IF(N128="základní",J128,0)</f>
        <v>0</v>
      </c>
      <c r="BF128" s="228">
        <f>IF(N128="snížená",J128,0)</f>
        <v>0</v>
      </c>
      <c r="BG128" s="228">
        <f>IF(N128="zákl. přenesená",J128,0)</f>
        <v>0</v>
      </c>
      <c r="BH128" s="228">
        <f>IF(N128="sníž. přenesená",J128,0)</f>
        <v>0</v>
      </c>
      <c r="BI128" s="228">
        <f>IF(N128="nulová",J128,0)</f>
        <v>0</v>
      </c>
      <c r="BJ128" s="20" t="s">
        <v>79</v>
      </c>
      <c r="BK128" s="228">
        <f>ROUND(I128*H128,2)</f>
        <v>0</v>
      </c>
      <c r="BL128" s="20" t="s">
        <v>318</v>
      </c>
      <c r="BM128" s="227" t="s">
        <v>2796</v>
      </c>
    </row>
    <row r="129" s="2" customFormat="1">
      <c r="A129" s="41"/>
      <c r="B129" s="42"/>
      <c r="C129" s="43"/>
      <c r="D129" s="229" t="s">
        <v>166</v>
      </c>
      <c r="E129" s="43"/>
      <c r="F129" s="230" t="s">
        <v>2797</v>
      </c>
      <c r="G129" s="43"/>
      <c r="H129" s="43"/>
      <c r="I129" s="231"/>
      <c r="J129" s="43"/>
      <c r="K129" s="43"/>
      <c r="L129" s="47"/>
      <c r="M129" s="232"/>
      <c r="N129" s="233"/>
      <c r="O129" s="87"/>
      <c r="P129" s="87"/>
      <c r="Q129" s="87"/>
      <c r="R129" s="87"/>
      <c r="S129" s="87"/>
      <c r="T129" s="88"/>
      <c r="U129" s="41"/>
      <c r="V129" s="41"/>
      <c r="W129" s="41"/>
      <c r="X129" s="41"/>
      <c r="Y129" s="41"/>
      <c r="Z129" s="41"/>
      <c r="AA129" s="41"/>
      <c r="AB129" s="41"/>
      <c r="AC129" s="41"/>
      <c r="AD129" s="41"/>
      <c r="AE129" s="41"/>
      <c r="AT129" s="20" t="s">
        <v>166</v>
      </c>
      <c r="AU129" s="20" t="s">
        <v>81</v>
      </c>
    </row>
    <row r="130" s="12" customFormat="1" ht="22.8" customHeight="1">
      <c r="A130" s="12"/>
      <c r="B130" s="200"/>
      <c r="C130" s="201"/>
      <c r="D130" s="202" t="s">
        <v>71</v>
      </c>
      <c r="E130" s="214" t="s">
        <v>1227</v>
      </c>
      <c r="F130" s="214" t="s">
        <v>1228</v>
      </c>
      <c r="G130" s="201"/>
      <c r="H130" s="201"/>
      <c r="I130" s="204"/>
      <c r="J130" s="215">
        <f>BK130</f>
        <v>0</v>
      </c>
      <c r="K130" s="201"/>
      <c r="L130" s="206"/>
      <c r="M130" s="207"/>
      <c r="N130" s="208"/>
      <c r="O130" s="208"/>
      <c r="P130" s="209">
        <f>SUM(P131:P150)</f>
        <v>0</v>
      </c>
      <c r="Q130" s="208"/>
      <c r="R130" s="209">
        <f>SUM(R131:R150)</f>
        <v>0.048390000000000002</v>
      </c>
      <c r="S130" s="208"/>
      <c r="T130" s="210">
        <f>SUM(T131:T150)</f>
        <v>0</v>
      </c>
      <c r="U130" s="12"/>
      <c r="V130" s="12"/>
      <c r="W130" s="12"/>
      <c r="X130" s="12"/>
      <c r="Y130" s="12"/>
      <c r="Z130" s="12"/>
      <c r="AA130" s="12"/>
      <c r="AB130" s="12"/>
      <c r="AC130" s="12"/>
      <c r="AD130" s="12"/>
      <c r="AE130" s="12"/>
      <c r="AR130" s="211" t="s">
        <v>81</v>
      </c>
      <c r="AT130" s="212" t="s">
        <v>71</v>
      </c>
      <c r="AU130" s="212" t="s">
        <v>79</v>
      </c>
      <c r="AY130" s="211" t="s">
        <v>156</v>
      </c>
      <c r="BK130" s="213">
        <f>SUM(BK131:BK150)</f>
        <v>0</v>
      </c>
    </row>
    <row r="131" s="2" customFormat="1" ht="16.5" customHeight="1">
      <c r="A131" s="41"/>
      <c r="B131" s="42"/>
      <c r="C131" s="216" t="s">
        <v>340</v>
      </c>
      <c r="D131" s="216" t="s">
        <v>159</v>
      </c>
      <c r="E131" s="217" t="s">
        <v>1229</v>
      </c>
      <c r="F131" s="218" t="s">
        <v>2798</v>
      </c>
      <c r="G131" s="219" t="s">
        <v>273</v>
      </c>
      <c r="H131" s="220">
        <v>1</v>
      </c>
      <c r="I131" s="221"/>
      <c r="J131" s="222">
        <f>ROUND(I131*H131,2)</f>
        <v>0</v>
      </c>
      <c r="K131" s="218" t="s">
        <v>19</v>
      </c>
      <c r="L131" s="47"/>
      <c r="M131" s="223" t="s">
        <v>19</v>
      </c>
      <c r="N131" s="224" t="s">
        <v>43</v>
      </c>
      <c r="O131" s="87"/>
      <c r="P131" s="225">
        <f>O131*H131</f>
        <v>0</v>
      </c>
      <c r="Q131" s="225">
        <v>0</v>
      </c>
      <c r="R131" s="225">
        <f>Q131*H131</f>
        <v>0</v>
      </c>
      <c r="S131" s="225">
        <v>0</v>
      </c>
      <c r="T131" s="226">
        <f>S131*H131</f>
        <v>0</v>
      </c>
      <c r="U131" s="41"/>
      <c r="V131" s="41"/>
      <c r="W131" s="41"/>
      <c r="X131" s="41"/>
      <c r="Y131" s="41"/>
      <c r="Z131" s="41"/>
      <c r="AA131" s="41"/>
      <c r="AB131" s="41"/>
      <c r="AC131" s="41"/>
      <c r="AD131" s="41"/>
      <c r="AE131" s="41"/>
      <c r="AR131" s="227" t="s">
        <v>318</v>
      </c>
      <c r="AT131" s="227" t="s">
        <v>159</v>
      </c>
      <c r="AU131" s="227" t="s">
        <v>81</v>
      </c>
      <c r="AY131" s="20" t="s">
        <v>156</v>
      </c>
      <c r="BE131" s="228">
        <f>IF(N131="základní",J131,0)</f>
        <v>0</v>
      </c>
      <c r="BF131" s="228">
        <f>IF(N131="snížená",J131,0)</f>
        <v>0</v>
      </c>
      <c r="BG131" s="228">
        <f>IF(N131="zákl. přenesená",J131,0)</f>
        <v>0</v>
      </c>
      <c r="BH131" s="228">
        <f>IF(N131="sníž. přenesená",J131,0)</f>
        <v>0</v>
      </c>
      <c r="BI131" s="228">
        <f>IF(N131="nulová",J131,0)</f>
        <v>0</v>
      </c>
      <c r="BJ131" s="20" t="s">
        <v>79</v>
      </c>
      <c r="BK131" s="228">
        <f>ROUND(I131*H131,2)</f>
        <v>0</v>
      </c>
      <c r="BL131" s="20" t="s">
        <v>318</v>
      </c>
      <c r="BM131" s="227" t="s">
        <v>2799</v>
      </c>
    </row>
    <row r="132" s="2" customFormat="1" ht="16.5" customHeight="1">
      <c r="A132" s="41"/>
      <c r="B132" s="42"/>
      <c r="C132" s="216" t="s">
        <v>347</v>
      </c>
      <c r="D132" s="216" t="s">
        <v>159</v>
      </c>
      <c r="E132" s="217" t="s">
        <v>1232</v>
      </c>
      <c r="F132" s="218" t="s">
        <v>1233</v>
      </c>
      <c r="G132" s="219" t="s">
        <v>187</v>
      </c>
      <c r="H132" s="220">
        <v>2</v>
      </c>
      <c r="I132" s="221"/>
      <c r="J132" s="222">
        <f>ROUND(I132*H132,2)</f>
        <v>0</v>
      </c>
      <c r="K132" s="218" t="s">
        <v>19</v>
      </c>
      <c r="L132" s="47"/>
      <c r="M132" s="223" t="s">
        <v>19</v>
      </c>
      <c r="N132" s="224" t="s">
        <v>43</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318</v>
      </c>
      <c r="AT132" s="227" t="s">
        <v>159</v>
      </c>
      <c r="AU132" s="227" t="s">
        <v>81</v>
      </c>
      <c r="AY132" s="20" t="s">
        <v>156</v>
      </c>
      <c r="BE132" s="228">
        <f>IF(N132="základní",J132,0)</f>
        <v>0</v>
      </c>
      <c r="BF132" s="228">
        <f>IF(N132="snížená",J132,0)</f>
        <v>0</v>
      </c>
      <c r="BG132" s="228">
        <f>IF(N132="zákl. přenesená",J132,0)</f>
        <v>0</v>
      </c>
      <c r="BH132" s="228">
        <f>IF(N132="sníž. přenesená",J132,0)</f>
        <v>0</v>
      </c>
      <c r="BI132" s="228">
        <f>IF(N132="nulová",J132,0)</f>
        <v>0</v>
      </c>
      <c r="BJ132" s="20" t="s">
        <v>79</v>
      </c>
      <c r="BK132" s="228">
        <f>ROUND(I132*H132,2)</f>
        <v>0</v>
      </c>
      <c r="BL132" s="20" t="s">
        <v>318</v>
      </c>
      <c r="BM132" s="227" t="s">
        <v>2800</v>
      </c>
    </row>
    <row r="133" s="2" customFormat="1" ht="21.75" customHeight="1">
      <c r="A133" s="41"/>
      <c r="B133" s="42"/>
      <c r="C133" s="216" t="s">
        <v>353</v>
      </c>
      <c r="D133" s="216" t="s">
        <v>159</v>
      </c>
      <c r="E133" s="217" t="s">
        <v>2801</v>
      </c>
      <c r="F133" s="218" t="s">
        <v>2802</v>
      </c>
      <c r="G133" s="219" t="s">
        <v>266</v>
      </c>
      <c r="H133" s="220">
        <v>6</v>
      </c>
      <c r="I133" s="221"/>
      <c r="J133" s="222">
        <f>ROUND(I133*H133,2)</f>
        <v>0</v>
      </c>
      <c r="K133" s="218" t="s">
        <v>219</v>
      </c>
      <c r="L133" s="47"/>
      <c r="M133" s="223" t="s">
        <v>19</v>
      </c>
      <c r="N133" s="224" t="s">
        <v>43</v>
      </c>
      <c r="O133" s="87"/>
      <c r="P133" s="225">
        <f>O133*H133</f>
        <v>0</v>
      </c>
      <c r="Q133" s="225">
        <v>0.00080000000000000004</v>
      </c>
      <c r="R133" s="225">
        <f>Q133*H133</f>
        <v>0.0048000000000000004</v>
      </c>
      <c r="S133" s="225">
        <v>0</v>
      </c>
      <c r="T133" s="226">
        <f>S133*H133</f>
        <v>0</v>
      </c>
      <c r="U133" s="41"/>
      <c r="V133" s="41"/>
      <c r="W133" s="41"/>
      <c r="X133" s="41"/>
      <c r="Y133" s="41"/>
      <c r="Z133" s="41"/>
      <c r="AA133" s="41"/>
      <c r="AB133" s="41"/>
      <c r="AC133" s="41"/>
      <c r="AD133" s="41"/>
      <c r="AE133" s="41"/>
      <c r="AR133" s="227" t="s">
        <v>318</v>
      </c>
      <c r="AT133" s="227" t="s">
        <v>159</v>
      </c>
      <c r="AU133" s="227" t="s">
        <v>81</v>
      </c>
      <c r="AY133" s="20" t="s">
        <v>156</v>
      </c>
      <c r="BE133" s="228">
        <f>IF(N133="základní",J133,0)</f>
        <v>0</v>
      </c>
      <c r="BF133" s="228">
        <f>IF(N133="snížená",J133,0)</f>
        <v>0</v>
      </c>
      <c r="BG133" s="228">
        <f>IF(N133="zákl. přenesená",J133,0)</f>
        <v>0</v>
      </c>
      <c r="BH133" s="228">
        <f>IF(N133="sníž. přenesená",J133,0)</f>
        <v>0</v>
      </c>
      <c r="BI133" s="228">
        <f>IF(N133="nulová",J133,0)</f>
        <v>0</v>
      </c>
      <c r="BJ133" s="20" t="s">
        <v>79</v>
      </c>
      <c r="BK133" s="228">
        <f>ROUND(I133*H133,2)</f>
        <v>0</v>
      </c>
      <c r="BL133" s="20" t="s">
        <v>318</v>
      </c>
      <c r="BM133" s="227" t="s">
        <v>2803</v>
      </c>
    </row>
    <row r="134" s="2" customFormat="1">
      <c r="A134" s="41"/>
      <c r="B134" s="42"/>
      <c r="C134" s="43"/>
      <c r="D134" s="229" t="s">
        <v>166</v>
      </c>
      <c r="E134" s="43"/>
      <c r="F134" s="230" t="s">
        <v>2804</v>
      </c>
      <c r="G134" s="43"/>
      <c r="H134" s="43"/>
      <c r="I134" s="231"/>
      <c r="J134" s="43"/>
      <c r="K134" s="43"/>
      <c r="L134" s="47"/>
      <c r="M134" s="232"/>
      <c r="N134" s="233"/>
      <c r="O134" s="87"/>
      <c r="P134" s="87"/>
      <c r="Q134" s="87"/>
      <c r="R134" s="87"/>
      <c r="S134" s="87"/>
      <c r="T134" s="88"/>
      <c r="U134" s="41"/>
      <c r="V134" s="41"/>
      <c r="W134" s="41"/>
      <c r="X134" s="41"/>
      <c r="Y134" s="41"/>
      <c r="Z134" s="41"/>
      <c r="AA134" s="41"/>
      <c r="AB134" s="41"/>
      <c r="AC134" s="41"/>
      <c r="AD134" s="41"/>
      <c r="AE134" s="41"/>
      <c r="AT134" s="20" t="s">
        <v>166</v>
      </c>
      <c r="AU134" s="20" t="s">
        <v>81</v>
      </c>
    </row>
    <row r="135" s="2" customFormat="1" ht="21.75" customHeight="1">
      <c r="A135" s="41"/>
      <c r="B135" s="42"/>
      <c r="C135" s="216" t="s">
        <v>7</v>
      </c>
      <c r="D135" s="216" t="s">
        <v>159</v>
      </c>
      <c r="E135" s="217" t="s">
        <v>1235</v>
      </c>
      <c r="F135" s="218" t="s">
        <v>1236</v>
      </c>
      <c r="G135" s="219" t="s">
        <v>266</v>
      </c>
      <c r="H135" s="220">
        <v>26</v>
      </c>
      <c r="I135" s="221"/>
      <c r="J135" s="222">
        <f>ROUND(I135*H135,2)</f>
        <v>0</v>
      </c>
      <c r="K135" s="218" t="s">
        <v>219</v>
      </c>
      <c r="L135" s="47"/>
      <c r="M135" s="223" t="s">
        <v>19</v>
      </c>
      <c r="N135" s="224" t="s">
        <v>43</v>
      </c>
      <c r="O135" s="87"/>
      <c r="P135" s="225">
        <f>O135*H135</f>
        <v>0</v>
      </c>
      <c r="Q135" s="225">
        <v>0.0012600000000000001</v>
      </c>
      <c r="R135" s="225">
        <f>Q135*H135</f>
        <v>0.032760000000000004</v>
      </c>
      <c r="S135" s="225">
        <v>0</v>
      </c>
      <c r="T135" s="226">
        <f>S135*H135</f>
        <v>0</v>
      </c>
      <c r="U135" s="41"/>
      <c r="V135" s="41"/>
      <c r="W135" s="41"/>
      <c r="X135" s="41"/>
      <c r="Y135" s="41"/>
      <c r="Z135" s="41"/>
      <c r="AA135" s="41"/>
      <c r="AB135" s="41"/>
      <c r="AC135" s="41"/>
      <c r="AD135" s="41"/>
      <c r="AE135" s="41"/>
      <c r="AR135" s="227" t="s">
        <v>318</v>
      </c>
      <c r="AT135" s="227" t="s">
        <v>159</v>
      </c>
      <c r="AU135" s="227" t="s">
        <v>81</v>
      </c>
      <c r="AY135" s="20" t="s">
        <v>156</v>
      </c>
      <c r="BE135" s="228">
        <f>IF(N135="základní",J135,0)</f>
        <v>0</v>
      </c>
      <c r="BF135" s="228">
        <f>IF(N135="snížená",J135,0)</f>
        <v>0</v>
      </c>
      <c r="BG135" s="228">
        <f>IF(N135="zákl. přenesená",J135,0)</f>
        <v>0</v>
      </c>
      <c r="BH135" s="228">
        <f>IF(N135="sníž. přenesená",J135,0)</f>
        <v>0</v>
      </c>
      <c r="BI135" s="228">
        <f>IF(N135="nulová",J135,0)</f>
        <v>0</v>
      </c>
      <c r="BJ135" s="20" t="s">
        <v>79</v>
      </c>
      <c r="BK135" s="228">
        <f>ROUND(I135*H135,2)</f>
        <v>0</v>
      </c>
      <c r="BL135" s="20" t="s">
        <v>318</v>
      </c>
      <c r="BM135" s="227" t="s">
        <v>2805</v>
      </c>
    </row>
    <row r="136" s="2" customFormat="1">
      <c r="A136" s="41"/>
      <c r="B136" s="42"/>
      <c r="C136" s="43"/>
      <c r="D136" s="229" t="s">
        <v>166</v>
      </c>
      <c r="E136" s="43"/>
      <c r="F136" s="230" t="s">
        <v>1238</v>
      </c>
      <c r="G136" s="43"/>
      <c r="H136" s="43"/>
      <c r="I136" s="231"/>
      <c r="J136" s="43"/>
      <c r="K136" s="43"/>
      <c r="L136" s="47"/>
      <c r="M136" s="232"/>
      <c r="N136" s="233"/>
      <c r="O136" s="87"/>
      <c r="P136" s="87"/>
      <c r="Q136" s="87"/>
      <c r="R136" s="87"/>
      <c r="S136" s="87"/>
      <c r="T136" s="88"/>
      <c r="U136" s="41"/>
      <c r="V136" s="41"/>
      <c r="W136" s="41"/>
      <c r="X136" s="41"/>
      <c r="Y136" s="41"/>
      <c r="Z136" s="41"/>
      <c r="AA136" s="41"/>
      <c r="AB136" s="41"/>
      <c r="AC136" s="41"/>
      <c r="AD136" s="41"/>
      <c r="AE136" s="41"/>
      <c r="AT136" s="20" t="s">
        <v>166</v>
      </c>
      <c r="AU136" s="20" t="s">
        <v>81</v>
      </c>
    </row>
    <row r="137" s="2" customFormat="1" ht="33" customHeight="1">
      <c r="A137" s="41"/>
      <c r="B137" s="42"/>
      <c r="C137" s="216" t="s">
        <v>361</v>
      </c>
      <c r="D137" s="216" t="s">
        <v>159</v>
      </c>
      <c r="E137" s="217" t="s">
        <v>1243</v>
      </c>
      <c r="F137" s="218" t="s">
        <v>1244</v>
      </c>
      <c r="G137" s="219" t="s">
        <v>266</v>
      </c>
      <c r="H137" s="220">
        <v>32</v>
      </c>
      <c r="I137" s="221"/>
      <c r="J137" s="222">
        <f>ROUND(I137*H137,2)</f>
        <v>0</v>
      </c>
      <c r="K137" s="218" t="s">
        <v>219</v>
      </c>
      <c r="L137" s="47"/>
      <c r="M137" s="223" t="s">
        <v>19</v>
      </c>
      <c r="N137" s="224" t="s">
        <v>43</v>
      </c>
      <c r="O137" s="87"/>
      <c r="P137" s="225">
        <f>O137*H137</f>
        <v>0</v>
      </c>
      <c r="Q137" s="225">
        <v>0.00012</v>
      </c>
      <c r="R137" s="225">
        <f>Q137*H137</f>
        <v>0.0038400000000000001</v>
      </c>
      <c r="S137" s="225">
        <v>0</v>
      </c>
      <c r="T137" s="226">
        <f>S137*H137</f>
        <v>0</v>
      </c>
      <c r="U137" s="41"/>
      <c r="V137" s="41"/>
      <c r="W137" s="41"/>
      <c r="X137" s="41"/>
      <c r="Y137" s="41"/>
      <c r="Z137" s="41"/>
      <c r="AA137" s="41"/>
      <c r="AB137" s="41"/>
      <c r="AC137" s="41"/>
      <c r="AD137" s="41"/>
      <c r="AE137" s="41"/>
      <c r="AR137" s="227" t="s">
        <v>318</v>
      </c>
      <c r="AT137" s="227" t="s">
        <v>159</v>
      </c>
      <c r="AU137" s="227" t="s">
        <v>81</v>
      </c>
      <c r="AY137" s="20" t="s">
        <v>156</v>
      </c>
      <c r="BE137" s="228">
        <f>IF(N137="základní",J137,0)</f>
        <v>0</v>
      </c>
      <c r="BF137" s="228">
        <f>IF(N137="snížená",J137,0)</f>
        <v>0</v>
      </c>
      <c r="BG137" s="228">
        <f>IF(N137="zákl. přenesená",J137,0)</f>
        <v>0</v>
      </c>
      <c r="BH137" s="228">
        <f>IF(N137="sníž. přenesená",J137,0)</f>
        <v>0</v>
      </c>
      <c r="BI137" s="228">
        <f>IF(N137="nulová",J137,0)</f>
        <v>0</v>
      </c>
      <c r="BJ137" s="20" t="s">
        <v>79</v>
      </c>
      <c r="BK137" s="228">
        <f>ROUND(I137*H137,2)</f>
        <v>0</v>
      </c>
      <c r="BL137" s="20" t="s">
        <v>318</v>
      </c>
      <c r="BM137" s="227" t="s">
        <v>2806</v>
      </c>
    </row>
    <row r="138" s="2" customFormat="1">
      <c r="A138" s="41"/>
      <c r="B138" s="42"/>
      <c r="C138" s="43"/>
      <c r="D138" s="229" t="s">
        <v>166</v>
      </c>
      <c r="E138" s="43"/>
      <c r="F138" s="230" t="s">
        <v>1246</v>
      </c>
      <c r="G138" s="43"/>
      <c r="H138" s="43"/>
      <c r="I138" s="231"/>
      <c r="J138" s="43"/>
      <c r="K138" s="43"/>
      <c r="L138" s="47"/>
      <c r="M138" s="232"/>
      <c r="N138" s="233"/>
      <c r="O138" s="87"/>
      <c r="P138" s="87"/>
      <c r="Q138" s="87"/>
      <c r="R138" s="87"/>
      <c r="S138" s="87"/>
      <c r="T138" s="88"/>
      <c r="U138" s="41"/>
      <c r="V138" s="41"/>
      <c r="W138" s="41"/>
      <c r="X138" s="41"/>
      <c r="Y138" s="41"/>
      <c r="Z138" s="41"/>
      <c r="AA138" s="41"/>
      <c r="AB138" s="41"/>
      <c r="AC138" s="41"/>
      <c r="AD138" s="41"/>
      <c r="AE138" s="41"/>
      <c r="AT138" s="20" t="s">
        <v>166</v>
      </c>
      <c r="AU138" s="20" t="s">
        <v>81</v>
      </c>
    </row>
    <row r="139" s="2" customFormat="1" ht="16.5" customHeight="1">
      <c r="A139" s="41"/>
      <c r="B139" s="42"/>
      <c r="C139" s="216" t="s">
        <v>368</v>
      </c>
      <c r="D139" s="216" t="s">
        <v>159</v>
      </c>
      <c r="E139" s="217" t="s">
        <v>1251</v>
      </c>
      <c r="F139" s="218" t="s">
        <v>1252</v>
      </c>
      <c r="G139" s="219" t="s">
        <v>187</v>
      </c>
      <c r="H139" s="220">
        <v>1</v>
      </c>
      <c r="I139" s="221"/>
      <c r="J139" s="222">
        <f>ROUND(I139*H139,2)</f>
        <v>0</v>
      </c>
      <c r="K139" s="218" t="s">
        <v>219</v>
      </c>
      <c r="L139" s="47"/>
      <c r="M139" s="223" t="s">
        <v>19</v>
      </c>
      <c r="N139" s="224" t="s">
        <v>43</v>
      </c>
      <c r="O139" s="87"/>
      <c r="P139" s="225">
        <f>O139*H139</f>
        <v>0</v>
      </c>
      <c r="Q139" s="225">
        <v>0.00017000000000000001</v>
      </c>
      <c r="R139" s="225">
        <f>Q139*H139</f>
        <v>0.00017000000000000001</v>
      </c>
      <c r="S139" s="225">
        <v>0</v>
      </c>
      <c r="T139" s="226">
        <f>S139*H139</f>
        <v>0</v>
      </c>
      <c r="U139" s="41"/>
      <c r="V139" s="41"/>
      <c r="W139" s="41"/>
      <c r="X139" s="41"/>
      <c r="Y139" s="41"/>
      <c r="Z139" s="41"/>
      <c r="AA139" s="41"/>
      <c r="AB139" s="41"/>
      <c r="AC139" s="41"/>
      <c r="AD139" s="41"/>
      <c r="AE139" s="41"/>
      <c r="AR139" s="227" t="s">
        <v>318</v>
      </c>
      <c r="AT139" s="227" t="s">
        <v>159</v>
      </c>
      <c r="AU139" s="227" t="s">
        <v>81</v>
      </c>
      <c r="AY139" s="20" t="s">
        <v>156</v>
      </c>
      <c r="BE139" s="228">
        <f>IF(N139="základní",J139,0)</f>
        <v>0</v>
      </c>
      <c r="BF139" s="228">
        <f>IF(N139="snížená",J139,0)</f>
        <v>0</v>
      </c>
      <c r="BG139" s="228">
        <f>IF(N139="zákl. přenesená",J139,0)</f>
        <v>0</v>
      </c>
      <c r="BH139" s="228">
        <f>IF(N139="sníž. přenesená",J139,0)</f>
        <v>0</v>
      </c>
      <c r="BI139" s="228">
        <f>IF(N139="nulová",J139,0)</f>
        <v>0</v>
      </c>
      <c r="BJ139" s="20" t="s">
        <v>79</v>
      </c>
      <c r="BK139" s="228">
        <f>ROUND(I139*H139,2)</f>
        <v>0</v>
      </c>
      <c r="BL139" s="20" t="s">
        <v>318</v>
      </c>
      <c r="BM139" s="227" t="s">
        <v>2807</v>
      </c>
    </row>
    <row r="140" s="2" customFormat="1">
      <c r="A140" s="41"/>
      <c r="B140" s="42"/>
      <c r="C140" s="43"/>
      <c r="D140" s="229" t="s">
        <v>166</v>
      </c>
      <c r="E140" s="43"/>
      <c r="F140" s="230" t="s">
        <v>1254</v>
      </c>
      <c r="G140" s="43"/>
      <c r="H140" s="43"/>
      <c r="I140" s="231"/>
      <c r="J140" s="43"/>
      <c r="K140" s="43"/>
      <c r="L140" s="47"/>
      <c r="M140" s="232"/>
      <c r="N140" s="233"/>
      <c r="O140" s="87"/>
      <c r="P140" s="87"/>
      <c r="Q140" s="87"/>
      <c r="R140" s="87"/>
      <c r="S140" s="87"/>
      <c r="T140" s="88"/>
      <c r="U140" s="41"/>
      <c r="V140" s="41"/>
      <c r="W140" s="41"/>
      <c r="X140" s="41"/>
      <c r="Y140" s="41"/>
      <c r="Z140" s="41"/>
      <c r="AA140" s="41"/>
      <c r="AB140" s="41"/>
      <c r="AC140" s="41"/>
      <c r="AD140" s="41"/>
      <c r="AE140" s="41"/>
      <c r="AT140" s="20" t="s">
        <v>166</v>
      </c>
      <c r="AU140" s="20" t="s">
        <v>81</v>
      </c>
    </row>
    <row r="141" s="2" customFormat="1" ht="16.5" customHeight="1">
      <c r="A141" s="41"/>
      <c r="B141" s="42"/>
      <c r="C141" s="216" t="s">
        <v>374</v>
      </c>
      <c r="D141" s="216" t="s">
        <v>159</v>
      </c>
      <c r="E141" s="217" t="s">
        <v>1255</v>
      </c>
      <c r="F141" s="218" t="s">
        <v>1256</v>
      </c>
      <c r="G141" s="219" t="s">
        <v>273</v>
      </c>
      <c r="H141" s="220">
        <v>2</v>
      </c>
      <c r="I141" s="221"/>
      <c r="J141" s="222">
        <f>ROUND(I141*H141,2)</f>
        <v>0</v>
      </c>
      <c r="K141" s="218" t="s">
        <v>219</v>
      </c>
      <c r="L141" s="47"/>
      <c r="M141" s="223" t="s">
        <v>19</v>
      </c>
      <c r="N141" s="224" t="s">
        <v>43</v>
      </c>
      <c r="O141" s="87"/>
      <c r="P141" s="225">
        <f>O141*H141</f>
        <v>0</v>
      </c>
      <c r="Q141" s="225">
        <v>0.00021000000000000001</v>
      </c>
      <c r="R141" s="225">
        <f>Q141*H141</f>
        <v>0.00042000000000000002</v>
      </c>
      <c r="S141" s="225">
        <v>0</v>
      </c>
      <c r="T141" s="226">
        <f>S141*H141</f>
        <v>0</v>
      </c>
      <c r="U141" s="41"/>
      <c r="V141" s="41"/>
      <c r="W141" s="41"/>
      <c r="X141" s="41"/>
      <c r="Y141" s="41"/>
      <c r="Z141" s="41"/>
      <c r="AA141" s="41"/>
      <c r="AB141" s="41"/>
      <c r="AC141" s="41"/>
      <c r="AD141" s="41"/>
      <c r="AE141" s="41"/>
      <c r="AR141" s="227" t="s">
        <v>318</v>
      </c>
      <c r="AT141" s="227" t="s">
        <v>159</v>
      </c>
      <c r="AU141" s="227" t="s">
        <v>81</v>
      </c>
      <c r="AY141" s="20" t="s">
        <v>156</v>
      </c>
      <c r="BE141" s="228">
        <f>IF(N141="základní",J141,0)</f>
        <v>0</v>
      </c>
      <c r="BF141" s="228">
        <f>IF(N141="snížená",J141,0)</f>
        <v>0</v>
      </c>
      <c r="BG141" s="228">
        <f>IF(N141="zákl. přenesená",J141,0)</f>
        <v>0</v>
      </c>
      <c r="BH141" s="228">
        <f>IF(N141="sníž. přenesená",J141,0)</f>
        <v>0</v>
      </c>
      <c r="BI141" s="228">
        <f>IF(N141="nulová",J141,0)</f>
        <v>0</v>
      </c>
      <c r="BJ141" s="20" t="s">
        <v>79</v>
      </c>
      <c r="BK141" s="228">
        <f>ROUND(I141*H141,2)</f>
        <v>0</v>
      </c>
      <c r="BL141" s="20" t="s">
        <v>318</v>
      </c>
      <c r="BM141" s="227" t="s">
        <v>2808</v>
      </c>
    </row>
    <row r="142" s="2" customFormat="1">
      <c r="A142" s="41"/>
      <c r="B142" s="42"/>
      <c r="C142" s="43"/>
      <c r="D142" s="229" t="s">
        <v>166</v>
      </c>
      <c r="E142" s="43"/>
      <c r="F142" s="230" t="s">
        <v>1258</v>
      </c>
      <c r="G142" s="43"/>
      <c r="H142" s="43"/>
      <c r="I142" s="231"/>
      <c r="J142" s="43"/>
      <c r="K142" s="43"/>
      <c r="L142" s="47"/>
      <c r="M142" s="232"/>
      <c r="N142" s="233"/>
      <c r="O142" s="87"/>
      <c r="P142" s="87"/>
      <c r="Q142" s="87"/>
      <c r="R142" s="87"/>
      <c r="S142" s="87"/>
      <c r="T142" s="88"/>
      <c r="U142" s="41"/>
      <c r="V142" s="41"/>
      <c r="W142" s="41"/>
      <c r="X142" s="41"/>
      <c r="Y142" s="41"/>
      <c r="Z142" s="41"/>
      <c r="AA142" s="41"/>
      <c r="AB142" s="41"/>
      <c r="AC142" s="41"/>
      <c r="AD142" s="41"/>
      <c r="AE142" s="41"/>
      <c r="AT142" s="20" t="s">
        <v>166</v>
      </c>
      <c r="AU142" s="20" t="s">
        <v>81</v>
      </c>
    </row>
    <row r="143" s="2" customFormat="1" ht="24.15" customHeight="1">
      <c r="A143" s="41"/>
      <c r="B143" s="42"/>
      <c r="C143" s="216" t="s">
        <v>378</v>
      </c>
      <c r="D143" s="216" t="s">
        <v>159</v>
      </c>
      <c r="E143" s="217" t="s">
        <v>1259</v>
      </c>
      <c r="F143" s="218" t="s">
        <v>1260</v>
      </c>
      <c r="G143" s="219" t="s">
        <v>266</v>
      </c>
      <c r="H143" s="220">
        <v>32</v>
      </c>
      <c r="I143" s="221"/>
      <c r="J143" s="222">
        <f>ROUND(I143*H143,2)</f>
        <v>0</v>
      </c>
      <c r="K143" s="218" t="s">
        <v>219</v>
      </c>
      <c r="L143" s="47"/>
      <c r="M143" s="223" t="s">
        <v>19</v>
      </c>
      <c r="N143" s="224" t="s">
        <v>43</v>
      </c>
      <c r="O143" s="87"/>
      <c r="P143" s="225">
        <f>O143*H143</f>
        <v>0</v>
      </c>
      <c r="Q143" s="225">
        <v>0.00019000000000000001</v>
      </c>
      <c r="R143" s="225">
        <f>Q143*H143</f>
        <v>0.0060800000000000003</v>
      </c>
      <c r="S143" s="225">
        <v>0</v>
      </c>
      <c r="T143" s="226">
        <f>S143*H143</f>
        <v>0</v>
      </c>
      <c r="U143" s="41"/>
      <c r="V143" s="41"/>
      <c r="W143" s="41"/>
      <c r="X143" s="41"/>
      <c r="Y143" s="41"/>
      <c r="Z143" s="41"/>
      <c r="AA143" s="41"/>
      <c r="AB143" s="41"/>
      <c r="AC143" s="41"/>
      <c r="AD143" s="41"/>
      <c r="AE143" s="41"/>
      <c r="AR143" s="227" t="s">
        <v>318</v>
      </c>
      <c r="AT143" s="227" t="s">
        <v>159</v>
      </c>
      <c r="AU143" s="227" t="s">
        <v>81</v>
      </c>
      <c r="AY143" s="20" t="s">
        <v>156</v>
      </c>
      <c r="BE143" s="228">
        <f>IF(N143="základní",J143,0)</f>
        <v>0</v>
      </c>
      <c r="BF143" s="228">
        <f>IF(N143="snížená",J143,0)</f>
        <v>0</v>
      </c>
      <c r="BG143" s="228">
        <f>IF(N143="zákl. přenesená",J143,0)</f>
        <v>0</v>
      </c>
      <c r="BH143" s="228">
        <f>IF(N143="sníž. přenesená",J143,0)</f>
        <v>0</v>
      </c>
      <c r="BI143" s="228">
        <f>IF(N143="nulová",J143,0)</f>
        <v>0</v>
      </c>
      <c r="BJ143" s="20" t="s">
        <v>79</v>
      </c>
      <c r="BK143" s="228">
        <f>ROUND(I143*H143,2)</f>
        <v>0</v>
      </c>
      <c r="BL143" s="20" t="s">
        <v>318</v>
      </c>
      <c r="BM143" s="227" t="s">
        <v>2809</v>
      </c>
    </row>
    <row r="144" s="2" customFormat="1">
      <c r="A144" s="41"/>
      <c r="B144" s="42"/>
      <c r="C144" s="43"/>
      <c r="D144" s="229" t="s">
        <v>166</v>
      </c>
      <c r="E144" s="43"/>
      <c r="F144" s="230" t="s">
        <v>1262</v>
      </c>
      <c r="G144" s="43"/>
      <c r="H144" s="43"/>
      <c r="I144" s="231"/>
      <c r="J144" s="43"/>
      <c r="K144" s="43"/>
      <c r="L144" s="47"/>
      <c r="M144" s="232"/>
      <c r="N144" s="233"/>
      <c r="O144" s="87"/>
      <c r="P144" s="87"/>
      <c r="Q144" s="87"/>
      <c r="R144" s="87"/>
      <c r="S144" s="87"/>
      <c r="T144" s="88"/>
      <c r="U144" s="41"/>
      <c r="V144" s="41"/>
      <c r="W144" s="41"/>
      <c r="X144" s="41"/>
      <c r="Y144" s="41"/>
      <c r="Z144" s="41"/>
      <c r="AA144" s="41"/>
      <c r="AB144" s="41"/>
      <c r="AC144" s="41"/>
      <c r="AD144" s="41"/>
      <c r="AE144" s="41"/>
      <c r="AT144" s="20" t="s">
        <v>166</v>
      </c>
      <c r="AU144" s="20" t="s">
        <v>81</v>
      </c>
    </row>
    <row r="145" s="2" customFormat="1" ht="21.75" customHeight="1">
      <c r="A145" s="41"/>
      <c r="B145" s="42"/>
      <c r="C145" s="216" t="s">
        <v>385</v>
      </c>
      <c r="D145" s="216" t="s">
        <v>159</v>
      </c>
      <c r="E145" s="217" t="s">
        <v>1263</v>
      </c>
      <c r="F145" s="218" t="s">
        <v>1264</v>
      </c>
      <c r="G145" s="219" t="s">
        <v>266</v>
      </c>
      <c r="H145" s="220">
        <v>32</v>
      </c>
      <c r="I145" s="221"/>
      <c r="J145" s="222">
        <f>ROUND(I145*H145,2)</f>
        <v>0</v>
      </c>
      <c r="K145" s="218" t="s">
        <v>219</v>
      </c>
      <c r="L145" s="47"/>
      <c r="M145" s="223" t="s">
        <v>19</v>
      </c>
      <c r="N145" s="224" t="s">
        <v>43</v>
      </c>
      <c r="O145" s="87"/>
      <c r="P145" s="225">
        <f>O145*H145</f>
        <v>0</v>
      </c>
      <c r="Q145" s="225">
        <v>1.0000000000000001E-05</v>
      </c>
      <c r="R145" s="225">
        <f>Q145*H145</f>
        <v>0.00032000000000000003</v>
      </c>
      <c r="S145" s="225">
        <v>0</v>
      </c>
      <c r="T145" s="226">
        <f>S145*H145</f>
        <v>0</v>
      </c>
      <c r="U145" s="41"/>
      <c r="V145" s="41"/>
      <c r="W145" s="41"/>
      <c r="X145" s="41"/>
      <c r="Y145" s="41"/>
      <c r="Z145" s="41"/>
      <c r="AA145" s="41"/>
      <c r="AB145" s="41"/>
      <c r="AC145" s="41"/>
      <c r="AD145" s="41"/>
      <c r="AE145" s="41"/>
      <c r="AR145" s="227" t="s">
        <v>318</v>
      </c>
      <c r="AT145" s="227" t="s">
        <v>159</v>
      </c>
      <c r="AU145" s="227" t="s">
        <v>81</v>
      </c>
      <c r="AY145" s="20" t="s">
        <v>156</v>
      </c>
      <c r="BE145" s="228">
        <f>IF(N145="základní",J145,0)</f>
        <v>0</v>
      </c>
      <c r="BF145" s="228">
        <f>IF(N145="snížená",J145,0)</f>
        <v>0</v>
      </c>
      <c r="BG145" s="228">
        <f>IF(N145="zákl. přenesená",J145,0)</f>
        <v>0</v>
      </c>
      <c r="BH145" s="228">
        <f>IF(N145="sníž. přenesená",J145,0)</f>
        <v>0</v>
      </c>
      <c r="BI145" s="228">
        <f>IF(N145="nulová",J145,0)</f>
        <v>0</v>
      </c>
      <c r="BJ145" s="20" t="s">
        <v>79</v>
      </c>
      <c r="BK145" s="228">
        <f>ROUND(I145*H145,2)</f>
        <v>0</v>
      </c>
      <c r="BL145" s="20" t="s">
        <v>318</v>
      </c>
      <c r="BM145" s="227" t="s">
        <v>2810</v>
      </c>
    </row>
    <row r="146" s="2" customFormat="1">
      <c r="A146" s="41"/>
      <c r="B146" s="42"/>
      <c r="C146" s="43"/>
      <c r="D146" s="229" t="s">
        <v>166</v>
      </c>
      <c r="E146" s="43"/>
      <c r="F146" s="230" t="s">
        <v>1266</v>
      </c>
      <c r="G146" s="43"/>
      <c r="H146" s="43"/>
      <c r="I146" s="231"/>
      <c r="J146" s="43"/>
      <c r="K146" s="43"/>
      <c r="L146" s="47"/>
      <c r="M146" s="232"/>
      <c r="N146" s="233"/>
      <c r="O146" s="87"/>
      <c r="P146" s="87"/>
      <c r="Q146" s="87"/>
      <c r="R146" s="87"/>
      <c r="S146" s="87"/>
      <c r="T146" s="88"/>
      <c r="U146" s="41"/>
      <c r="V146" s="41"/>
      <c r="W146" s="41"/>
      <c r="X146" s="41"/>
      <c r="Y146" s="41"/>
      <c r="Z146" s="41"/>
      <c r="AA146" s="41"/>
      <c r="AB146" s="41"/>
      <c r="AC146" s="41"/>
      <c r="AD146" s="41"/>
      <c r="AE146" s="41"/>
      <c r="AT146" s="20" t="s">
        <v>166</v>
      </c>
      <c r="AU146" s="20" t="s">
        <v>81</v>
      </c>
    </row>
    <row r="147" s="2" customFormat="1" ht="16.5" customHeight="1">
      <c r="A147" s="41"/>
      <c r="B147" s="42"/>
      <c r="C147" s="216" t="s">
        <v>392</v>
      </c>
      <c r="D147" s="216" t="s">
        <v>159</v>
      </c>
      <c r="E147" s="217" t="s">
        <v>1267</v>
      </c>
      <c r="F147" s="218" t="s">
        <v>1218</v>
      </c>
      <c r="G147" s="219" t="s">
        <v>273</v>
      </c>
      <c r="H147" s="220">
        <v>1</v>
      </c>
      <c r="I147" s="221"/>
      <c r="J147" s="222">
        <f>ROUND(I147*H147,2)</f>
        <v>0</v>
      </c>
      <c r="K147" s="218" t="s">
        <v>19</v>
      </c>
      <c r="L147" s="47"/>
      <c r="M147" s="223" t="s">
        <v>19</v>
      </c>
      <c r="N147" s="224" t="s">
        <v>43</v>
      </c>
      <c r="O147" s="87"/>
      <c r="P147" s="225">
        <f>O147*H147</f>
        <v>0</v>
      </c>
      <c r="Q147" s="225">
        <v>0</v>
      </c>
      <c r="R147" s="225">
        <f>Q147*H147</f>
        <v>0</v>
      </c>
      <c r="S147" s="225">
        <v>0</v>
      </c>
      <c r="T147" s="226">
        <f>S147*H147</f>
        <v>0</v>
      </c>
      <c r="U147" s="41"/>
      <c r="V147" s="41"/>
      <c r="W147" s="41"/>
      <c r="X147" s="41"/>
      <c r="Y147" s="41"/>
      <c r="Z147" s="41"/>
      <c r="AA147" s="41"/>
      <c r="AB147" s="41"/>
      <c r="AC147" s="41"/>
      <c r="AD147" s="41"/>
      <c r="AE147" s="41"/>
      <c r="AR147" s="227" t="s">
        <v>318</v>
      </c>
      <c r="AT147" s="227" t="s">
        <v>159</v>
      </c>
      <c r="AU147" s="227" t="s">
        <v>81</v>
      </c>
      <c r="AY147" s="20" t="s">
        <v>156</v>
      </c>
      <c r="BE147" s="228">
        <f>IF(N147="základní",J147,0)</f>
        <v>0</v>
      </c>
      <c r="BF147" s="228">
        <f>IF(N147="snížená",J147,0)</f>
        <v>0</v>
      </c>
      <c r="BG147" s="228">
        <f>IF(N147="zákl. přenesená",J147,0)</f>
        <v>0</v>
      </c>
      <c r="BH147" s="228">
        <f>IF(N147="sníž. přenesená",J147,0)</f>
        <v>0</v>
      </c>
      <c r="BI147" s="228">
        <f>IF(N147="nulová",J147,0)</f>
        <v>0</v>
      </c>
      <c r="BJ147" s="20" t="s">
        <v>79</v>
      </c>
      <c r="BK147" s="228">
        <f>ROUND(I147*H147,2)</f>
        <v>0</v>
      </c>
      <c r="BL147" s="20" t="s">
        <v>318</v>
      </c>
      <c r="BM147" s="227" t="s">
        <v>2811</v>
      </c>
    </row>
    <row r="148" s="2" customFormat="1" ht="16.5" customHeight="1">
      <c r="A148" s="41"/>
      <c r="B148" s="42"/>
      <c r="C148" s="216" t="s">
        <v>398</v>
      </c>
      <c r="D148" s="216" t="s">
        <v>159</v>
      </c>
      <c r="E148" s="217" t="s">
        <v>1269</v>
      </c>
      <c r="F148" s="218" t="s">
        <v>1221</v>
      </c>
      <c r="G148" s="219" t="s">
        <v>273</v>
      </c>
      <c r="H148" s="220">
        <v>1</v>
      </c>
      <c r="I148" s="221"/>
      <c r="J148" s="222">
        <f>ROUND(I148*H148,2)</f>
        <v>0</v>
      </c>
      <c r="K148" s="218" t="s">
        <v>19</v>
      </c>
      <c r="L148" s="47"/>
      <c r="M148" s="223" t="s">
        <v>19</v>
      </c>
      <c r="N148" s="224" t="s">
        <v>43</v>
      </c>
      <c r="O148" s="87"/>
      <c r="P148" s="225">
        <f>O148*H148</f>
        <v>0</v>
      </c>
      <c r="Q148" s="225">
        <v>0</v>
      </c>
      <c r="R148" s="225">
        <f>Q148*H148</f>
        <v>0</v>
      </c>
      <c r="S148" s="225">
        <v>0</v>
      </c>
      <c r="T148" s="226">
        <f>S148*H148</f>
        <v>0</v>
      </c>
      <c r="U148" s="41"/>
      <c r="V148" s="41"/>
      <c r="W148" s="41"/>
      <c r="X148" s="41"/>
      <c r="Y148" s="41"/>
      <c r="Z148" s="41"/>
      <c r="AA148" s="41"/>
      <c r="AB148" s="41"/>
      <c r="AC148" s="41"/>
      <c r="AD148" s="41"/>
      <c r="AE148" s="41"/>
      <c r="AR148" s="227" t="s">
        <v>318</v>
      </c>
      <c r="AT148" s="227" t="s">
        <v>159</v>
      </c>
      <c r="AU148" s="227" t="s">
        <v>81</v>
      </c>
      <c r="AY148" s="20" t="s">
        <v>156</v>
      </c>
      <c r="BE148" s="228">
        <f>IF(N148="základní",J148,0)</f>
        <v>0</v>
      </c>
      <c r="BF148" s="228">
        <f>IF(N148="snížená",J148,0)</f>
        <v>0</v>
      </c>
      <c r="BG148" s="228">
        <f>IF(N148="zákl. přenesená",J148,0)</f>
        <v>0</v>
      </c>
      <c r="BH148" s="228">
        <f>IF(N148="sníž. přenesená",J148,0)</f>
        <v>0</v>
      </c>
      <c r="BI148" s="228">
        <f>IF(N148="nulová",J148,0)</f>
        <v>0</v>
      </c>
      <c r="BJ148" s="20" t="s">
        <v>79</v>
      </c>
      <c r="BK148" s="228">
        <f>ROUND(I148*H148,2)</f>
        <v>0</v>
      </c>
      <c r="BL148" s="20" t="s">
        <v>318</v>
      </c>
      <c r="BM148" s="227" t="s">
        <v>2812</v>
      </c>
    </row>
    <row r="149" s="2" customFormat="1" ht="24.15" customHeight="1">
      <c r="A149" s="41"/>
      <c r="B149" s="42"/>
      <c r="C149" s="216" t="s">
        <v>403</v>
      </c>
      <c r="D149" s="216" t="s">
        <v>159</v>
      </c>
      <c r="E149" s="217" t="s">
        <v>2813</v>
      </c>
      <c r="F149" s="218" t="s">
        <v>2814</v>
      </c>
      <c r="G149" s="219" t="s">
        <v>551</v>
      </c>
      <c r="H149" s="293"/>
      <c r="I149" s="221"/>
      <c r="J149" s="222">
        <f>ROUND(I149*H149,2)</f>
        <v>0</v>
      </c>
      <c r="K149" s="218" t="s">
        <v>219</v>
      </c>
      <c r="L149" s="47"/>
      <c r="M149" s="223" t="s">
        <v>19</v>
      </c>
      <c r="N149" s="224" t="s">
        <v>43</v>
      </c>
      <c r="O149" s="87"/>
      <c r="P149" s="225">
        <f>O149*H149</f>
        <v>0</v>
      </c>
      <c r="Q149" s="225">
        <v>0</v>
      </c>
      <c r="R149" s="225">
        <f>Q149*H149</f>
        <v>0</v>
      </c>
      <c r="S149" s="225">
        <v>0</v>
      </c>
      <c r="T149" s="226">
        <f>S149*H149</f>
        <v>0</v>
      </c>
      <c r="U149" s="41"/>
      <c r="V149" s="41"/>
      <c r="W149" s="41"/>
      <c r="X149" s="41"/>
      <c r="Y149" s="41"/>
      <c r="Z149" s="41"/>
      <c r="AA149" s="41"/>
      <c r="AB149" s="41"/>
      <c r="AC149" s="41"/>
      <c r="AD149" s="41"/>
      <c r="AE149" s="41"/>
      <c r="AR149" s="227" t="s">
        <v>318</v>
      </c>
      <c r="AT149" s="227" t="s">
        <v>159</v>
      </c>
      <c r="AU149" s="227" t="s">
        <v>81</v>
      </c>
      <c r="AY149" s="20" t="s">
        <v>156</v>
      </c>
      <c r="BE149" s="228">
        <f>IF(N149="základní",J149,0)</f>
        <v>0</v>
      </c>
      <c r="BF149" s="228">
        <f>IF(N149="snížená",J149,0)</f>
        <v>0</v>
      </c>
      <c r="BG149" s="228">
        <f>IF(N149="zákl. přenesená",J149,0)</f>
        <v>0</v>
      </c>
      <c r="BH149" s="228">
        <f>IF(N149="sníž. přenesená",J149,0)</f>
        <v>0</v>
      </c>
      <c r="BI149" s="228">
        <f>IF(N149="nulová",J149,0)</f>
        <v>0</v>
      </c>
      <c r="BJ149" s="20" t="s">
        <v>79</v>
      </c>
      <c r="BK149" s="228">
        <f>ROUND(I149*H149,2)</f>
        <v>0</v>
      </c>
      <c r="BL149" s="20" t="s">
        <v>318</v>
      </c>
      <c r="BM149" s="227" t="s">
        <v>2815</v>
      </c>
    </row>
    <row r="150" s="2" customFormat="1">
      <c r="A150" s="41"/>
      <c r="B150" s="42"/>
      <c r="C150" s="43"/>
      <c r="D150" s="229" t="s">
        <v>166</v>
      </c>
      <c r="E150" s="43"/>
      <c r="F150" s="230" t="s">
        <v>2816</v>
      </c>
      <c r="G150" s="43"/>
      <c r="H150" s="43"/>
      <c r="I150" s="231"/>
      <c r="J150" s="43"/>
      <c r="K150" s="43"/>
      <c r="L150" s="47"/>
      <c r="M150" s="232"/>
      <c r="N150" s="233"/>
      <c r="O150" s="87"/>
      <c r="P150" s="87"/>
      <c r="Q150" s="87"/>
      <c r="R150" s="87"/>
      <c r="S150" s="87"/>
      <c r="T150" s="88"/>
      <c r="U150" s="41"/>
      <c r="V150" s="41"/>
      <c r="W150" s="41"/>
      <c r="X150" s="41"/>
      <c r="Y150" s="41"/>
      <c r="Z150" s="41"/>
      <c r="AA150" s="41"/>
      <c r="AB150" s="41"/>
      <c r="AC150" s="41"/>
      <c r="AD150" s="41"/>
      <c r="AE150" s="41"/>
      <c r="AT150" s="20" t="s">
        <v>166</v>
      </c>
      <c r="AU150" s="20" t="s">
        <v>81</v>
      </c>
    </row>
    <row r="151" s="12" customFormat="1" ht="22.8" customHeight="1">
      <c r="A151" s="12"/>
      <c r="B151" s="200"/>
      <c r="C151" s="201"/>
      <c r="D151" s="202" t="s">
        <v>71</v>
      </c>
      <c r="E151" s="214" t="s">
        <v>1275</v>
      </c>
      <c r="F151" s="214" t="s">
        <v>1276</v>
      </c>
      <c r="G151" s="201"/>
      <c r="H151" s="201"/>
      <c r="I151" s="204"/>
      <c r="J151" s="215">
        <f>BK151</f>
        <v>0</v>
      </c>
      <c r="K151" s="201"/>
      <c r="L151" s="206"/>
      <c r="M151" s="207"/>
      <c r="N151" s="208"/>
      <c r="O151" s="208"/>
      <c r="P151" s="209">
        <f>SUM(P152:P203)</f>
        <v>0</v>
      </c>
      <c r="Q151" s="208"/>
      <c r="R151" s="209">
        <f>SUM(R152:R203)</f>
        <v>0.053420000000000002</v>
      </c>
      <c r="S151" s="208"/>
      <c r="T151" s="210">
        <f>SUM(T152:T203)</f>
        <v>0.021170000000000001</v>
      </c>
      <c r="U151" s="12"/>
      <c r="V151" s="12"/>
      <c r="W151" s="12"/>
      <c r="X151" s="12"/>
      <c r="Y151" s="12"/>
      <c r="Z151" s="12"/>
      <c r="AA151" s="12"/>
      <c r="AB151" s="12"/>
      <c r="AC151" s="12"/>
      <c r="AD151" s="12"/>
      <c r="AE151" s="12"/>
      <c r="AR151" s="211" t="s">
        <v>81</v>
      </c>
      <c r="AT151" s="212" t="s">
        <v>71</v>
      </c>
      <c r="AU151" s="212" t="s">
        <v>79</v>
      </c>
      <c r="AY151" s="211" t="s">
        <v>156</v>
      </c>
      <c r="BK151" s="213">
        <f>SUM(BK152:BK203)</f>
        <v>0</v>
      </c>
    </row>
    <row r="152" s="2" customFormat="1" ht="16.5" customHeight="1">
      <c r="A152" s="41"/>
      <c r="B152" s="42"/>
      <c r="C152" s="216" t="s">
        <v>408</v>
      </c>
      <c r="D152" s="216" t="s">
        <v>159</v>
      </c>
      <c r="E152" s="217" t="s">
        <v>1277</v>
      </c>
      <c r="F152" s="218" t="s">
        <v>1278</v>
      </c>
      <c r="G152" s="219" t="s">
        <v>273</v>
      </c>
      <c r="H152" s="220">
        <v>1</v>
      </c>
      <c r="I152" s="221"/>
      <c r="J152" s="222">
        <f>ROUND(I152*H152,2)</f>
        <v>0</v>
      </c>
      <c r="K152" s="218" t="s">
        <v>219</v>
      </c>
      <c r="L152" s="47"/>
      <c r="M152" s="223" t="s">
        <v>19</v>
      </c>
      <c r="N152" s="224" t="s">
        <v>43</v>
      </c>
      <c r="O152" s="87"/>
      <c r="P152" s="225">
        <f>O152*H152</f>
        <v>0</v>
      </c>
      <c r="Q152" s="225">
        <v>0</v>
      </c>
      <c r="R152" s="225">
        <f>Q152*H152</f>
        <v>0</v>
      </c>
      <c r="S152" s="225">
        <v>0.019460000000000002</v>
      </c>
      <c r="T152" s="226">
        <f>S152*H152</f>
        <v>0.019460000000000002</v>
      </c>
      <c r="U152" s="41"/>
      <c r="V152" s="41"/>
      <c r="W152" s="41"/>
      <c r="X152" s="41"/>
      <c r="Y152" s="41"/>
      <c r="Z152" s="41"/>
      <c r="AA152" s="41"/>
      <c r="AB152" s="41"/>
      <c r="AC152" s="41"/>
      <c r="AD152" s="41"/>
      <c r="AE152" s="41"/>
      <c r="AR152" s="227" t="s">
        <v>318</v>
      </c>
      <c r="AT152" s="227" t="s">
        <v>159</v>
      </c>
      <c r="AU152" s="227" t="s">
        <v>81</v>
      </c>
      <c r="AY152" s="20" t="s">
        <v>156</v>
      </c>
      <c r="BE152" s="228">
        <f>IF(N152="základní",J152,0)</f>
        <v>0</v>
      </c>
      <c r="BF152" s="228">
        <f>IF(N152="snížená",J152,0)</f>
        <v>0</v>
      </c>
      <c r="BG152" s="228">
        <f>IF(N152="zákl. přenesená",J152,0)</f>
        <v>0</v>
      </c>
      <c r="BH152" s="228">
        <f>IF(N152="sníž. přenesená",J152,0)</f>
        <v>0</v>
      </c>
      <c r="BI152" s="228">
        <f>IF(N152="nulová",J152,0)</f>
        <v>0</v>
      </c>
      <c r="BJ152" s="20" t="s">
        <v>79</v>
      </c>
      <c r="BK152" s="228">
        <f>ROUND(I152*H152,2)</f>
        <v>0</v>
      </c>
      <c r="BL152" s="20" t="s">
        <v>318</v>
      </c>
      <c r="BM152" s="227" t="s">
        <v>2817</v>
      </c>
    </row>
    <row r="153" s="2" customFormat="1">
      <c r="A153" s="41"/>
      <c r="B153" s="42"/>
      <c r="C153" s="43"/>
      <c r="D153" s="229" t="s">
        <v>166</v>
      </c>
      <c r="E153" s="43"/>
      <c r="F153" s="230" t="s">
        <v>1280</v>
      </c>
      <c r="G153" s="43"/>
      <c r="H153" s="43"/>
      <c r="I153" s="231"/>
      <c r="J153" s="43"/>
      <c r="K153" s="43"/>
      <c r="L153" s="47"/>
      <c r="M153" s="232"/>
      <c r="N153" s="233"/>
      <c r="O153" s="87"/>
      <c r="P153" s="87"/>
      <c r="Q153" s="87"/>
      <c r="R153" s="87"/>
      <c r="S153" s="87"/>
      <c r="T153" s="88"/>
      <c r="U153" s="41"/>
      <c r="V153" s="41"/>
      <c r="W153" s="41"/>
      <c r="X153" s="41"/>
      <c r="Y153" s="41"/>
      <c r="Z153" s="41"/>
      <c r="AA153" s="41"/>
      <c r="AB153" s="41"/>
      <c r="AC153" s="41"/>
      <c r="AD153" s="41"/>
      <c r="AE153" s="41"/>
      <c r="AT153" s="20" t="s">
        <v>166</v>
      </c>
      <c r="AU153" s="20" t="s">
        <v>81</v>
      </c>
    </row>
    <row r="154" s="2" customFormat="1" ht="16.5" customHeight="1">
      <c r="A154" s="41"/>
      <c r="B154" s="42"/>
      <c r="C154" s="216" t="s">
        <v>414</v>
      </c>
      <c r="D154" s="216" t="s">
        <v>159</v>
      </c>
      <c r="E154" s="217" t="s">
        <v>1281</v>
      </c>
      <c r="F154" s="218" t="s">
        <v>1282</v>
      </c>
      <c r="G154" s="219" t="s">
        <v>273</v>
      </c>
      <c r="H154" s="220">
        <v>1</v>
      </c>
      <c r="I154" s="221"/>
      <c r="J154" s="222">
        <f>ROUND(I154*H154,2)</f>
        <v>0</v>
      </c>
      <c r="K154" s="218" t="s">
        <v>219</v>
      </c>
      <c r="L154" s="47"/>
      <c r="M154" s="223" t="s">
        <v>19</v>
      </c>
      <c r="N154" s="224" t="s">
        <v>43</v>
      </c>
      <c r="O154" s="87"/>
      <c r="P154" s="225">
        <f>O154*H154</f>
        <v>0</v>
      </c>
      <c r="Q154" s="225">
        <v>0</v>
      </c>
      <c r="R154" s="225">
        <f>Q154*H154</f>
        <v>0</v>
      </c>
      <c r="S154" s="225">
        <v>0.00085999999999999998</v>
      </c>
      <c r="T154" s="226">
        <f>S154*H154</f>
        <v>0.00085999999999999998</v>
      </c>
      <c r="U154" s="41"/>
      <c r="V154" s="41"/>
      <c r="W154" s="41"/>
      <c r="X154" s="41"/>
      <c r="Y154" s="41"/>
      <c r="Z154" s="41"/>
      <c r="AA154" s="41"/>
      <c r="AB154" s="41"/>
      <c r="AC154" s="41"/>
      <c r="AD154" s="41"/>
      <c r="AE154" s="41"/>
      <c r="AR154" s="227" t="s">
        <v>318</v>
      </c>
      <c r="AT154" s="227" t="s">
        <v>159</v>
      </c>
      <c r="AU154" s="227" t="s">
        <v>81</v>
      </c>
      <c r="AY154" s="20" t="s">
        <v>156</v>
      </c>
      <c r="BE154" s="228">
        <f>IF(N154="základní",J154,0)</f>
        <v>0</v>
      </c>
      <c r="BF154" s="228">
        <f>IF(N154="snížená",J154,0)</f>
        <v>0</v>
      </c>
      <c r="BG154" s="228">
        <f>IF(N154="zákl. přenesená",J154,0)</f>
        <v>0</v>
      </c>
      <c r="BH154" s="228">
        <f>IF(N154="sníž. přenesená",J154,0)</f>
        <v>0</v>
      </c>
      <c r="BI154" s="228">
        <f>IF(N154="nulová",J154,0)</f>
        <v>0</v>
      </c>
      <c r="BJ154" s="20" t="s">
        <v>79</v>
      </c>
      <c r="BK154" s="228">
        <f>ROUND(I154*H154,2)</f>
        <v>0</v>
      </c>
      <c r="BL154" s="20" t="s">
        <v>318</v>
      </c>
      <c r="BM154" s="227" t="s">
        <v>2818</v>
      </c>
    </row>
    <row r="155" s="2" customFormat="1">
      <c r="A155" s="41"/>
      <c r="B155" s="42"/>
      <c r="C155" s="43"/>
      <c r="D155" s="229" t="s">
        <v>166</v>
      </c>
      <c r="E155" s="43"/>
      <c r="F155" s="230" t="s">
        <v>1284</v>
      </c>
      <c r="G155" s="43"/>
      <c r="H155" s="43"/>
      <c r="I155" s="231"/>
      <c r="J155" s="43"/>
      <c r="K155" s="43"/>
      <c r="L155" s="47"/>
      <c r="M155" s="232"/>
      <c r="N155" s="233"/>
      <c r="O155" s="87"/>
      <c r="P155" s="87"/>
      <c r="Q155" s="87"/>
      <c r="R155" s="87"/>
      <c r="S155" s="87"/>
      <c r="T155" s="88"/>
      <c r="U155" s="41"/>
      <c r="V155" s="41"/>
      <c r="W155" s="41"/>
      <c r="X155" s="41"/>
      <c r="Y155" s="41"/>
      <c r="Z155" s="41"/>
      <c r="AA155" s="41"/>
      <c r="AB155" s="41"/>
      <c r="AC155" s="41"/>
      <c r="AD155" s="41"/>
      <c r="AE155" s="41"/>
      <c r="AT155" s="20" t="s">
        <v>166</v>
      </c>
      <c r="AU155" s="20" t="s">
        <v>81</v>
      </c>
    </row>
    <row r="156" s="2" customFormat="1" ht="16.5" customHeight="1">
      <c r="A156" s="41"/>
      <c r="B156" s="42"/>
      <c r="C156" s="216" t="s">
        <v>420</v>
      </c>
      <c r="D156" s="216" t="s">
        <v>159</v>
      </c>
      <c r="E156" s="217" t="s">
        <v>1285</v>
      </c>
      <c r="F156" s="218" t="s">
        <v>1286</v>
      </c>
      <c r="G156" s="219" t="s">
        <v>187</v>
      </c>
      <c r="H156" s="220">
        <v>1</v>
      </c>
      <c r="I156" s="221"/>
      <c r="J156" s="222">
        <f>ROUND(I156*H156,2)</f>
        <v>0</v>
      </c>
      <c r="K156" s="218" t="s">
        <v>219</v>
      </c>
      <c r="L156" s="47"/>
      <c r="M156" s="223" t="s">
        <v>19</v>
      </c>
      <c r="N156" s="224" t="s">
        <v>43</v>
      </c>
      <c r="O156" s="87"/>
      <c r="P156" s="225">
        <f>O156*H156</f>
        <v>0</v>
      </c>
      <c r="Q156" s="225">
        <v>0</v>
      </c>
      <c r="R156" s="225">
        <f>Q156*H156</f>
        <v>0</v>
      </c>
      <c r="S156" s="225">
        <v>0.00084999999999999995</v>
      </c>
      <c r="T156" s="226">
        <f>S156*H156</f>
        <v>0.00084999999999999995</v>
      </c>
      <c r="U156" s="41"/>
      <c r="V156" s="41"/>
      <c r="W156" s="41"/>
      <c r="X156" s="41"/>
      <c r="Y156" s="41"/>
      <c r="Z156" s="41"/>
      <c r="AA156" s="41"/>
      <c r="AB156" s="41"/>
      <c r="AC156" s="41"/>
      <c r="AD156" s="41"/>
      <c r="AE156" s="41"/>
      <c r="AR156" s="227" t="s">
        <v>318</v>
      </c>
      <c r="AT156" s="227" t="s">
        <v>159</v>
      </c>
      <c r="AU156" s="227" t="s">
        <v>81</v>
      </c>
      <c r="AY156" s="20" t="s">
        <v>156</v>
      </c>
      <c r="BE156" s="228">
        <f>IF(N156="základní",J156,0)</f>
        <v>0</v>
      </c>
      <c r="BF156" s="228">
        <f>IF(N156="snížená",J156,0)</f>
        <v>0</v>
      </c>
      <c r="BG156" s="228">
        <f>IF(N156="zákl. přenesená",J156,0)</f>
        <v>0</v>
      </c>
      <c r="BH156" s="228">
        <f>IF(N156="sníž. přenesená",J156,0)</f>
        <v>0</v>
      </c>
      <c r="BI156" s="228">
        <f>IF(N156="nulová",J156,0)</f>
        <v>0</v>
      </c>
      <c r="BJ156" s="20" t="s">
        <v>79</v>
      </c>
      <c r="BK156" s="228">
        <f>ROUND(I156*H156,2)</f>
        <v>0</v>
      </c>
      <c r="BL156" s="20" t="s">
        <v>318</v>
      </c>
      <c r="BM156" s="227" t="s">
        <v>2819</v>
      </c>
    </row>
    <row r="157" s="2" customFormat="1">
      <c r="A157" s="41"/>
      <c r="B157" s="42"/>
      <c r="C157" s="43"/>
      <c r="D157" s="229" t="s">
        <v>166</v>
      </c>
      <c r="E157" s="43"/>
      <c r="F157" s="230" t="s">
        <v>1288</v>
      </c>
      <c r="G157" s="43"/>
      <c r="H157" s="43"/>
      <c r="I157" s="231"/>
      <c r="J157" s="43"/>
      <c r="K157" s="43"/>
      <c r="L157" s="47"/>
      <c r="M157" s="232"/>
      <c r="N157" s="233"/>
      <c r="O157" s="87"/>
      <c r="P157" s="87"/>
      <c r="Q157" s="87"/>
      <c r="R157" s="87"/>
      <c r="S157" s="87"/>
      <c r="T157" s="88"/>
      <c r="U157" s="41"/>
      <c r="V157" s="41"/>
      <c r="W157" s="41"/>
      <c r="X157" s="41"/>
      <c r="Y157" s="41"/>
      <c r="Z157" s="41"/>
      <c r="AA157" s="41"/>
      <c r="AB157" s="41"/>
      <c r="AC157" s="41"/>
      <c r="AD157" s="41"/>
      <c r="AE157" s="41"/>
      <c r="AT157" s="20" t="s">
        <v>166</v>
      </c>
      <c r="AU157" s="20" t="s">
        <v>81</v>
      </c>
    </row>
    <row r="158" s="2" customFormat="1" ht="24.15" customHeight="1">
      <c r="A158" s="41"/>
      <c r="B158" s="42"/>
      <c r="C158" s="216" t="s">
        <v>426</v>
      </c>
      <c r="D158" s="216" t="s">
        <v>159</v>
      </c>
      <c r="E158" s="217" t="s">
        <v>2820</v>
      </c>
      <c r="F158" s="218" t="s">
        <v>2821</v>
      </c>
      <c r="G158" s="219" t="s">
        <v>273</v>
      </c>
      <c r="H158" s="220">
        <v>1</v>
      </c>
      <c r="I158" s="221"/>
      <c r="J158" s="222">
        <f>ROUND(I158*H158,2)</f>
        <v>0</v>
      </c>
      <c r="K158" s="218" t="s">
        <v>219</v>
      </c>
      <c r="L158" s="47"/>
      <c r="M158" s="223" t="s">
        <v>19</v>
      </c>
      <c r="N158" s="224" t="s">
        <v>43</v>
      </c>
      <c r="O158" s="87"/>
      <c r="P158" s="225">
        <f>O158*H158</f>
        <v>0</v>
      </c>
      <c r="Q158" s="225">
        <v>0.019709999999999998</v>
      </c>
      <c r="R158" s="225">
        <f>Q158*H158</f>
        <v>0.019709999999999998</v>
      </c>
      <c r="S158" s="225">
        <v>0</v>
      </c>
      <c r="T158" s="226">
        <f>S158*H158</f>
        <v>0</v>
      </c>
      <c r="U158" s="41"/>
      <c r="V158" s="41"/>
      <c r="W158" s="41"/>
      <c r="X158" s="41"/>
      <c r="Y158" s="41"/>
      <c r="Z158" s="41"/>
      <c r="AA158" s="41"/>
      <c r="AB158" s="41"/>
      <c r="AC158" s="41"/>
      <c r="AD158" s="41"/>
      <c r="AE158" s="41"/>
      <c r="AR158" s="227" t="s">
        <v>318</v>
      </c>
      <c r="AT158" s="227" t="s">
        <v>159</v>
      </c>
      <c r="AU158" s="227" t="s">
        <v>81</v>
      </c>
      <c r="AY158" s="20" t="s">
        <v>156</v>
      </c>
      <c r="BE158" s="228">
        <f>IF(N158="základní",J158,0)</f>
        <v>0</v>
      </c>
      <c r="BF158" s="228">
        <f>IF(N158="snížená",J158,0)</f>
        <v>0</v>
      </c>
      <c r="BG158" s="228">
        <f>IF(N158="zákl. přenesená",J158,0)</f>
        <v>0</v>
      </c>
      <c r="BH158" s="228">
        <f>IF(N158="sníž. přenesená",J158,0)</f>
        <v>0</v>
      </c>
      <c r="BI158" s="228">
        <f>IF(N158="nulová",J158,0)</f>
        <v>0</v>
      </c>
      <c r="BJ158" s="20" t="s">
        <v>79</v>
      </c>
      <c r="BK158" s="228">
        <f>ROUND(I158*H158,2)</f>
        <v>0</v>
      </c>
      <c r="BL158" s="20" t="s">
        <v>318</v>
      </c>
      <c r="BM158" s="227" t="s">
        <v>2822</v>
      </c>
    </row>
    <row r="159" s="2" customFormat="1">
      <c r="A159" s="41"/>
      <c r="B159" s="42"/>
      <c r="C159" s="43"/>
      <c r="D159" s="229" t="s">
        <v>166</v>
      </c>
      <c r="E159" s="43"/>
      <c r="F159" s="230" t="s">
        <v>2823</v>
      </c>
      <c r="G159" s="43"/>
      <c r="H159" s="43"/>
      <c r="I159" s="231"/>
      <c r="J159" s="43"/>
      <c r="K159" s="43"/>
      <c r="L159" s="47"/>
      <c r="M159" s="232"/>
      <c r="N159" s="233"/>
      <c r="O159" s="87"/>
      <c r="P159" s="87"/>
      <c r="Q159" s="87"/>
      <c r="R159" s="87"/>
      <c r="S159" s="87"/>
      <c r="T159" s="88"/>
      <c r="U159" s="41"/>
      <c r="V159" s="41"/>
      <c r="W159" s="41"/>
      <c r="X159" s="41"/>
      <c r="Y159" s="41"/>
      <c r="Z159" s="41"/>
      <c r="AA159" s="41"/>
      <c r="AB159" s="41"/>
      <c r="AC159" s="41"/>
      <c r="AD159" s="41"/>
      <c r="AE159" s="41"/>
      <c r="AT159" s="20" t="s">
        <v>166</v>
      </c>
      <c r="AU159" s="20" t="s">
        <v>81</v>
      </c>
    </row>
    <row r="160" s="2" customFormat="1">
      <c r="A160" s="41"/>
      <c r="B160" s="42"/>
      <c r="C160" s="43"/>
      <c r="D160" s="241" t="s">
        <v>1292</v>
      </c>
      <c r="E160" s="43"/>
      <c r="F160" s="294" t="s">
        <v>2824</v>
      </c>
      <c r="G160" s="43"/>
      <c r="H160" s="43"/>
      <c r="I160" s="231"/>
      <c r="J160" s="43"/>
      <c r="K160" s="43"/>
      <c r="L160" s="47"/>
      <c r="M160" s="232"/>
      <c r="N160" s="233"/>
      <c r="O160" s="87"/>
      <c r="P160" s="87"/>
      <c r="Q160" s="87"/>
      <c r="R160" s="87"/>
      <c r="S160" s="87"/>
      <c r="T160" s="88"/>
      <c r="U160" s="41"/>
      <c r="V160" s="41"/>
      <c r="W160" s="41"/>
      <c r="X160" s="41"/>
      <c r="Y160" s="41"/>
      <c r="Z160" s="41"/>
      <c r="AA160" s="41"/>
      <c r="AB160" s="41"/>
      <c r="AC160" s="41"/>
      <c r="AD160" s="41"/>
      <c r="AE160" s="41"/>
      <c r="AT160" s="20" t="s">
        <v>1292</v>
      </c>
      <c r="AU160" s="20" t="s">
        <v>81</v>
      </c>
    </row>
    <row r="161" s="2" customFormat="1" ht="16.5" customHeight="1">
      <c r="A161" s="41"/>
      <c r="B161" s="42"/>
      <c r="C161" s="216" t="s">
        <v>432</v>
      </c>
      <c r="D161" s="216" t="s">
        <v>159</v>
      </c>
      <c r="E161" s="217" t="s">
        <v>2825</v>
      </c>
      <c r="F161" s="218" t="s">
        <v>2826</v>
      </c>
      <c r="G161" s="219" t="s">
        <v>273</v>
      </c>
      <c r="H161" s="220">
        <v>1</v>
      </c>
      <c r="I161" s="221"/>
      <c r="J161" s="222">
        <f>ROUND(I161*H161,2)</f>
        <v>0</v>
      </c>
      <c r="K161" s="218" t="s">
        <v>19</v>
      </c>
      <c r="L161" s="47"/>
      <c r="M161" s="223" t="s">
        <v>19</v>
      </c>
      <c r="N161" s="224" t="s">
        <v>43</v>
      </c>
      <c r="O161" s="87"/>
      <c r="P161" s="225">
        <f>O161*H161</f>
        <v>0</v>
      </c>
      <c r="Q161" s="225">
        <v>0.0018</v>
      </c>
      <c r="R161" s="225">
        <f>Q161*H161</f>
        <v>0.0018</v>
      </c>
      <c r="S161" s="225">
        <v>0</v>
      </c>
      <c r="T161" s="226">
        <f>S161*H161</f>
        <v>0</v>
      </c>
      <c r="U161" s="41"/>
      <c r="V161" s="41"/>
      <c r="W161" s="41"/>
      <c r="X161" s="41"/>
      <c r="Y161" s="41"/>
      <c r="Z161" s="41"/>
      <c r="AA161" s="41"/>
      <c r="AB161" s="41"/>
      <c r="AC161" s="41"/>
      <c r="AD161" s="41"/>
      <c r="AE161" s="41"/>
      <c r="AR161" s="227" t="s">
        <v>318</v>
      </c>
      <c r="AT161" s="227" t="s">
        <v>159</v>
      </c>
      <c r="AU161" s="227" t="s">
        <v>81</v>
      </c>
      <c r="AY161" s="20" t="s">
        <v>156</v>
      </c>
      <c r="BE161" s="228">
        <f>IF(N161="základní",J161,0)</f>
        <v>0</v>
      </c>
      <c r="BF161" s="228">
        <f>IF(N161="snížená",J161,0)</f>
        <v>0</v>
      </c>
      <c r="BG161" s="228">
        <f>IF(N161="zákl. přenesená",J161,0)</f>
        <v>0</v>
      </c>
      <c r="BH161" s="228">
        <f>IF(N161="sníž. přenesená",J161,0)</f>
        <v>0</v>
      </c>
      <c r="BI161" s="228">
        <f>IF(N161="nulová",J161,0)</f>
        <v>0</v>
      </c>
      <c r="BJ161" s="20" t="s">
        <v>79</v>
      </c>
      <c r="BK161" s="228">
        <f>ROUND(I161*H161,2)</f>
        <v>0</v>
      </c>
      <c r="BL161" s="20" t="s">
        <v>318</v>
      </c>
      <c r="BM161" s="227" t="s">
        <v>2827</v>
      </c>
    </row>
    <row r="162" s="2" customFormat="1">
      <c r="A162" s="41"/>
      <c r="B162" s="42"/>
      <c r="C162" s="43"/>
      <c r="D162" s="241" t="s">
        <v>1292</v>
      </c>
      <c r="E162" s="43"/>
      <c r="F162" s="294" t="s">
        <v>2828</v>
      </c>
      <c r="G162" s="43"/>
      <c r="H162" s="43"/>
      <c r="I162" s="231"/>
      <c r="J162" s="43"/>
      <c r="K162" s="43"/>
      <c r="L162" s="47"/>
      <c r="M162" s="232"/>
      <c r="N162" s="233"/>
      <c r="O162" s="87"/>
      <c r="P162" s="87"/>
      <c r="Q162" s="87"/>
      <c r="R162" s="87"/>
      <c r="S162" s="87"/>
      <c r="T162" s="88"/>
      <c r="U162" s="41"/>
      <c r="V162" s="41"/>
      <c r="W162" s="41"/>
      <c r="X162" s="41"/>
      <c r="Y162" s="41"/>
      <c r="Z162" s="41"/>
      <c r="AA162" s="41"/>
      <c r="AB162" s="41"/>
      <c r="AC162" s="41"/>
      <c r="AD162" s="41"/>
      <c r="AE162" s="41"/>
      <c r="AT162" s="20" t="s">
        <v>1292</v>
      </c>
      <c r="AU162" s="20" t="s">
        <v>81</v>
      </c>
    </row>
    <row r="163" s="2" customFormat="1" ht="16.5" customHeight="1">
      <c r="A163" s="41"/>
      <c r="B163" s="42"/>
      <c r="C163" s="216" t="s">
        <v>439</v>
      </c>
      <c r="D163" s="216" t="s">
        <v>159</v>
      </c>
      <c r="E163" s="217" t="s">
        <v>2829</v>
      </c>
      <c r="F163" s="218" t="s">
        <v>2830</v>
      </c>
      <c r="G163" s="219" t="s">
        <v>187</v>
      </c>
      <c r="H163" s="220">
        <v>1</v>
      </c>
      <c r="I163" s="221"/>
      <c r="J163" s="222">
        <f>ROUND(I163*H163,2)</f>
        <v>0</v>
      </c>
      <c r="K163" s="218" t="s">
        <v>19</v>
      </c>
      <c r="L163" s="47"/>
      <c r="M163" s="223" t="s">
        <v>19</v>
      </c>
      <c r="N163" s="224" t="s">
        <v>43</v>
      </c>
      <c r="O163" s="87"/>
      <c r="P163" s="225">
        <f>O163*H163</f>
        <v>0</v>
      </c>
      <c r="Q163" s="225">
        <v>0.00024000000000000001</v>
      </c>
      <c r="R163" s="225">
        <f>Q163*H163</f>
        <v>0.00024000000000000001</v>
      </c>
      <c r="S163" s="225">
        <v>0</v>
      </c>
      <c r="T163" s="226">
        <f>S163*H163</f>
        <v>0</v>
      </c>
      <c r="U163" s="41"/>
      <c r="V163" s="41"/>
      <c r="W163" s="41"/>
      <c r="X163" s="41"/>
      <c r="Y163" s="41"/>
      <c r="Z163" s="41"/>
      <c r="AA163" s="41"/>
      <c r="AB163" s="41"/>
      <c r="AC163" s="41"/>
      <c r="AD163" s="41"/>
      <c r="AE163" s="41"/>
      <c r="AR163" s="227" t="s">
        <v>318</v>
      </c>
      <c r="AT163" s="227" t="s">
        <v>159</v>
      </c>
      <c r="AU163" s="227" t="s">
        <v>81</v>
      </c>
      <c r="AY163" s="20" t="s">
        <v>156</v>
      </c>
      <c r="BE163" s="228">
        <f>IF(N163="základní",J163,0)</f>
        <v>0</v>
      </c>
      <c r="BF163" s="228">
        <f>IF(N163="snížená",J163,0)</f>
        <v>0</v>
      </c>
      <c r="BG163" s="228">
        <f>IF(N163="zákl. přenesená",J163,0)</f>
        <v>0</v>
      </c>
      <c r="BH163" s="228">
        <f>IF(N163="sníž. přenesená",J163,0)</f>
        <v>0</v>
      </c>
      <c r="BI163" s="228">
        <f>IF(N163="nulová",J163,0)</f>
        <v>0</v>
      </c>
      <c r="BJ163" s="20" t="s">
        <v>79</v>
      </c>
      <c r="BK163" s="228">
        <f>ROUND(I163*H163,2)</f>
        <v>0</v>
      </c>
      <c r="BL163" s="20" t="s">
        <v>318</v>
      </c>
      <c r="BM163" s="227" t="s">
        <v>2831</v>
      </c>
    </row>
    <row r="164" s="2" customFormat="1" ht="21.75" customHeight="1">
      <c r="A164" s="41"/>
      <c r="B164" s="42"/>
      <c r="C164" s="216" t="s">
        <v>445</v>
      </c>
      <c r="D164" s="216" t="s">
        <v>159</v>
      </c>
      <c r="E164" s="217" t="s">
        <v>2832</v>
      </c>
      <c r="F164" s="218" t="s">
        <v>2833</v>
      </c>
      <c r="G164" s="219" t="s">
        <v>273</v>
      </c>
      <c r="H164" s="220">
        <v>1</v>
      </c>
      <c r="I164" s="221"/>
      <c r="J164" s="222">
        <f>ROUND(I164*H164,2)</f>
        <v>0</v>
      </c>
      <c r="K164" s="218" t="s">
        <v>163</v>
      </c>
      <c r="L164" s="47"/>
      <c r="M164" s="223" t="s">
        <v>19</v>
      </c>
      <c r="N164" s="224" t="s">
        <v>43</v>
      </c>
      <c r="O164" s="87"/>
      <c r="P164" s="225">
        <f>O164*H164</f>
        <v>0</v>
      </c>
      <c r="Q164" s="225">
        <v>0.016969999999999999</v>
      </c>
      <c r="R164" s="225">
        <f>Q164*H164</f>
        <v>0.016969999999999999</v>
      </c>
      <c r="S164" s="225">
        <v>0</v>
      </c>
      <c r="T164" s="226">
        <f>S164*H164</f>
        <v>0</v>
      </c>
      <c r="U164" s="41"/>
      <c r="V164" s="41"/>
      <c r="W164" s="41"/>
      <c r="X164" s="41"/>
      <c r="Y164" s="41"/>
      <c r="Z164" s="41"/>
      <c r="AA164" s="41"/>
      <c r="AB164" s="41"/>
      <c r="AC164" s="41"/>
      <c r="AD164" s="41"/>
      <c r="AE164" s="41"/>
      <c r="AR164" s="227" t="s">
        <v>318</v>
      </c>
      <c r="AT164" s="227" t="s">
        <v>159</v>
      </c>
      <c r="AU164" s="227" t="s">
        <v>81</v>
      </c>
      <c r="AY164" s="20" t="s">
        <v>156</v>
      </c>
      <c r="BE164" s="228">
        <f>IF(N164="základní",J164,0)</f>
        <v>0</v>
      </c>
      <c r="BF164" s="228">
        <f>IF(N164="snížená",J164,0)</f>
        <v>0</v>
      </c>
      <c r="BG164" s="228">
        <f>IF(N164="zákl. přenesená",J164,0)</f>
        <v>0</v>
      </c>
      <c r="BH164" s="228">
        <f>IF(N164="sníž. přenesená",J164,0)</f>
        <v>0</v>
      </c>
      <c r="BI164" s="228">
        <f>IF(N164="nulová",J164,0)</f>
        <v>0</v>
      </c>
      <c r="BJ164" s="20" t="s">
        <v>79</v>
      </c>
      <c r="BK164" s="228">
        <f>ROUND(I164*H164,2)</f>
        <v>0</v>
      </c>
      <c r="BL164" s="20" t="s">
        <v>318</v>
      </c>
      <c r="BM164" s="227" t="s">
        <v>2834</v>
      </c>
    </row>
    <row r="165" s="2" customFormat="1">
      <c r="A165" s="41"/>
      <c r="B165" s="42"/>
      <c r="C165" s="43"/>
      <c r="D165" s="229" t="s">
        <v>166</v>
      </c>
      <c r="E165" s="43"/>
      <c r="F165" s="230" t="s">
        <v>2835</v>
      </c>
      <c r="G165" s="43"/>
      <c r="H165" s="43"/>
      <c r="I165" s="231"/>
      <c r="J165" s="43"/>
      <c r="K165" s="43"/>
      <c r="L165" s="47"/>
      <c r="M165" s="232"/>
      <c r="N165" s="233"/>
      <c r="O165" s="87"/>
      <c r="P165" s="87"/>
      <c r="Q165" s="87"/>
      <c r="R165" s="87"/>
      <c r="S165" s="87"/>
      <c r="T165" s="88"/>
      <c r="U165" s="41"/>
      <c r="V165" s="41"/>
      <c r="W165" s="41"/>
      <c r="X165" s="41"/>
      <c r="Y165" s="41"/>
      <c r="Z165" s="41"/>
      <c r="AA165" s="41"/>
      <c r="AB165" s="41"/>
      <c r="AC165" s="41"/>
      <c r="AD165" s="41"/>
      <c r="AE165" s="41"/>
      <c r="AT165" s="20" t="s">
        <v>166</v>
      </c>
      <c r="AU165" s="20" t="s">
        <v>81</v>
      </c>
    </row>
    <row r="166" s="2" customFormat="1">
      <c r="A166" s="41"/>
      <c r="B166" s="42"/>
      <c r="C166" s="43"/>
      <c r="D166" s="241" t="s">
        <v>1292</v>
      </c>
      <c r="E166" s="43"/>
      <c r="F166" s="294" t="s">
        <v>2836</v>
      </c>
      <c r="G166" s="43"/>
      <c r="H166" s="43"/>
      <c r="I166" s="231"/>
      <c r="J166" s="43"/>
      <c r="K166" s="43"/>
      <c r="L166" s="47"/>
      <c r="M166" s="232"/>
      <c r="N166" s="233"/>
      <c r="O166" s="87"/>
      <c r="P166" s="87"/>
      <c r="Q166" s="87"/>
      <c r="R166" s="87"/>
      <c r="S166" s="87"/>
      <c r="T166" s="88"/>
      <c r="U166" s="41"/>
      <c r="V166" s="41"/>
      <c r="W166" s="41"/>
      <c r="X166" s="41"/>
      <c r="Y166" s="41"/>
      <c r="Z166" s="41"/>
      <c r="AA166" s="41"/>
      <c r="AB166" s="41"/>
      <c r="AC166" s="41"/>
      <c r="AD166" s="41"/>
      <c r="AE166" s="41"/>
      <c r="AT166" s="20" t="s">
        <v>1292</v>
      </c>
      <c r="AU166" s="20" t="s">
        <v>81</v>
      </c>
    </row>
    <row r="167" s="2" customFormat="1" ht="16.5" customHeight="1">
      <c r="A167" s="41"/>
      <c r="B167" s="42"/>
      <c r="C167" s="216" t="s">
        <v>451</v>
      </c>
      <c r="D167" s="216" t="s">
        <v>159</v>
      </c>
      <c r="E167" s="217" t="s">
        <v>2837</v>
      </c>
      <c r="F167" s="218" t="s">
        <v>2838</v>
      </c>
      <c r="G167" s="219" t="s">
        <v>273</v>
      </c>
      <c r="H167" s="220">
        <v>1</v>
      </c>
      <c r="I167" s="221"/>
      <c r="J167" s="222">
        <f>ROUND(I167*H167,2)</f>
        <v>0</v>
      </c>
      <c r="K167" s="218" t="s">
        <v>19</v>
      </c>
      <c r="L167" s="47"/>
      <c r="M167" s="223" t="s">
        <v>19</v>
      </c>
      <c r="N167" s="224" t="s">
        <v>43</v>
      </c>
      <c r="O167" s="87"/>
      <c r="P167" s="225">
        <f>O167*H167</f>
        <v>0</v>
      </c>
      <c r="Q167" s="225">
        <v>0.0018400000000000001</v>
      </c>
      <c r="R167" s="225">
        <f>Q167*H167</f>
        <v>0.0018400000000000001</v>
      </c>
      <c r="S167" s="225">
        <v>0</v>
      </c>
      <c r="T167" s="226">
        <f>S167*H167</f>
        <v>0</v>
      </c>
      <c r="U167" s="41"/>
      <c r="V167" s="41"/>
      <c r="W167" s="41"/>
      <c r="X167" s="41"/>
      <c r="Y167" s="41"/>
      <c r="Z167" s="41"/>
      <c r="AA167" s="41"/>
      <c r="AB167" s="41"/>
      <c r="AC167" s="41"/>
      <c r="AD167" s="41"/>
      <c r="AE167" s="41"/>
      <c r="AR167" s="227" t="s">
        <v>318</v>
      </c>
      <c r="AT167" s="227" t="s">
        <v>159</v>
      </c>
      <c r="AU167" s="227" t="s">
        <v>81</v>
      </c>
      <c r="AY167" s="20" t="s">
        <v>156</v>
      </c>
      <c r="BE167" s="228">
        <f>IF(N167="základní",J167,0)</f>
        <v>0</v>
      </c>
      <c r="BF167" s="228">
        <f>IF(N167="snížená",J167,0)</f>
        <v>0</v>
      </c>
      <c r="BG167" s="228">
        <f>IF(N167="zákl. přenesená",J167,0)</f>
        <v>0</v>
      </c>
      <c r="BH167" s="228">
        <f>IF(N167="sníž. přenesená",J167,0)</f>
        <v>0</v>
      </c>
      <c r="BI167" s="228">
        <f>IF(N167="nulová",J167,0)</f>
        <v>0</v>
      </c>
      <c r="BJ167" s="20" t="s">
        <v>79</v>
      </c>
      <c r="BK167" s="228">
        <f>ROUND(I167*H167,2)</f>
        <v>0</v>
      </c>
      <c r="BL167" s="20" t="s">
        <v>318</v>
      </c>
      <c r="BM167" s="227" t="s">
        <v>2839</v>
      </c>
    </row>
    <row r="168" s="2" customFormat="1">
      <c r="A168" s="41"/>
      <c r="B168" s="42"/>
      <c r="C168" s="43"/>
      <c r="D168" s="241" t="s">
        <v>1292</v>
      </c>
      <c r="E168" s="43"/>
      <c r="F168" s="294" t="s">
        <v>2840</v>
      </c>
      <c r="G168" s="43"/>
      <c r="H168" s="43"/>
      <c r="I168" s="231"/>
      <c r="J168" s="43"/>
      <c r="K168" s="43"/>
      <c r="L168" s="47"/>
      <c r="M168" s="232"/>
      <c r="N168" s="233"/>
      <c r="O168" s="87"/>
      <c r="P168" s="87"/>
      <c r="Q168" s="87"/>
      <c r="R168" s="87"/>
      <c r="S168" s="87"/>
      <c r="T168" s="88"/>
      <c r="U168" s="41"/>
      <c r="V168" s="41"/>
      <c r="W168" s="41"/>
      <c r="X168" s="41"/>
      <c r="Y168" s="41"/>
      <c r="Z168" s="41"/>
      <c r="AA168" s="41"/>
      <c r="AB168" s="41"/>
      <c r="AC168" s="41"/>
      <c r="AD168" s="41"/>
      <c r="AE168" s="41"/>
      <c r="AT168" s="20" t="s">
        <v>1292</v>
      </c>
      <c r="AU168" s="20" t="s">
        <v>81</v>
      </c>
    </row>
    <row r="169" s="2" customFormat="1" ht="16.5" customHeight="1">
      <c r="A169" s="41"/>
      <c r="B169" s="42"/>
      <c r="C169" s="216" t="s">
        <v>457</v>
      </c>
      <c r="D169" s="216" t="s">
        <v>159</v>
      </c>
      <c r="E169" s="217" t="s">
        <v>1310</v>
      </c>
      <c r="F169" s="218" t="s">
        <v>2841</v>
      </c>
      <c r="G169" s="219" t="s">
        <v>273</v>
      </c>
      <c r="H169" s="220">
        <v>1</v>
      </c>
      <c r="I169" s="221"/>
      <c r="J169" s="222">
        <f>ROUND(I169*H169,2)</f>
        <v>0</v>
      </c>
      <c r="K169" s="218" t="s">
        <v>19</v>
      </c>
      <c r="L169" s="47"/>
      <c r="M169" s="223" t="s">
        <v>19</v>
      </c>
      <c r="N169" s="224" t="s">
        <v>43</v>
      </c>
      <c r="O169" s="87"/>
      <c r="P169" s="225">
        <f>O169*H169</f>
        <v>0</v>
      </c>
      <c r="Q169" s="225">
        <v>0</v>
      </c>
      <c r="R169" s="225">
        <f>Q169*H169</f>
        <v>0</v>
      </c>
      <c r="S169" s="225">
        <v>0</v>
      </c>
      <c r="T169" s="226">
        <f>S169*H169</f>
        <v>0</v>
      </c>
      <c r="U169" s="41"/>
      <c r="V169" s="41"/>
      <c r="W169" s="41"/>
      <c r="X169" s="41"/>
      <c r="Y169" s="41"/>
      <c r="Z169" s="41"/>
      <c r="AA169" s="41"/>
      <c r="AB169" s="41"/>
      <c r="AC169" s="41"/>
      <c r="AD169" s="41"/>
      <c r="AE169" s="41"/>
      <c r="AR169" s="227" t="s">
        <v>318</v>
      </c>
      <c r="AT169" s="227" t="s">
        <v>159</v>
      </c>
      <c r="AU169" s="227" t="s">
        <v>81</v>
      </c>
      <c r="AY169" s="20" t="s">
        <v>156</v>
      </c>
      <c r="BE169" s="228">
        <f>IF(N169="základní",J169,0)</f>
        <v>0</v>
      </c>
      <c r="BF169" s="228">
        <f>IF(N169="snížená",J169,0)</f>
        <v>0</v>
      </c>
      <c r="BG169" s="228">
        <f>IF(N169="zákl. přenesená",J169,0)</f>
        <v>0</v>
      </c>
      <c r="BH169" s="228">
        <f>IF(N169="sníž. přenesená",J169,0)</f>
        <v>0</v>
      </c>
      <c r="BI169" s="228">
        <f>IF(N169="nulová",J169,0)</f>
        <v>0</v>
      </c>
      <c r="BJ169" s="20" t="s">
        <v>79</v>
      </c>
      <c r="BK169" s="228">
        <f>ROUND(I169*H169,2)</f>
        <v>0</v>
      </c>
      <c r="BL169" s="20" t="s">
        <v>318</v>
      </c>
      <c r="BM169" s="227" t="s">
        <v>2842</v>
      </c>
    </row>
    <row r="170" s="2" customFormat="1" ht="16.5" customHeight="1">
      <c r="A170" s="41"/>
      <c r="B170" s="42"/>
      <c r="C170" s="216" t="s">
        <v>462</v>
      </c>
      <c r="D170" s="216" t="s">
        <v>159</v>
      </c>
      <c r="E170" s="217" t="s">
        <v>1303</v>
      </c>
      <c r="F170" s="218" t="s">
        <v>1304</v>
      </c>
      <c r="G170" s="219" t="s">
        <v>273</v>
      </c>
      <c r="H170" s="220">
        <v>3</v>
      </c>
      <c r="I170" s="221"/>
      <c r="J170" s="222">
        <f>ROUND(I170*H170,2)</f>
        <v>0</v>
      </c>
      <c r="K170" s="218" t="s">
        <v>219</v>
      </c>
      <c r="L170" s="47"/>
      <c r="M170" s="223" t="s">
        <v>19</v>
      </c>
      <c r="N170" s="224" t="s">
        <v>43</v>
      </c>
      <c r="O170" s="87"/>
      <c r="P170" s="225">
        <f>O170*H170</f>
        <v>0</v>
      </c>
      <c r="Q170" s="225">
        <v>0.00024000000000000001</v>
      </c>
      <c r="R170" s="225">
        <f>Q170*H170</f>
        <v>0.00072000000000000005</v>
      </c>
      <c r="S170" s="225">
        <v>0</v>
      </c>
      <c r="T170" s="226">
        <f>S170*H170</f>
        <v>0</v>
      </c>
      <c r="U170" s="41"/>
      <c r="V170" s="41"/>
      <c r="W170" s="41"/>
      <c r="X170" s="41"/>
      <c r="Y170" s="41"/>
      <c r="Z170" s="41"/>
      <c r="AA170" s="41"/>
      <c r="AB170" s="41"/>
      <c r="AC170" s="41"/>
      <c r="AD170" s="41"/>
      <c r="AE170" s="41"/>
      <c r="AR170" s="227" t="s">
        <v>318</v>
      </c>
      <c r="AT170" s="227" t="s">
        <v>159</v>
      </c>
      <c r="AU170" s="227" t="s">
        <v>81</v>
      </c>
      <c r="AY170" s="20" t="s">
        <v>156</v>
      </c>
      <c r="BE170" s="228">
        <f>IF(N170="základní",J170,0)</f>
        <v>0</v>
      </c>
      <c r="BF170" s="228">
        <f>IF(N170="snížená",J170,0)</f>
        <v>0</v>
      </c>
      <c r="BG170" s="228">
        <f>IF(N170="zákl. přenesená",J170,0)</f>
        <v>0</v>
      </c>
      <c r="BH170" s="228">
        <f>IF(N170="sníž. přenesená",J170,0)</f>
        <v>0</v>
      </c>
      <c r="BI170" s="228">
        <f>IF(N170="nulová",J170,0)</f>
        <v>0</v>
      </c>
      <c r="BJ170" s="20" t="s">
        <v>79</v>
      </c>
      <c r="BK170" s="228">
        <f>ROUND(I170*H170,2)</f>
        <v>0</v>
      </c>
      <c r="BL170" s="20" t="s">
        <v>318</v>
      </c>
      <c r="BM170" s="227" t="s">
        <v>2843</v>
      </c>
    </row>
    <row r="171" s="2" customFormat="1">
      <c r="A171" s="41"/>
      <c r="B171" s="42"/>
      <c r="C171" s="43"/>
      <c r="D171" s="229" t="s">
        <v>166</v>
      </c>
      <c r="E171" s="43"/>
      <c r="F171" s="230" t="s">
        <v>1306</v>
      </c>
      <c r="G171" s="43"/>
      <c r="H171" s="43"/>
      <c r="I171" s="231"/>
      <c r="J171" s="43"/>
      <c r="K171" s="43"/>
      <c r="L171" s="47"/>
      <c r="M171" s="232"/>
      <c r="N171" s="233"/>
      <c r="O171" s="87"/>
      <c r="P171" s="87"/>
      <c r="Q171" s="87"/>
      <c r="R171" s="87"/>
      <c r="S171" s="87"/>
      <c r="T171" s="88"/>
      <c r="U171" s="41"/>
      <c r="V171" s="41"/>
      <c r="W171" s="41"/>
      <c r="X171" s="41"/>
      <c r="Y171" s="41"/>
      <c r="Z171" s="41"/>
      <c r="AA171" s="41"/>
      <c r="AB171" s="41"/>
      <c r="AC171" s="41"/>
      <c r="AD171" s="41"/>
      <c r="AE171" s="41"/>
      <c r="AT171" s="20" t="s">
        <v>166</v>
      </c>
      <c r="AU171" s="20" t="s">
        <v>81</v>
      </c>
    </row>
    <row r="172" s="2" customFormat="1" ht="16.5" customHeight="1">
      <c r="A172" s="41"/>
      <c r="B172" s="42"/>
      <c r="C172" s="216" t="s">
        <v>466</v>
      </c>
      <c r="D172" s="216" t="s">
        <v>159</v>
      </c>
      <c r="E172" s="217" t="s">
        <v>1316</v>
      </c>
      <c r="F172" s="218" t="s">
        <v>1317</v>
      </c>
      <c r="G172" s="219" t="s">
        <v>187</v>
      </c>
      <c r="H172" s="220">
        <v>1</v>
      </c>
      <c r="I172" s="221"/>
      <c r="J172" s="222">
        <f>ROUND(I172*H172,2)</f>
        <v>0</v>
      </c>
      <c r="K172" s="218" t="s">
        <v>219</v>
      </c>
      <c r="L172" s="47"/>
      <c r="M172" s="223" t="s">
        <v>19</v>
      </c>
      <c r="N172" s="224" t="s">
        <v>43</v>
      </c>
      <c r="O172" s="87"/>
      <c r="P172" s="225">
        <f>O172*H172</f>
        <v>0</v>
      </c>
      <c r="Q172" s="225">
        <v>0</v>
      </c>
      <c r="R172" s="225">
        <f>Q172*H172</f>
        <v>0</v>
      </c>
      <c r="S172" s="225">
        <v>0</v>
      </c>
      <c r="T172" s="226">
        <f>S172*H172</f>
        <v>0</v>
      </c>
      <c r="U172" s="41"/>
      <c r="V172" s="41"/>
      <c r="W172" s="41"/>
      <c r="X172" s="41"/>
      <c r="Y172" s="41"/>
      <c r="Z172" s="41"/>
      <c r="AA172" s="41"/>
      <c r="AB172" s="41"/>
      <c r="AC172" s="41"/>
      <c r="AD172" s="41"/>
      <c r="AE172" s="41"/>
      <c r="AR172" s="227" t="s">
        <v>318</v>
      </c>
      <c r="AT172" s="227" t="s">
        <v>159</v>
      </c>
      <c r="AU172" s="227" t="s">
        <v>81</v>
      </c>
      <c r="AY172" s="20" t="s">
        <v>156</v>
      </c>
      <c r="BE172" s="228">
        <f>IF(N172="základní",J172,0)</f>
        <v>0</v>
      </c>
      <c r="BF172" s="228">
        <f>IF(N172="snížená",J172,0)</f>
        <v>0</v>
      </c>
      <c r="BG172" s="228">
        <f>IF(N172="zákl. přenesená",J172,0)</f>
        <v>0</v>
      </c>
      <c r="BH172" s="228">
        <f>IF(N172="sníž. přenesená",J172,0)</f>
        <v>0</v>
      </c>
      <c r="BI172" s="228">
        <f>IF(N172="nulová",J172,0)</f>
        <v>0</v>
      </c>
      <c r="BJ172" s="20" t="s">
        <v>79</v>
      </c>
      <c r="BK172" s="228">
        <f>ROUND(I172*H172,2)</f>
        <v>0</v>
      </c>
      <c r="BL172" s="20" t="s">
        <v>318</v>
      </c>
      <c r="BM172" s="227" t="s">
        <v>2844</v>
      </c>
    </row>
    <row r="173" s="2" customFormat="1">
      <c r="A173" s="41"/>
      <c r="B173" s="42"/>
      <c r="C173" s="43"/>
      <c r="D173" s="229" t="s">
        <v>166</v>
      </c>
      <c r="E173" s="43"/>
      <c r="F173" s="230" t="s">
        <v>1319</v>
      </c>
      <c r="G173" s="43"/>
      <c r="H173" s="43"/>
      <c r="I173" s="231"/>
      <c r="J173" s="43"/>
      <c r="K173" s="43"/>
      <c r="L173" s="47"/>
      <c r="M173" s="232"/>
      <c r="N173" s="233"/>
      <c r="O173" s="87"/>
      <c r="P173" s="87"/>
      <c r="Q173" s="87"/>
      <c r="R173" s="87"/>
      <c r="S173" s="87"/>
      <c r="T173" s="88"/>
      <c r="U173" s="41"/>
      <c r="V173" s="41"/>
      <c r="W173" s="41"/>
      <c r="X173" s="41"/>
      <c r="Y173" s="41"/>
      <c r="Z173" s="41"/>
      <c r="AA173" s="41"/>
      <c r="AB173" s="41"/>
      <c r="AC173" s="41"/>
      <c r="AD173" s="41"/>
      <c r="AE173" s="41"/>
      <c r="AT173" s="20" t="s">
        <v>166</v>
      </c>
      <c r="AU173" s="20" t="s">
        <v>81</v>
      </c>
    </row>
    <row r="174" s="2" customFormat="1" ht="16.5" customHeight="1">
      <c r="A174" s="41"/>
      <c r="B174" s="42"/>
      <c r="C174" s="283" t="s">
        <v>471</v>
      </c>
      <c r="D174" s="283" t="s">
        <v>348</v>
      </c>
      <c r="E174" s="284" t="s">
        <v>1320</v>
      </c>
      <c r="F174" s="285" t="s">
        <v>1321</v>
      </c>
      <c r="G174" s="286" t="s">
        <v>187</v>
      </c>
      <c r="H174" s="287">
        <v>1</v>
      </c>
      <c r="I174" s="288"/>
      <c r="J174" s="289">
        <f>ROUND(I174*H174,2)</f>
        <v>0</v>
      </c>
      <c r="K174" s="285" t="s">
        <v>219</v>
      </c>
      <c r="L174" s="290"/>
      <c r="M174" s="291" t="s">
        <v>19</v>
      </c>
      <c r="N174" s="292" t="s">
        <v>43</v>
      </c>
      <c r="O174" s="87"/>
      <c r="P174" s="225">
        <f>O174*H174</f>
        <v>0</v>
      </c>
      <c r="Q174" s="225">
        <v>0.00050000000000000001</v>
      </c>
      <c r="R174" s="225">
        <f>Q174*H174</f>
        <v>0.00050000000000000001</v>
      </c>
      <c r="S174" s="225">
        <v>0</v>
      </c>
      <c r="T174" s="226">
        <f>S174*H174</f>
        <v>0</v>
      </c>
      <c r="U174" s="41"/>
      <c r="V174" s="41"/>
      <c r="W174" s="41"/>
      <c r="X174" s="41"/>
      <c r="Y174" s="41"/>
      <c r="Z174" s="41"/>
      <c r="AA174" s="41"/>
      <c r="AB174" s="41"/>
      <c r="AC174" s="41"/>
      <c r="AD174" s="41"/>
      <c r="AE174" s="41"/>
      <c r="AR174" s="227" t="s">
        <v>420</v>
      </c>
      <c r="AT174" s="227" t="s">
        <v>348</v>
      </c>
      <c r="AU174" s="227" t="s">
        <v>81</v>
      </c>
      <c r="AY174" s="20" t="s">
        <v>156</v>
      </c>
      <c r="BE174" s="228">
        <f>IF(N174="základní",J174,0)</f>
        <v>0</v>
      </c>
      <c r="BF174" s="228">
        <f>IF(N174="snížená",J174,0)</f>
        <v>0</v>
      </c>
      <c r="BG174" s="228">
        <f>IF(N174="zákl. přenesená",J174,0)</f>
        <v>0</v>
      </c>
      <c r="BH174" s="228">
        <f>IF(N174="sníž. přenesená",J174,0)</f>
        <v>0</v>
      </c>
      <c r="BI174" s="228">
        <f>IF(N174="nulová",J174,0)</f>
        <v>0</v>
      </c>
      <c r="BJ174" s="20" t="s">
        <v>79</v>
      </c>
      <c r="BK174" s="228">
        <f>ROUND(I174*H174,2)</f>
        <v>0</v>
      </c>
      <c r="BL174" s="20" t="s">
        <v>318</v>
      </c>
      <c r="BM174" s="227" t="s">
        <v>2845</v>
      </c>
    </row>
    <row r="175" s="2" customFormat="1" ht="16.5" customHeight="1">
      <c r="A175" s="41"/>
      <c r="B175" s="42"/>
      <c r="C175" s="216" t="s">
        <v>478</v>
      </c>
      <c r="D175" s="216" t="s">
        <v>159</v>
      </c>
      <c r="E175" s="217" t="s">
        <v>1323</v>
      </c>
      <c r="F175" s="218" t="s">
        <v>1324</v>
      </c>
      <c r="G175" s="219" t="s">
        <v>187</v>
      </c>
      <c r="H175" s="220">
        <v>1</v>
      </c>
      <c r="I175" s="221"/>
      <c r="J175" s="222">
        <f>ROUND(I175*H175,2)</f>
        <v>0</v>
      </c>
      <c r="K175" s="218" t="s">
        <v>219</v>
      </c>
      <c r="L175" s="47"/>
      <c r="M175" s="223" t="s">
        <v>19</v>
      </c>
      <c r="N175" s="224" t="s">
        <v>43</v>
      </c>
      <c r="O175" s="87"/>
      <c r="P175" s="225">
        <f>O175*H175</f>
        <v>0</v>
      </c>
      <c r="Q175" s="225">
        <v>0</v>
      </c>
      <c r="R175" s="225">
        <f>Q175*H175</f>
        <v>0</v>
      </c>
      <c r="S175" s="225">
        <v>0</v>
      </c>
      <c r="T175" s="226">
        <f>S175*H175</f>
        <v>0</v>
      </c>
      <c r="U175" s="41"/>
      <c r="V175" s="41"/>
      <c r="W175" s="41"/>
      <c r="X175" s="41"/>
      <c r="Y175" s="41"/>
      <c r="Z175" s="41"/>
      <c r="AA175" s="41"/>
      <c r="AB175" s="41"/>
      <c r="AC175" s="41"/>
      <c r="AD175" s="41"/>
      <c r="AE175" s="41"/>
      <c r="AR175" s="227" t="s">
        <v>318</v>
      </c>
      <c r="AT175" s="227" t="s">
        <v>159</v>
      </c>
      <c r="AU175" s="227" t="s">
        <v>81</v>
      </c>
      <c r="AY175" s="20" t="s">
        <v>156</v>
      </c>
      <c r="BE175" s="228">
        <f>IF(N175="základní",J175,0)</f>
        <v>0</v>
      </c>
      <c r="BF175" s="228">
        <f>IF(N175="snížená",J175,0)</f>
        <v>0</v>
      </c>
      <c r="BG175" s="228">
        <f>IF(N175="zákl. přenesená",J175,0)</f>
        <v>0</v>
      </c>
      <c r="BH175" s="228">
        <f>IF(N175="sníž. přenesená",J175,0)</f>
        <v>0</v>
      </c>
      <c r="BI175" s="228">
        <f>IF(N175="nulová",J175,0)</f>
        <v>0</v>
      </c>
      <c r="BJ175" s="20" t="s">
        <v>79</v>
      </c>
      <c r="BK175" s="228">
        <f>ROUND(I175*H175,2)</f>
        <v>0</v>
      </c>
      <c r="BL175" s="20" t="s">
        <v>318</v>
      </c>
      <c r="BM175" s="227" t="s">
        <v>2846</v>
      </c>
    </row>
    <row r="176" s="2" customFormat="1">
      <c r="A176" s="41"/>
      <c r="B176" s="42"/>
      <c r="C176" s="43"/>
      <c r="D176" s="229" t="s">
        <v>166</v>
      </c>
      <c r="E176" s="43"/>
      <c r="F176" s="230" t="s">
        <v>1326</v>
      </c>
      <c r="G176" s="43"/>
      <c r="H176" s="43"/>
      <c r="I176" s="231"/>
      <c r="J176" s="43"/>
      <c r="K176" s="43"/>
      <c r="L176" s="47"/>
      <c r="M176" s="232"/>
      <c r="N176" s="233"/>
      <c r="O176" s="87"/>
      <c r="P176" s="87"/>
      <c r="Q176" s="87"/>
      <c r="R176" s="87"/>
      <c r="S176" s="87"/>
      <c r="T176" s="88"/>
      <c r="U176" s="41"/>
      <c r="V176" s="41"/>
      <c r="W176" s="41"/>
      <c r="X176" s="41"/>
      <c r="Y176" s="41"/>
      <c r="Z176" s="41"/>
      <c r="AA176" s="41"/>
      <c r="AB176" s="41"/>
      <c r="AC176" s="41"/>
      <c r="AD176" s="41"/>
      <c r="AE176" s="41"/>
      <c r="AT176" s="20" t="s">
        <v>166</v>
      </c>
      <c r="AU176" s="20" t="s">
        <v>81</v>
      </c>
    </row>
    <row r="177" s="2" customFormat="1" ht="16.5" customHeight="1">
      <c r="A177" s="41"/>
      <c r="B177" s="42"/>
      <c r="C177" s="283" t="s">
        <v>483</v>
      </c>
      <c r="D177" s="283" t="s">
        <v>348</v>
      </c>
      <c r="E177" s="284" t="s">
        <v>1327</v>
      </c>
      <c r="F177" s="285" t="s">
        <v>1328</v>
      </c>
      <c r="G177" s="286" t="s">
        <v>187</v>
      </c>
      <c r="H177" s="287">
        <v>1</v>
      </c>
      <c r="I177" s="288"/>
      <c r="J177" s="289">
        <f>ROUND(I177*H177,2)</f>
        <v>0</v>
      </c>
      <c r="K177" s="285" t="s">
        <v>219</v>
      </c>
      <c r="L177" s="290"/>
      <c r="M177" s="291" t="s">
        <v>19</v>
      </c>
      <c r="N177" s="292" t="s">
        <v>43</v>
      </c>
      <c r="O177" s="87"/>
      <c r="P177" s="225">
        <f>O177*H177</f>
        <v>0</v>
      </c>
      <c r="Q177" s="225">
        <v>0.00050000000000000001</v>
      </c>
      <c r="R177" s="225">
        <f>Q177*H177</f>
        <v>0.00050000000000000001</v>
      </c>
      <c r="S177" s="225">
        <v>0</v>
      </c>
      <c r="T177" s="226">
        <f>S177*H177</f>
        <v>0</v>
      </c>
      <c r="U177" s="41"/>
      <c r="V177" s="41"/>
      <c r="W177" s="41"/>
      <c r="X177" s="41"/>
      <c r="Y177" s="41"/>
      <c r="Z177" s="41"/>
      <c r="AA177" s="41"/>
      <c r="AB177" s="41"/>
      <c r="AC177" s="41"/>
      <c r="AD177" s="41"/>
      <c r="AE177" s="41"/>
      <c r="AR177" s="227" t="s">
        <v>420</v>
      </c>
      <c r="AT177" s="227" t="s">
        <v>348</v>
      </c>
      <c r="AU177" s="227" t="s">
        <v>81</v>
      </c>
      <c r="AY177" s="20" t="s">
        <v>156</v>
      </c>
      <c r="BE177" s="228">
        <f>IF(N177="základní",J177,0)</f>
        <v>0</v>
      </c>
      <c r="BF177" s="228">
        <f>IF(N177="snížená",J177,0)</f>
        <v>0</v>
      </c>
      <c r="BG177" s="228">
        <f>IF(N177="zákl. přenesená",J177,0)</f>
        <v>0</v>
      </c>
      <c r="BH177" s="228">
        <f>IF(N177="sníž. přenesená",J177,0)</f>
        <v>0</v>
      </c>
      <c r="BI177" s="228">
        <f>IF(N177="nulová",J177,0)</f>
        <v>0</v>
      </c>
      <c r="BJ177" s="20" t="s">
        <v>79</v>
      </c>
      <c r="BK177" s="228">
        <f>ROUND(I177*H177,2)</f>
        <v>0</v>
      </c>
      <c r="BL177" s="20" t="s">
        <v>318</v>
      </c>
      <c r="BM177" s="227" t="s">
        <v>2847</v>
      </c>
    </row>
    <row r="178" s="2" customFormat="1" ht="16.5" customHeight="1">
      <c r="A178" s="41"/>
      <c r="B178" s="42"/>
      <c r="C178" s="216" t="s">
        <v>488</v>
      </c>
      <c r="D178" s="216" t="s">
        <v>159</v>
      </c>
      <c r="E178" s="217" t="s">
        <v>1330</v>
      </c>
      <c r="F178" s="218" t="s">
        <v>1331</v>
      </c>
      <c r="G178" s="219" t="s">
        <v>187</v>
      </c>
      <c r="H178" s="220">
        <v>1</v>
      </c>
      <c r="I178" s="221"/>
      <c r="J178" s="222">
        <f>ROUND(I178*H178,2)</f>
        <v>0</v>
      </c>
      <c r="K178" s="218" t="s">
        <v>19</v>
      </c>
      <c r="L178" s="47"/>
      <c r="M178" s="223" t="s">
        <v>19</v>
      </c>
      <c r="N178" s="224" t="s">
        <v>43</v>
      </c>
      <c r="O178" s="87"/>
      <c r="P178" s="225">
        <f>O178*H178</f>
        <v>0</v>
      </c>
      <c r="Q178" s="225">
        <v>0</v>
      </c>
      <c r="R178" s="225">
        <f>Q178*H178</f>
        <v>0</v>
      </c>
      <c r="S178" s="225">
        <v>0</v>
      </c>
      <c r="T178" s="226">
        <f>S178*H178</f>
        <v>0</v>
      </c>
      <c r="U178" s="41"/>
      <c r="V178" s="41"/>
      <c r="W178" s="41"/>
      <c r="X178" s="41"/>
      <c r="Y178" s="41"/>
      <c r="Z178" s="41"/>
      <c r="AA178" s="41"/>
      <c r="AB178" s="41"/>
      <c r="AC178" s="41"/>
      <c r="AD178" s="41"/>
      <c r="AE178" s="41"/>
      <c r="AR178" s="227" t="s">
        <v>318</v>
      </c>
      <c r="AT178" s="227" t="s">
        <v>159</v>
      </c>
      <c r="AU178" s="227" t="s">
        <v>81</v>
      </c>
      <c r="AY178" s="20" t="s">
        <v>156</v>
      </c>
      <c r="BE178" s="228">
        <f>IF(N178="základní",J178,0)</f>
        <v>0</v>
      </c>
      <c r="BF178" s="228">
        <f>IF(N178="snížená",J178,0)</f>
        <v>0</v>
      </c>
      <c r="BG178" s="228">
        <f>IF(N178="zákl. přenesená",J178,0)</f>
        <v>0</v>
      </c>
      <c r="BH178" s="228">
        <f>IF(N178="sníž. přenesená",J178,0)</f>
        <v>0</v>
      </c>
      <c r="BI178" s="228">
        <f>IF(N178="nulová",J178,0)</f>
        <v>0</v>
      </c>
      <c r="BJ178" s="20" t="s">
        <v>79</v>
      </c>
      <c r="BK178" s="228">
        <f>ROUND(I178*H178,2)</f>
        <v>0</v>
      </c>
      <c r="BL178" s="20" t="s">
        <v>318</v>
      </c>
      <c r="BM178" s="227" t="s">
        <v>2848</v>
      </c>
    </row>
    <row r="179" s="2" customFormat="1" ht="16.5" customHeight="1">
      <c r="A179" s="41"/>
      <c r="B179" s="42"/>
      <c r="C179" s="216" t="s">
        <v>493</v>
      </c>
      <c r="D179" s="216" t="s">
        <v>159</v>
      </c>
      <c r="E179" s="217" t="s">
        <v>2849</v>
      </c>
      <c r="F179" s="218" t="s">
        <v>2850</v>
      </c>
      <c r="G179" s="219" t="s">
        <v>187</v>
      </c>
      <c r="H179" s="220">
        <v>1</v>
      </c>
      <c r="I179" s="221"/>
      <c r="J179" s="222">
        <f>ROUND(I179*H179,2)</f>
        <v>0</v>
      </c>
      <c r="K179" s="218" t="s">
        <v>219</v>
      </c>
      <c r="L179" s="47"/>
      <c r="M179" s="223" t="s">
        <v>19</v>
      </c>
      <c r="N179" s="224" t="s">
        <v>43</v>
      </c>
      <c r="O179" s="87"/>
      <c r="P179" s="225">
        <f>O179*H179</f>
        <v>0</v>
      </c>
      <c r="Q179" s="225">
        <v>0</v>
      </c>
      <c r="R179" s="225">
        <f>Q179*H179</f>
        <v>0</v>
      </c>
      <c r="S179" s="225">
        <v>0</v>
      </c>
      <c r="T179" s="226">
        <f>S179*H179</f>
        <v>0</v>
      </c>
      <c r="U179" s="41"/>
      <c r="V179" s="41"/>
      <c r="W179" s="41"/>
      <c r="X179" s="41"/>
      <c r="Y179" s="41"/>
      <c r="Z179" s="41"/>
      <c r="AA179" s="41"/>
      <c r="AB179" s="41"/>
      <c r="AC179" s="41"/>
      <c r="AD179" s="41"/>
      <c r="AE179" s="41"/>
      <c r="AR179" s="227" t="s">
        <v>318</v>
      </c>
      <c r="AT179" s="227" t="s">
        <v>159</v>
      </c>
      <c r="AU179" s="227" t="s">
        <v>81</v>
      </c>
      <c r="AY179" s="20" t="s">
        <v>156</v>
      </c>
      <c r="BE179" s="228">
        <f>IF(N179="základní",J179,0)</f>
        <v>0</v>
      </c>
      <c r="BF179" s="228">
        <f>IF(N179="snížená",J179,0)</f>
        <v>0</v>
      </c>
      <c r="BG179" s="228">
        <f>IF(N179="zákl. přenesená",J179,0)</f>
        <v>0</v>
      </c>
      <c r="BH179" s="228">
        <f>IF(N179="sníž. přenesená",J179,0)</f>
        <v>0</v>
      </c>
      <c r="BI179" s="228">
        <f>IF(N179="nulová",J179,0)</f>
        <v>0</v>
      </c>
      <c r="BJ179" s="20" t="s">
        <v>79</v>
      </c>
      <c r="BK179" s="228">
        <f>ROUND(I179*H179,2)</f>
        <v>0</v>
      </c>
      <c r="BL179" s="20" t="s">
        <v>318</v>
      </c>
      <c r="BM179" s="227" t="s">
        <v>2851</v>
      </c>
    </row>
    <row r="180" s="2" customFormat="1">
      <c r="A180" s="41"/>
      <c r="B180" s="42"/>
      <c r="C180" s="43"/>
      <c r="D180" s="229" t="s">
        <v>166</v>
      </c>
      <c r="E180" s="43"/>
      <c r="F180" s="230" t="s">
        <v>2852</v>
      </c>
      <c r="G180" s="43"/>
      <c r="H180" s="43"/>
      <c r="I180" s="231"/>
      <c r="J180" s="43"/>
      <c r="K180" s="43"/>
      <c r="L180" s="47"/>
      <c r="M180" s="232"/>
      <c r="N180" s="233"/>
      <c r="O180" s="87"/>
      <c r="P180" s="87"/>
      <c r="Q180" s="87"/>
      <c r="R180" s="87"/>
      <c r="S180" s="87"/>
      <c r="T180" s="88"/>
      <c r="U180" s="41"/>
      <c r="V180" s="41"/>
      <c r="W180" s="41"/>
      <c r="X180" s="41"/>
      <c r="Y180" s="41"/>
      <c r="Z180" s="41"/>
      <c r="AA180" s="41"/>
      <c r="AB180" s="41"/>
      <c r="AC180" s="41"/>
      <c r="AD180" s="41"/>
      <c r="AE180" s="41"/>
      <c r="AT180" s="20" t="s">
        <v>166</v>
      </c>
      <c r="AU180" s="20" t="s">
        <v>81</v>
      </c>
    </row>
    <row r="181" s="2" customFormat="1" ht="16.5" customHeight="1">
      <c r="A181" s="41"/>
      <c r="B181" s="42"/>
      <c r="C181" s="283" t="s">
        <v>502</v>
      </c>
      <c r="D181" s="283" t="s">
        <v>348</v>
      </c>
      <c r="E181" s="284" t="s">
        <v>2853</v>
      </c>
      <c r="F181" s="285" t="s">
        <v>2854</v>
      </c>
      <c r="G181" s="286" t="s">
        <v>187</v>
      </c>
      <c r="H181" s="287">
        <v>1</v>
      </c>
      <c r="I181" s="288"/>
      <c r="J181" s="289">
        <f>ROUND(I181*H181,2)</f>
        <v>0</v>
      </c>
      <c r="K181" s="285" t="s">
        <v>219</v>
      </c>
      <c r="L181" s="290"/>
      <c r="M181" s="291" t="s">
        <v>19</v>
      </c>
      <c r="N181" s="292" t="s">
        <v>43</v>
      </c>
      <c r="O181" s="87"/>
      <c r="P181" s="225">
        <f>O181*H181</f>
        <v>0</v>
      </c>
      <c r="Q181" s="225">
        <v>0.00050000000000000001</v>
      </c>
      <c r="R181" s="225">
        <f>Q181*H181</f>
        <v>0.00050000000000000001</v>
      </c>
      <c r="S181" s="225">
        <v>0</v>
      </c>
      <c r="T181" s="226">
        <f>S181*H181</f>
        <v>0</v>
      </c>
      <c r="U181" s="41"/>
      <c r="V181" s="41"/>
      <c r="W181" s="41"/>
      <c r="X181" s="41"/>
      <c r="Y181" s="41"/>
      <c r="Z181" s="41"/>
      <c r="AA181" s="41"/>
      <c r="AB181" s="41"/>
      <c r="AC181" s="41"/>
      <c r="AD181" s="41"/>
      <c r="AE181" s="41"/>
      <c r="AR181" s="227" t="s">
        <v>420</v>
      </c>
      <c r="AT181" s="227" t="s">
        <v>348</v>
      </c>
      <c r="AU181" s="227" t="s">
        <v>81</v>
      </c>
      <c r="AY181" s="20" t="s">
        <v>156</v>
      </c>
      <c r="BE181" s="228">
        <f>IF(N181="základní",J181,0)</f>
        <v>0</v>
      </c>
      <c r="BF181" s="228">
        <f>IF(N181="snížená",J181,0)</f>
        <v>0</v>
      </c>
      <c r="BG181" s="228">
        <f>IF(N181="zákl. přenesená",J181,0)</f>
        <v>0</v>
      </c>
      <c r="BH181" s="228">
        <f>IF(N181="sníž. přenesená",J181,0)</f>
        <v>0</v>
      </c>
      <c r="BI181" s="228">
        <f>IF(N181="nulová",J181,0)</f>
        <v>0</v>
      </c>
      <c r="BJ181" s="20" t="s">
        <v>79</v>
      </c>
      <c r="BK181" s="228">
        <f>ROUND(I181*H181,2)</f>
        <v>0</v>
      </c>
      <c r="BL181" s="20" t="s">
        <v>318</v>
      </c>
      <c r="BM181" s="227" t="s">
        <v>2855</v>
      </c>
    </row>
    <row r="182" s="2" customFormat="1" ht="16.5" customHeight="1">
      <c r="A182" s="41"/>
      <c r="B182" s="42"/>
      <c r="C182" s="216" t="s">
        <v>508</v>
      </c>
      <c r="D182" s="216" t="s">
        <v>159</v>
      </c>
      <c r="E182" s="217" t="s">
        <v>2856</v>
      </c>
      <c r="F182" s="218" t="s">
        <v>2857</v>
      </c>
      <c r="G182" s="219" t="s">
        <v>187</v>
      </c>
      <c r="H182" s="220">
        <v>1</v>
      </c>
      <c r="I182" s="221"/>
      <c r="J182" s="222">
        <f>ROUND(I182*H182,2)</f>
        <v>0</v>
      </c>
      <c r="K182" s="218" t="s">
        <v>219</v>
      </c>
      <c r="L182" s="47"/>
      <c r="M182" s="223" t="s">
        <v>19</v>
      </c>
      <c r="N182" s="224" t="s">
        <v>43</v>
      </c>
      <c r="O182" s="87"/>
      <c r="P182" s="225">
        <f>O182*H182</f>
        <v>0</v>
      </c>
      <c r="Q182" s="225">
        <v>0</v>
      </c>
      <c r="R182" s="225">
        <f>Q182*H182</f>
        <v>0</v>
      </c>
      <c r="S182" s="225">
        <v>0</v>
      </c>
      <c r="T182" s="226">
        <f>S182*H182</f>
        <v>0</v>
      </c>
      <c r="U182" s="41"/>
      <c r="V182" s="41"/>
      <c r="W182" s="41"/>
      <c r="X182" s="41"/>
      <c r="Y182" s="41"/>
      <c r="Z182" s="41"/>
      <c r="AA182" s="41"/>
      <c r="AB182" s="41"/>
      <c r="AC182" s="41"/>
      <c r="AD182" s="41"/>
      <c r="AE182" s="41"/>
      <c r="AR182" s="227" t="s">
        <v>318</v>
      </c>
      <c r="AT182" s="227" t="s">
        <v>159</v>
      </c>
      <c r="AU182" s="227" t="s">
        <v>81</v>
      </c>
      <c r="AY182" s="20" t="s">
        <v>156</v>
      </c>
      <c r="BE182" s="228">
        <f>IF(N182="základní",J182,0)</f>
        <v>0</v>
      </c>
      <c r="BF182" s="228">
        <f>IF(N182="snížená",J182,0)</f>
        <v>0</v>
      </c>
      <c r="BG182" s="228">
        <f>IF(N182="zákl. přenesená",J182,0)</f>
        <v>0</v>
      </c>
      <c r="BH182" s="228">
        <f>IF(N182="sníž. přenesená",J182,0)</f>
        <v>0</v>
      </c>
      <c r="BI182" s="228">
        <f>IF(N182="nulová",J182,0)</f>
        <v>0</v>
      </c>
      <c r="BJ182" s="20" t="s">
        <v>79</v>
      </c>
      <c r="BK182" s="228">
        <f>ROUND(I182*H182,2)</f>
        <v>0</v>
      </c>
      <c r="BL182" s="20" t="s">
        <v>318</v>
      </c>
      <c r="BM182" s="227" t="s">
        <v>2858</v>
      </c>
    </row>
    <row r="183" s="2" customFormat="1">
      <c r="A183" s="41"/>
      <c r="B183" s="42"/>
      <c r="C183" s="43"/>
      <c r="D183" s="229" t="s">
        <v>166</v>
      </c>
      <c r="E183" s="43"/>
      <c r="F183" s="230" t="s">
        <v>2859</v>
      </c>
      <c r="G183" s="43"/>
      <c r="H183" s="43"/>
      <c r="I183" s="231"/>
      <c r="J183" s="43"/>
      <c r="K183" s="43"/>
      <c r="L183" s="47"/>
      <c r="M183" s="232"/>
      <c r="N183" s="233"/>
      <c r="O183" s="87"/>
      <c r="P183" s="87"/>
      <c r="Q183" s="87"/>
      <c r="R183" s="87"/>
      <c r="S183" s="87"/>
      <c r="T183" s="88"/>
      <c r="U183" s="41"/>
      <c r="V183" s="41"/>
      <c r="W183" s="41"/>
      <c r="X183" s="41"/>
      <c r="Y183" s="41"/>
      <c r="Z183" s="41"/>
      <c r="AA183" s="41"/>
      <c r="AB183" s="41"/>
      <c r="AC183" s="41"/>
      <c r="AD183" s="41"/>
      <c r="AE183" s="41"/>
      <c r="AT183" s="20" t="s">
        <v>166</v>
      </c>
      <c r="AU183" s="20" t="s">
        <v>81</v>
      </c>
    </row>
    <row r="184" s="2" customFormat="1" ht="16.5" customHeight="1">
      <c r="A184" s="41"/>
      <c r="B184" s="42"/>
      <c r="C184" s="283" t="s">
        <v>513</v>
      </c>
      <c r="D184" s="283" t="s">
        <v>348</v>
      </c>
      <c r="E184" s="284" t="s">
        <v>2860</v>
      </c>
      <c r="F184" s="285" t="s">
        <v>2861</v>
      </c>
      <c r="G184" s="286" t="s">
        <v>187</v>
      </c>
      <c r="H184" s="287">
        <v>1</v>
      </c>
      <c r="I184" s="288"/>
      <c r="J184" s="289">
        <f>ROUND(I184*H184,2)</f>
        <v>0</v>
      </c>
      <c r="K184" s="285" t="s">
        <v>19</v>
      </c>
      <c r="L184" s="290"/>
      <c r="M184" s="291" t="s">
        <v>19</v>
      </c>
      <c r="N184" s="292" t="s">
        <v>43</v>
      </c>
      <c r="O184" s="87"/>
      <c r="P184" s="225">
        <f>O184*H184</f>
        <v>0</v>
      </c>
      <c r="Q184" s="225">
        <v>0.0030000000000000001</v>
      </c>
      <c r="R184" s="225">
        <f>Q184*H184</f>
        <v>0.0030000000000000001</v>
      </c>
      <c r="S184" s="225">
        <v>0</v>
      </c>
      <c r="T184" s="226">
        <f>S184*H184</f>
        <v>0</v>
      </c>
      <c r="U184" s="41"/>
      <c r="V184" s="41"/>
      <c r="W184" s="41"/>
      <c r="X184" s="41"/>
      <c r="Y184" s="41"/>
      <c r="Z184" s="41"/>
      <c r="AA184" s="41"/>
      <c r="AB184" s="41"/>
      <c r="AC184" s="41"/>
      <c r="AD184" s="41"/>
      <c r="AE184" s="41"/>
      <c r="AR184" s="227" t="s">
        <v>420</v>
      </c>
      <c r="AT184" s="227" t="s">
        <v>348</v>
      </c>
      <c r="AU184" s="227" t="s">
        <v>81</v>
      </c>
      <c r="AY184" s="20" t="s">
        <v>156</v>
      </c>
      <c r="BE184" s="228">
        <f>IF(N184="základní",J184,0)</f>
        <v>0</v>
      </c>
      <c r="BF184" s="228">
        <f>IF(N184="snížená",J184,0)</f>
        <v>0</v>
      </c>
      <c r="BG184" s="228">
        <f>IF(N184="zákl. přenesená",J184,0)</f>
        <v>0</v>
      </c>
      <c r="BH184" s="228">
        <f>IF(N184="sníž. přenesená",J184,0)</f>
        <v>0</v>
      </c>
      <c r="BI184" s="228">
        <f>IF(N184="nulová",J184,0)</f>
        <v>0</v>
      </c>
      <c r="BJ184" s="20" t="s">
        <v>79</v>
      </c>
      <c r="BK184" s="228">
        <f>ROUND(I184*H184,2)</f>
        <v>0</v>
      </c>
      <c r="BL184" s="20" t="s">
        <v>318</v>
      </c>
      <c r="BM184" s="227" t="s">
        <v>2862</v>
      </c>
    </row>
    <row r="185" s="2" customFormat="1" ht="16.5" customHeight="1">
      <c r="A185" s="41"/>
      <c r="B185" s="42"/>
      <c r="C185" s="216" t="s">
        <v>518</v>
      </c>
      <c r="D185" s="216" t="s">
        <v>159</v>
      </c>
      <c r="E185" s="217" t="s">
        <v>2863</v>
      </c>
      <c r="F185" s="218" t="s">
        <v>2864</v>
      </c>
      <c r="G185" s="219" t="s">
        <v>187</v>
      </c>
      <c r="H185" s="220">
        <v>1</v>
      </c>
      <c r="I185" s="221"/>
      <c r="J185" s="222">
        <f>ROUND(I185*H185,2)</f>
        <v>0</v>
      </c>
      <c r="K185" s="218" t="s">
        <v>219</v>
      </c>
      <c r="L185" s="47"/>
      <c r="M185" s="223" t="s">
        <v>19</v>
      </c>
      <c r="N185" s="224" t="s">
        <v>43</v>
      </c>
      <c r="O185" s="87"/>
      <c r="P185" s="225">
        <f>O185*H185</f>
        <v>0</v>
      </c>
      <c r="Q185" s="225">
        <v>0</v>
      </c>
      <c r="R185" s="225">
        <f>Q185*H185</f>
        <v>0</v>
      </c>
      <c r="S185" s="225">
        <v>0</v>
      </c>
      <c r="T185" s="226">
        <f>S185*H185</f>
        <v>0</v>
      </c>
      <c r="U185" s="41"/>
      <c r="V185" s="41"/>
      <c r="W185" s="41"/>
      <c r="X185" s="41"/>
      <c r="Y185" s="41"/>
      <c r="Z185" s="41"/>
      <c r="AA185" s="41"/>
      <c r="AB185" s="41"/>
      <c r="AC185" s="41"/>
      <c r="AD185" s="41"/>
      <c r="AE185" s="41"/>
      <c r="AR185" s="227" t="s">
        <v>318</v>
      </c>
      <c r="AT185" s="227" t="s">
        <v>159</v>
      </c>
      <c r="AU185" s="227" t="s">
        <v>81</v>
      </c>
      <c r="AY185" s="20" t="s">
        <v>156</v>
      </c>
      <c r="BE185" s="228">
        <f>IF(N185="základní",J185,0)</f>
        <v>0</v>
      </c>
      <c r="BF185" s="228">
        <f>IF(N185="snížená",J185,0)</f>
        <v>0</v>
      </c>
      <c r="BG185" s="228">
        <f>IF(N185="zákl. přenesená",J185,0)</f>
        <v>0</v>
      </c>
      <c r="BH185" s="228">
        <f>IF(N185="sníž. přenesená",J185,0)</f>
        <v>0</v>
      </c>
      <c r="BI185" s="228">
        <f>IF(N185="nulová",J185,0)</f>
        <v>0</v>
      </c>
      <c r="BJ185" s="20" t="s">
        <v>79</v>
      </c>
      <c r="BK185" s="228">
        <f>ROUND(I185*H185,2)</f>
        <v>0</v>
      </c>
      <c r="BL185" s="20" t="s">
        <v>318</v>
      </c>
      <c r="BM185" s="227" t="s">
        <v>2865</v>
      </c>
    </row>
    <row r="186" s="2" customFormat="1">
      <c r="A186" s="41"/>
      <c r="B186" s="42"/>
      <c r="C186" s="43"/>
      <c r="D186" s="229" t="s">
        <v>166</v>
      </c>
      <c r="E186" s="43"/>
      <c r="F186" s="230" t="s">
        <v>2866</v>
      </c>
      <c r="G186" s="43"/>
      <c r="H186" s="43"/>
      <c r="I186" s="231"/>
      <c r="J186" s="43"/>
      <c r="K186" s="43"/>
      <c r="L186" s="47"/>
      <c r="M186" s="232"/>
      <c r="N186" s="233"/>
      <c r="O186" s="87"/>
      <c r="P186" s="87"/>
      <c r="Q186" s="87"/>
      <c r="R186" s="87"/>
      <c r="S186" s="87"/>
      <c r="T186" s="88"/>
      <c r="U186" s="41"/>
      <c r="V186" s="41"/>
      <c r="W186" s="41"/>
      <c r="X186" s="41"/>
      <c r="Y186" s="41"/>
      <c r="Z186" s="41"/>
      <c r="AA186" s="41"/>
      <c r="AB186" s="41"/>
      <c r="AC186" s="41"/>
      <c r="AD186" s="41"/>
      <c r="AE186" s="41"/>
      <c r="AT186" s="20" t="s">
        <v>166</v>
      </c>
      <c r="AU186" s="20" t="s">
        <v>81</v>
      </c>
    </row>
    <row r="187" s="2" customFormat="1" ht="16.5" customHeight="1">
      <c r="A187" s="41"/>
      <c r="B187" s="42"/>
      <c r="C187" s="283" t="s">
        <v>525</v>
      </c>
      <c r="D187" s="283" t="s">
        <v>348</v>
      </c>
      <c r="E187" s="284" t="s">
        <v>2867</v>
      </c>
      <c r="F187" s="285" t="s">
        <v>2868</v>
      </c>
      <c r="G187" s="286" t="s">
        <v>187</v>
      </c>
      <c r="H187" s="287">
        <v>1</v>
      </c>
      <c r="I187" s="288"/>
      <c r="J187" s="289">
        <f>ROUND(I187*H187,2)</f>
        <v>0</v>
      </c>
      <c r="K187" s="285" t="s">
        <v>219</v>
      </c>
      <c r="L187" s="290"/>
      <c r="M187" s="291" t="s">
        <v>19</v>
      </c>
      <c r="N187" s="292" t="s">
        <v>43</v>
      </c>
      <c r="O187" s="87"/>
      <c r="P187" s="225">
        <f>O187*H187</f>
        <v>0</v>
      </c>
      <c r="Q187" s="225">
        <v>0.0012999999999999999</v>
      </c>
      <c r="R187" s="225">
        <f>Q187*H187</f>
        <v>0.0012999999999999999</v>
      </c>
      <c r="S187" s="225">
        <v>0</v>
      </c>
      <c r="T187" s="226">
        <f>S187*H187</f>
        <v>0</v>
      </c>
      <c r="U187" s="41"/>
      <c r="V187" s="41"/>
      <c r="W187" s="41"/>
      <c r="X187" s="41"/>
      <c r="Y187" s="41"/>
      <c r="Z187" s="41"/>
      <c r="AA187" s="41"/>
      <c r="AB187" s="41"/>
      <c r="AC187" s="41"/>
      <c r="AD187" s="41"/>
      <c r="AE187" s="41"/>
      <c r="AR187" s="227" t="s">
        <v>420</v>
      </c>
      <c r="AT187" s="227" t="s">
        <v>348</v>
      </c>
      <c r="AU187" s="227" t="s">
        <v>81</v>
      </c>
      <c r="AY187" s="20" t="s">
        <v>156</v>
      </c>
      <c r="BE187" s="228">
        <f>IF(N187="základní",J187,0)</f>
        <v>0</v>
      </c>
      <c r="BF187" s="228">
        <f>IF(N187="snížená",J187,0)</f>
        <v>0</v>
      </c>
      <c r="BG187" s="228">
        <f>IF(N187="zákl. přenesená",J187,0)</f>
        <v>0</v>
      </c>
      <c r="BH187" s="228">
        <f>IF(N187="sníž. přenesená",J187,0)</f>
        <v>0</v>
      </c>
      <c r="BI187" s="228">
        <f>IF(N187="nulová",J187,0)</f>
        <v>0</v>
      </c>
      <c r="BJ187" s="20" t="s">
        <v>79</v>
      </c>
      <c r="BK187" s="228">
        <f>ROUND(I187*H187,2)</f>
        <v>0</v>
      </c>
      <c r="BL187" s="20" t="s">
        <v>318</v>
      </c>
      <c r="BM187" s="227" t="s">
        <v>2869</v>
      </c>
    </row>
    <row r="188" s="2" customFormat="1" ht="16.5" customHeight="1">
      <c r="A188" s="41"/>
      <c r="B188" s="42"/>
      <c r="C188" s="216" t="s">
        <v>533</v>
      </c>
      <c r="D188" s="216" t="s">
        <v>159</v>
      </c>
      <c r="E188" s="217" t="s">
        <v>2870</v>
      </c>
      <c r="F188" s="218" t="s">
        <v>2871</v>
      </c>
      <c r="G188" s="219" t="s">
        <v>187</v>
      </c>
      <c r="H188" s="220">
        <v>2</v>
      </c>
      <c r="I188" s="221"/>
      <c r="J188" s="222">
        <f>ROUND(I188*H188,2)</f>
        <v>0</v>
      </c>
      <c r="K188" s="218" t="s">
        <v>219</v>
      </c>
      <c r="L188" s="47"/>
      <c r="M188" s="223" t="s">
        <v>19</v>
      </c>
      <c r="N188" s="224" t="s">
        <v>43</v>
      </c>
      <c r="O188" s="87"/>
      <c r="P188" s="225">
        <f>O188*H188</f>
        <v>0</v>
      </c>
      <c r="Q188" s="225">
        <v>0</v>
      </c>
      <c r="R188" s="225">
        <f>Q188*H188</f>
        <v>0</v>
      </c>
      <c r="S188" s="225">
        <v>0</v>
      </c>
      <c r="T188" s="226">
        <f>S188*H188</f>
        <v>0</v>
      </c>
      <c r="U188" s="41"/>
      <c r="V188" s="41"/>
      <c r="W188" s="41"/>
      <c r="X188" s="41"/>
      <c r="Y188" s="41"/>
      <c r="Z188" s="41"/>
      <c r="AA188" s="41"/>
      <c r="AB188" s="41"/>
      <c r="AC188" s="41"/>
      <c r="AD188" s="41"/>
      <c r="AE188" s="41"/>
      <c r="AR188" s="227" t="s">
        <v>318</v>
      </c>
      <c r="AT188" s="227" t="s">
        <v>159</v>
      </c>
      <c r="AU188" s="227" t="s">
        <v>81</v>
      </c>
      <c r="AY188" s="20" t="s">
        <v>156</v>
      </c>
      <c r="BE188" s="228">
        <f>IF(N188="základní",J188,0)</f>
        <v>0</v>
      </c>
      <c r="BF188" s="228">
        <f>IF(N188="snížená",J188,0)</f>
        <v>0</v>
      </c>
      <c r="BG188" s="228">
        <f>IF(N188="zákl. přenesená",J188,0)</f>
        <v>0</v>
      </c>
      <c r="BH188" s="228">
        <f>IF(N188="sníž. přenesená",J188,0)</f>
        <v>0</v>
      </c>
      <c r="BI188" s="228">
        <f>IF(N188="nulová",J188,0)</f>
        <v>0</v>
      </c>
      <c r="BJ188" s="20" t="s">
        <v>79</v>
      </c>
      <c r="BK188" s="228">
        <f>ROUND(I188*H188,2)</f>
        <v>0</v>
      </c>
      <c r="BL188" s="20" t="s">
        <v>318</v>
      </c>
      <c r="BM188" s="227" t="s">
        <v>2872</v>
      </c>
    </row>
    <row r="189" s="2" customFormat="1">
      <c r="A189" s="41"/>
      <c r="B189" s="42"/>
      <c r="C189" s="43"/>
      <c r="D189" s="229" t="s">
        <v>166</v>
      </c>
      <c r="E189" s="43"/>
      <c r="F189" s="230" t="s">
        <v>2873</v>
      </c>
      <c r="G189" s="43"/>
      <c r="H189" s="43"/>
      <c r="I189" s="231"/>
      <c r="J189" s="43"/>
      <c r="K189" s="43"/>
      <c r="L189" s="47"/>
      <c r="M189" s="232"/>
      <c r="N189" s="233"/>
      <c r="O189" s="87"/>
      <c r="P189" s="87"/>
      <c r="Q189" s="87"/>
      <c r="R189" s="87"/>
      <c r="S189" s="87"/>
      <c r="T189" s="88"/>
      <c r="U189" s="41"/>
      <c r="V189" s="41"/>
      <c r="W189" s="41"/>
      <c r="X189" s="41"/>
      <c r="Y189" s="41"/>
      <c r="Z189" s="41"/>
      <c r="AA189" s="41"/>
      <c r="AB189" s="41"/>
      <c r="AC189" s="41"/>
      <c r="AD189" s="41"/>
      <c r="AE189" s="41"/>
      <c r="AT189" s="20" t="s">
        <v>166</v>
      </c>
      <c r="AU189" s="20" t="s">
        <v>81</v>
      </c>
    </row>
    <row r="190" s="2" customFormat="1" ht="16.5" customHeight="1">
      <c r="A190" s="41"/>
      <c r="B190" s="42"/>
      <c r="C190" s="283" t="s">
        <v>539</v>
      </c>
      <c r="D190" s="283" t="s">
        <v>348</v>
      </c>
      <c r="E190" s="284" t="s">
        <v>2874</v>
      </c>
      <c r="F190" s="285" t="s">
        <v>2875</v>
      </c>
      <c r="G190" s="286" t="s">
        <v>187</v>
      </c>
      <c r="H190" s="287">
        <v>2</v>
      </c>
      <c r="I190" s="288"/>
      <c r="J190" s="289">
        <f>ROUND(I190*H190,2)</f>
        <v>0</v>
      </c>
      <c r="K190" s="285" t="s">
        <v>219</v>
      </c>
      <c r="L190" s="290"/>
      <c r="M190" s="291" t="s">
        <v>19</v>
      </c>
      <c r="N190" s="292" t="s">
        <v>43</v>
      </c>
      <c r="O190" s="87"/>
      <c r="P190" s="225">
        <f>O190*H190</f>
        <v>0</v>
      </c>
      <c r="Q190" s="225">
        <v>0.00012</v>
      </c>
      <c r="R190" s="225">
        <f>Q190*H190</f>
        <v>0.00024000000000000001</v>
      </c>
      <c r="S190" s="225">
        <v>0</v>
      </c>
      <c r="T190" s="226">
        <f>S190*H190</f>
        <v>0</v>
      </c>
      <c r="U190" s="41"/>
      <c r="V190" s="41"/>
      <c r="W190" s="41"/>
      <c r="X190" s="41"/>
      <c r="Y190" s="41"/>
      <c r="Z190" s="41"/>
      <c r="AA190" s="41"/>
      <c r="AB190" s="41"/>
      <c r="AC190" s="41"/>
      <c r="AD190" s="41"/>
      <c r="AE190" s="41"/>
      <c r="AR190" s="227" t="s">
        <v>420</v>
      </c>
      <c r="AT190" s="227" t="s">
        <v>348</v>
      </c>
      <c r="AU190" s="227" t="s">
        <v>81</v>
      </c>
      <c r="AY190" s="20" t="s">
        <v>156</v>
      </c>
      <c r="BE190" s="228">
        <f>IF(N190="základní",J190,0)</f>
        <v>0</v>
      </c>
      <c r="BF190" s="228">
        <f>IF(N190="snížená",J190,0)</f>
        <v>0</v>
      </c>
      <c r="BG190" s="228">
        <f>IF(N190="zákl. přenesená",J190,0)</f>
        <v>0</v>
      </c>
      <c r="BH190" s="228">
        <f>IF(N190="sníž. přenesená",J190,0)</f>
        <v>0</v>
      </c>
      <c r="BI190" s="228">
        <f>IF(N190="nulová",J190,0)</f>
        <v>0</v>
      </c>
      <c r="BJ190" s="20" t="s">
        <v>79</v>
      </c>
      <c r="BK190" s="228">
        <f>ROUND(I190*H190,2)</f>
        <v>0</v>
      </c>
      <c r="BL190" s="20" t="s">
        <v>318</v>
      </c>
      <c r="BM190" s="227" t="s">
        <v>2876</v>
      </c>
    </row>
    <row r="191" s="2" customFormat="1" ht="16.5" customHeight="1">
      <c r="A191" s="41"/>
      <c r="B191" s="42"/>
      <c r="C191" s="216" t="s">
        <v>544</v>
      </c>
      <c r="D191" s="216" t="s">
        <v>159</v>
      </c>
      <c r="E191" s="217" t="s">
        <v>2877</v>
      </c>
      <c r="F191" s="218" t="s">
        <v>2878</v>
      </c>
      <c r="G191" s="219" t="s">
        <v>187</v>
      </c>
      <c r="H191" s="220">
        <v>2</v>
      </c>
      <c r="I191" s="221"/>
      <c r="J191" s="222">
        <f>ROUND(I191*H191,2)</f>
        <v>0</v>
      </c>
      <c r="K191" s="218" t="s">
        <v>219</v>
      </c>
      <c r="L191" s="47"/>
      <c r="M191" s="223" t="s">
        <v>19</v>
      </c>
      <c r="N191" s="224" t="s">
        <v>43</v>
      </c>
      <c r="O191" s="87"/>
      <c r="P191" s="225">
        <f>O191*H191</f>
        <v>0</v>
      </c>
      <c r="Q191" s="225">
        <v>0</v>
      </c>
      <c r="R191" s="225">
        <f>Q191*H191</f>
        <v>0</v>
      </c>
      <c r="S191" s="225">
        <v>0</v>
      </c>
      <c r="T191" s="226">
        <f>S191*H191</f>
        <v>0</v>
      </c>
      <c r="U191" s="41"/>
      <c r="V191" s="41"/>
      <c r="W191" s="41"/>
      <c r="X191" s="41"/>
      <c r="Y191" s="41"/>
      <c r="Z191" s="41"/>
      <c r="AA191" s="41"/>
      <c r="AB191" s="41"/>
      <c r="AC191" s="41"/>
      <c r="AD191" s="41"/>
      <c r="AE191" s="41"/>
      <c r="AR191" s="227" t="s">
        <v>318</v>
      </c>
      <c r="AT191" s="227" t="s">
        <v>159</v>
      </c>
      <c r="AU191" s="227" t="s">
        <v>81</v>
      </c>
      <c r="AY191" s="20" t="s">
        <v>156</v>
      </c>
      <c r="BE191" s="228">
        <f>IF(N191="základní",J191,0)</f>
        <v>0</v>
      </c>
      <c r="BF191" s="228">
        <f>IF(N191="snížená",J191,0)</f>
        <v>0</v>
      </c>
      <c r="BG191" s="228">
        <f>IF(N191="zákl. přenesená",J191,0)</f>
        <v>0</v>
      </c>
      <c r="BH191" s="228">
        <f>IF(N191="sníž. přenesená",J191,0)</f>
        <v>0</v>
      </c>
      <c r="BI191" s="228">
        <f>IF(N191="nulová",J191,0)</f>
        <v>0</v>
      </c>
      <c r="BJ191" s="20" t="s">
        <v>79</v>
      </c>
      <c r="BK191" s="228">
        <f>ROUND(I191*H191,2)</f>
        <v>0</v>
      </c>
      <c r="BL191" s="20" t="s">
        <v>318</v>
      </c>
      <c r="BM191" s="227" t="s">
        <v>2879</v>
      </c>
    </row>
    <row r="192" s="2" customFormat="1">
      <c r="A192" s="41"/>
      <c r="B192" s="42"/>
      <c r="C192" s="43"/>
      <c r="D192" s="229" t="s">
        <v>166</v>
      </c>
      <c r="E192" s="43"/>
      <c r="F192" s="230" t="s">
        <v>2880</v>
      </c>
      <c r="G192" s="43"/>
      <c r="H192" s="43"/>
      <c r="I192" s="231"/>
      <c r="J192" s="43"/>
      <c r="K192" s="43"/>
      <c r="L192" s="47"/>
      <c r="M192" s="232"/>
      <c r="N192" s="233"/>
      <c r="O192" s="87"/>
      <c r="P192" s="87"/>
      <c r="Q192" s="87"/>
      <c r="R192" s="87"/>
      <c r="S192" s="87"/>
      <c r="T192" s="88"/>
      <c r="U192" s="41"/>
      <c r="V192" s="41"/>
      <c r="W192" s="41"/>
      <c r="X192" s="41"/>
      <c r="Y192" s="41"/>
      <c r="Z192" s="41"/>
      <c r="AA192" s="41"/>
      <c r="AB192" s="41"/>
      <c r="AC192" s="41"/>
      <c r="AD192" s="41"/>
      <c r="AE192" s="41"/>
      <c r="AT192" s="20" t="s">
        <v>166</v>
      </c>
      <c r="AU192" s="20" t="s">
        <v>81</v>
      </c>
    </row>
    <row r="193" s="2" customFormat="1" ht="16.5" customHeight="1">
      <c r="A193" s="41"/>
      <c r="B193" s="42"/>
      <c r="C193" s="283" t="s">
        <v>548</v>
      </c>
      <c r="D193" s="283" t="s">
        <v>348</v>
      </c>
      <c r="E193" s="284" t="s">
        <v>2881</v>
      </c>
      <c r="F193" s="285" t="s">
        <v>2882</v>
      </c>
      <c r="G193" s="286" t="s">
        <v>187</v>
      </c>
      <c r="H193" s="287">
        <v>2</v>
      </c>
      <c r="I193" s="288"/>
      <c r="J193" s="289">
        <f>ROUND(I193*H193,2)</f>
        <v>0</v>
      </c>
      <c r="K193" s="285" t="s">
        <v>219</v>
      </c>
      <c r="L193" s="290"/>
      <c r="M193" s="291" t="s">
        <v>19</v>
      </c>
      <c r="N193" s="292" t="s">
        <v>43</v>
      </c>
      <c r="O193" s="87"/>
      <c r="P193" s="225">
        <f>O193*H193</f>
        <v>0</v>
      </c>
      <c r="Q193" s="225">
        <v>0.00020000000000000001</v>
      </c>
      <c r="R193" s="225">
        <f>Q193*H193</f>
        <v>0.00040000000000000002</v>
      </c>
      <c r="S193" s="225">
        <v>0</v>
      </c>
      <c r="T193" s="226">
        <f>S193*H193</f>
        <v>0</v>
      </c>
      <c r="U193" s="41"/>
      <c r="V193" s="41"/>
      <c r="W193" s="41"/>
      <c r="X193" s="41"/>
      <c r="Y193" s="41"/>
      <c r="Z193" s="41"/>
      <c r="AA193" s="41"/>
      <c r="AB193" s="41"/>
      <c r="AC193" s="41"/>
      <c r="AD193" s="41"/>
      <c r="AE193" s="41"/>
      <c r="AR193" s="227" t="s">
        <v>420</v>
      </c>
      <c r="AT193" s="227" t="s">
        <v>348</v>
      </c>
      <c r="AU193" s="227" t="s">
        <v>81</v>
      </c>
      <c r="AY193" s="20" t="s">
        <v>156</v>
      </c>
      <c r="BE193" s="228">
        <f>IF(N193="základní",J193,0)</f>
        <v>0</v>
      </c>
      <c r="BF193" s="228">
        <f>IF(N193="snížená",J193,0)</f>
        <v>0</v>
      </c>
      <c r="BG193" s="228">
        <f>IF(N193="zákl. přenesená",J193,0)</f>
        <v>0</v>
      </c>
      <c r="BH193" s="228">
        <f>IF(N193="sníž. přenesená",J193,0)</f>
        <v>0</v>
      </c>
      <c r="BI193" s="228">
        <f>IF(N193="nulová",J193,0)</f>
        <v>0</v>
      </c>
      <c r="BJ193" s="20" t="s">
        <v>79</v>
      </c>
      <c r="BK193" s="228">
        <f>ROUND(I193*H193,2)</f>
        <v>0</v>
      </c>
      <c r="BL193" s="20" t="s">
        <v>318</v>
      </c>
      <c r="BM193" s="227" t="s">
        <v>2883</v>
      </c>
    </row>
    <row r="194" s="2" customFormat="1" ht="16.5" customHeight="1">
      <c r="A194" s="41"/>
      <c r="B194" s="42"/>
      <c r="C194" s="216" t="s">
        <v>556</v>
      </c>
      <c r="D194" s="216" t="s">
        <v>159</v>
      </c>
      <c r="E194" s="217" t="s">
        <v>2884</v>
      </c>
      <c r="F194" s="218" t="s">
        <v>2885</v>
      </c>
      <c r="G194" s="219" t="s">
        <v>187</v>
      </c>
      <c r="H194" s="220">
        <v>4</v>
      </c>
      <c r="I194" s="221"/>
      <c r="J194" s="222">
        <f>ROUND(I194*H194,2)</f>
        <v>0</v>
      </c>
      <c r="K194" s="218" t="s">
        <v>219</v>
      </c>
      <c r="L194" s="47"/>
      <c r="M194" s="223" t="s">
        <v>19</v>
      </c>
      <c r="N194" s="224" t="s">
        <v>43</v>
      </c>
      <c r="O194" s="87"/>
      <c r="P194" s="225">
        <f>O194*H194</f>
        <v>0</v>
      </c>
      <c r="Q194" s="225">
        <v>0</v>
      </c>
      <c r="R194" s="225">
        <f>Q194*H194</f>
        <v>0</v>
      </c>
      <c r="S194" s="225">
        <v>0</v>
      </c>
      <c r="T194" s="226">
        <f>S194*H194</f>
        <v>0</v>
      </c>
      <c r="U194" s="41"/>
      <c r="V194" s="41"/>
      <c r="W194" s="41"/>
      <c r="X194" s="41"/>
      <c r="Y194" s="41"/>
      <c r="Z194" s="41"/>
      <c r="AA194" s="41"/>
      <c r="AB194" s="41"/>
      <c r="AC194" s="41"/>
      <c r="AD194" s="41"/>
      <c r="AE194" s="41"/>
      <c r="AR194" s="227" t="s">
        <v>318</v>
      </c>
      <c r="AT194" s="227" t="s">
        <v>159</v>
      </c>
      <c r="AU194" s="227" t="s">
        <v>81</v>
      </c>
      <c r="AY194" s="20" t="s">
        <v>156</v>
      </c>
      <c r="BE194" s="228">
        <f>IF(N194="základní",J194,0)</f>
        <v>0</v>
      </c>
      <c r="BF194" s="228">
        <f>IF(N194="snížená",J194,0)</f>
        <v>0</v>
      </c>
      <c r="BG194" s="228">
        <f>IF(N194="zákl. přenesená",J194,0)</f>
        <v>0</v>
      </c>
      <c r="BH194" s="228">
        <f>IF(N194="sníž. přenesená",J194,0)</f>
        <v>0</v>
      </c>
      <c r="BI194" s="228">
        <f>IF(N194="nulová",J194,0)</f>
        <v>0</v>
      </c>
      <c r="BJ194" s="20" t="s">
        <v>79</v>
      </c>
      <c r="BK194" s="228">
        <f>ROUND(I194*H194,2)</f>
        <v>0</v>
      </c>
      <c r="BL194" s="20" t="s">
        <v>318</v>
      </c>
      <c r="BM194" s="227" t="s">
        <v>2886</v>
      </c>
    </row>
    <row r="195" s="2" customFormat="1">
      <c r="A195" s="41"/>
      <c r="B195" s="42"/>
      <c r="C195" s="43"/>
      <c r="D195" s="229" t="s">
        <v>166</v>
      </c>
      <c r="E195" s="43"/>
      <c r="F195" s="230" t="s">
        <v>2887</v>
      </c>
      <c r="G195" s="43"/>
      <c r="H195" s="43"/>
      <c r="I195" s="231"/>
      <c r="J195" s="43"/>
      <c r="K195" s="43"/>
      <c r="L195" s="47"/>
      <c r="M195" s="232"/>
      <c r="N195" s="233"/>
      <c r="O195" s="87"/>
      <c r="P195" s="87"/>
      <c r="Q195" s="87"/>
      <c r="R195" s="87"/>
      <c r="S195" s="87"/>
      <c r="T195" s="88"/>
      <c r="U195" s="41"/>
      <c r="V195" s="41"/>
      <c r="W195" s="41"/>
      <c r="X195" s="41"/>
      <c r="Y195" s="41"/>
      <c r="Z195" s="41"/>
      <c r="AA195" s="41"/>
      <c r="AB195" s="41"/>
      <c r="AC195" s="41"/>
      <c r="AD195" s="41"/>
      <c r="AE195" s="41"/>
      <c r="AT195" s="20" t="s">
        <v>166</v>
      </c>
      <c r="AU195" s="20" t="s">
        <v>81</v>
      </c>
    </row>
    <row r="196" s="2" customFormat="1" ht="16.5" customHeight="1">
      <c r="A196" s="41"/>
      <c r="B196" s="42"/>
      <c r="C196" s="283" t="s">
        <v>564</v>
      </c>
      <c r="D196" s="283" t="s">
        <v>348</v>
      </c>
      <c r="E196" s="284" t="s">
        <v>2888</v>
      </c>
      <c r="F196" s="285" t="s">
        <v>2889</v>
      </c>
      <c r="G196" s="286" t="s">
        <v>187</v>
      </c>
      <c r="H196" s="287">
        <v>2</v>
      </c>
      <c r="I196" s="288"/>
      <c r="J196" s="289">
        <f>ROUND(I196*H196,2)</f>
        <v>0</v>
      </c>
      <c r="K196" s="285" t="s">
        <v>219</v>
      </c>
      <c r="L196" s="290"/>
      <c r="M196" s="291" t="s">
        <v>19</v>
      </c>
      <c r="N196" s="292" t="s">
        <v>43</v>
      </c>
      <c r="O196" s="87"/>
      <c r="P196" s="225">
        <f>O196*H196</f>
        <v>0</v>
      </c>
      <c r="Q196" s="225">
        <v>0.00080000000000000004</v>
      </c>
      <c r="R196" s="225">
        <f>Q196*H196</f>
        <v>0.0016000000000000001</v>
      </c>
      <c r="S196" s="225">
        <v>0</v>
      </c>
      <c r="T196" s="226">
        <f>S196*H196</f>
        <v>0</v>
      </c>
      <c r="U196" s="41"/>
      <c r="V196" s="41"/>
      <c r="W196" s="41"/>
      <c r="X196" s="41"/>
      <c r="Y196" s="41"/>
      <c r="Z196" s="41"/>
      <c r="AA196" s="41"/>
      <c r="AB196" s="41"/>
      <c r="AC196" s="41"/>
      <c r="AD196" s="41"/>
      <c r="AE196" s="41"/>
      <c r="AR196" s="227" t="s">
        <v>420</v>
      </c>
      <c r="AT196" s="227" t="s">
        <v>348</v>
      </c>
      <c r="AU196" s="227" t="s">
        <v>81</v>
      </c>
      <c r="AY196" s="20" t="s">
        <v>156</v>
      </c>
      <c r="BE196" s="228">
        <f>IF(N196="základní",J196,0)</f>
        <v>0</v>
      </c>
      <c r="BF196" s="228">
        <f>IF(N196="snížená",J196,0)</f>
        <v>0</v>
      </c>
      <c r="BG196" s="228">
        <f>IF(N196="zákl. přenesená",J196,0)</f>
        <v>0</v>
      </c>
      <c r="BH196" s="228">
        <f>IF(N196="sníž. přenesená",J196,0)</f>
        <v>0</v>
      </c>
      <c r="BI196" s="228">
        <f>IF(N196="nulová",J196,0)</f>
        <v>0</v>
      </c>
      <c r="BJ196" s="20" t="s">
        <v>79</v>
      </c>
      <c r="BK196" s="228">
        <f>ROUND(I196*H196,2)</f>
        <v>0</v>
      </c>
      <c r="BL196" s="20" t="s">
        <v>318</v>
      </c>
      <c r="BM196" s="227" t="s">
        <v>2890</v>
      </c>
    </row>
    <row r="197" s="2" customFormat="1" ht="16.5" customHeight="1">
      <c r="A197" s="41"/>
      <c r="B197" s="42"/>
      <c r="C197" s="283" t="s">
        <v>571</v>
      </c>
      <c r="D197" s="283" t="s">
        <v>348</v>
      </c>
      <c r="E197" s="284" t="s">
        <v>2891</v>
      </c>
      <c r="F197" s="285" t="s">
        <v>2892</v>
      </c>
      <c r="G197" s="286" t="s">
        <v>187</v>
      </c>
      <c r="H197" s="287">
        <v>1</v>
      </c>
      <c r="I197" s="288"/>
      <c r="J197" s="289">
        <f>ROUND(I197*H197,2)</f>
        <v>0</v>
      </c>
      <c r="K197" s="285" t="s">
        <v>219</v>
      </c>
      <c r="L197" s="290"/>
      <c r="M197" s="291" t="s">
        <v>19</v>
      </c>
      <c r="N197" s="292" t="s">
        <v>43</v>
      </c>
      <c r="O197" s="87"/>
      <c r="P197" s="225">
        <f>O197*H197</f>
        <v>0</v>
      </c>
      <c r="Q197" s="225">
        <v>0.0011000000000000001</v>
      </c>
      <c r="R197" s="225">
        <f>Q197*H197</f>
        <v>0.0011000000000000001</v>
      </c>
      <c r="S197" s="225">
        <v>0</v>
      </c>
      <c r="T197" s="226">
        <f>S197*H197</f>
        <v>0</v>
      </c>
      <c r="U197" s="41"/>
      <c r="V197" s="41"/>
      <c r="W197" s="41"/>
      <c r="X197" s="41"/>
      <c r="Y197" s="41"/>
      <c r="Z197" s="41"/>
      <c r="AA197" s="41"/>
      <c r="AB197" s="41"/>
      <c r="AC197" s="41"/>
      <c r="AD197" s="41"/>
      <c r="AE197" s="41"/>
      <c r="AR197" s="227" t="s">
        <v>420</v>
      </c>
      <c r="AT197" s="227" t="s">
        <v>348</v>
      </c>
      <c r="AU197" s="227" t="s">
        <v>81</v>
      </c>
      <c r="AY197" s="20" t="s">
        <v>156</v>
      </c>
      <c r="BE197" s="228">
        <f>IF(N197="základní",J197,0)</f>
        <v>0</v>
      </c>
      <c r="BF197" s="228">
        <f>IF(N197="snížená",J197,0)</f>
        <v>0</v>
      </c>
      <c r="BG197" s="228">
        <f>IF(N197="zákl. přenesená",J197,0)</f>
        <v>0</v>
      </c>
      <c r="BH197" s="228">
        <f>IF(N197="sníž. přenesená",J197,0)</f>
        <v>0</v>
      </c>
      <c r="BI197" s="228">
        <f>IF(N197="nulová",J197,0)</f>
        <v>0</v>
      </c>
      <c r="BJ197" s="20" t="s">
        <v>79</v>
      </c>
      <c r="BK197" s="228">
        <f>ROUND(I197*H197,2)</f>
        <v>0</v>
      </c>
      <c r="BL197" s="20" t="s">
        <v>318</v>
      </c>
      <c r="BM197" s="227" t="s">
        <v>2893</v>
      </c>
    </row>
    <row r="198" s="2" customFormat="1" ht="16.5" customHeight="1">
      <c r="A198" s="41"/>
      <c r="B198" s="42"/>
      <c r="C198" s="283" t="s">
        <v>577</v>
      </c>
      <c r="D198" s="283" t="s">
        <v>348</v>
      </c>
      <c r="E198" s="284" t="s">
        <v>2894</v>
      </c>
      <c r="F198" s="285" t="s">
        <v>2895</v>
      </c>
      <c r="G198" s="286" t="s">
        <v>187</v>
      </c>
      <c r="H198" s="287">
        <v>1</v>
      </c>
      <c r="I198" s="288"/>
      <c r="J198" s="289">
        <f>ROUND(I198*H198,2)</f>
        <v>0</v>
      </c>
      <c r="K198" s="285" t="s">
        <v>219</v>
      </c>
      <c r="L198" s="290"/>
      <c r="M198" s="291" t="s">
        <v>19</v>
      </c>
      <c r="N198" s="292" t="s">
        <v>43</v>
      </c>
      <c r="O198" s="87"/>
      <c r="P198" s="225">
        <f>O198*H198</f>
        <v>0</v>
      </c>
      <c r="Q198" s="225">
        <v>0.0012999999999999999</v>
      </c>
      <c r="R198" s="225">
        <f>Q198*H198</f>
        <v>0.0012999999999999999</v>
      </c>
      <c r="S198" s="225">
        <v>0</v>
      </c>
      <c r="T198" s="226">
        <f>S198*H198</f>
        <v>0</v>
      </c>
      <c r="U198" s="41"/>
      <c r="V198" s="41"/>
      <c r="W198" s="41"/>
      <c r="X198" s="41"/>
      <c r="Y198" s="41"/>
      <c r="Z198" s="41"/>
      <c r="AA198" s="41"/>
      <c r="AB198" s="41"/>
      <c r="AC198" s="41"/>
      <c r="AD198" s="41"/>
      <c r="AE198" s="41"/>
      <c r="AR198" s="227" t="s">
        <v>420</v>
      </c>
      <c r="AT198" s="227" t="s">
        <v>348</v>
      </c>
      <c r="AU198" s="227" t="s">
        <v>81</v>
      </c>
      <c r="AY198" s="20" t="s">
        <v>156</v>
      </c>
      <c r="BE198" s="228">
        <f>IF(N198="základní",J198,0)</f>
        <v>0</v>
      </c>
      <c r="BF198" s="228">
        <f>IF(N198="snížená",J198,0)</f>
        <v>0</v>
      </c>
      <c r="BG198" s="228">
        <f>IF(N198="zákl. přenesená",J198,0)</f>
        <v>0</v>
      </c>
      <c r="BH198" s="228">
        <f>IF(N198="sníž. přenesená",J198,0)</f>
        <v>0</v>
      </c>
      <c r="BI198" s="228">
        <f>IF(N198="nulová",J198,0)</f>
        <v>0</v>
      </c>
      <c r="BJ198" s="20" t="s">
        <v>79</v>
      </c>
      <c r="BK198" s="228">
        <f>ROUND(I198*H198,2)</f>
        <v>0</v>
      </c>
      <c r="BL198" s="20" t="s">
        <v>318</v>
      </c>
      <c r="BM198" s="227" t="s">
        <v>2896</v>
      </c>
    </row>
    <row r="199" s="2" customFormat="1" ht="16.5" customHeight="1">
      <c r="A199" s="41"/>
      <c r="B199" s="42"/>
      <c r="C199" s="216" t="s">
        <v>584</v>
      </c>
      <c r="D199" s="216" t="s">
        <v>159</v>
      </c>
      <c r="E199" s="217" t="s">
        <v>2897</v>
      </c>
      <c r="F199" s="218" t="s">
        <v>2898</v>
      </c>
      <c r="G199" s="219" t="s">
        <v>187</v>
      </c>
      <c r="H199" s="220">
        <v>2</v>
      </c>
      <c r="I199" s="221"/>
      <c r="J199" s="222">
        <f>ROUND(I199*H199,2)</f>
        <v>0</v>
      </c>
      <c r="K199" s="218" t="s">
        <v>219</v>
      </c>
      <c r="L199" s="47"/>
      <c r="M199" s="223" t="s">
        <v>19</v>
      </c>
      <c r="N199" s="224" t="s">
        <v>43</v>
      </c>
      <c r="O199" s="87"/>
      <c r="P199" s="225">
        <f>O199*H199</f>
        <v>0</v>
      </c>
      <c r="Q199" s="225">
        <v>0</v>
      </c>
      <c r="R199" s="225">
        <f>Q199*H199</f>
        <v>0</v>
      </c>
      <c r="S199" s="225">
        <v>0</v>
      </c>
      <c r="T199" s="226">
        <f>S199*H199</f>
        <v>0</v>
      </c>
      <c r="U199" s="41"/>
      <c r="V199" s="41"/>
      <c r="W199" s="41"/>
      <c r="X199" s="41"/>
      <c r="Y199" s="41"/>
      <c r="Z199" s="41"/>
      <c r="AA199" s="41"/>
      <c r="AB199" s="41"/>
      <c r="AC199" s="41"/>
      <c r="AD199" s="41"/>
      <c r="AE199" s="41"/>
      <c r="AR199" s="227" t="s">
        <v>318</v>
      </c>
      <c r="AT199" s="227" t="s">
        <v>159</v>
      </c>
      <c r="AU199" s="227" t="s">
        <v>81</v>
      </c>
      <c r="AY199" s="20" t="s">
        <v>156</v>
      </c>
      <c r="BE199" s="228">
        <f>IF(N199="základní",J199,0)</f>
        <v>0</v>
      </c>
      <c r="BF199" s="228">
        <f>IF(N199="snížená",J199,0)</f>
        <v>0</v>
      </c>
      <c r="BG199" s="228">
        <f>IF(N199="zákl. přenesená",J199,0)</f>
        <v>0</v>
      </c>
      <c r="BH199" s="228">
        <f>IF(N199="sníž. přenesená",J199,0)</f>
        <v>0</v>
      </c>
      <c r="BI199" s="228">
        <f>IF(N199="nulová",J199,0)</f>
        <v>0</v>
      </c>
      <c r="BJ199" s="20" t="s">
        <v>79</v>
      </c>
      <c r="BK199" s="228">
        <f>ROUND(I199*H199,2)</f>
        <v>0</v>
      </c>
      <c r="BL199" s="20" t="s">
        <v>318</v>
      </c>
      <c r="BM199" s="227" t="s">
        <v>2899</v>
      </c>
    </row>
    <row r="200" s="2" customFormat="1">
      <c r="A200" s="41"/>
      <c r="B200" s="42"/>
      <c r="C200" s="43"/>
      <c r="D200" s="229" t="s">
        <v>166</v>
      </c>
      <c r="E200" s="43"/>
      <c r="F200" s="230" t="s">
        <v>2900</v>
      </c>
      <c r="G200" s="43"/>
      <c r="H200" s="43"/>
      <c r="I200" s="231"/>
      <c r="J200" s="43"/>
      <c r="K200" s="43"/>
      <c r="L200" s="47"/>
      <c r="M200" s="232"/>
      <c r="N200" s="233"/>
      <c r="O200" s="87"/>
      <c r="P200" s="87"/>
      <c r="Q200" s="87"/>
      <c r="R200" s="87"/>
      <c r="S200" s="87"/>
      <c r="T200" s="88"/>
      <c r="U200" s="41"/>
      <c r="V200" s="41"/>
      <c r="W200" s="41"/>
      <c r="X200" s="41"/>
      <c r="Y200" s="41"/>
      <c r="Z200" s="41"/>
      <c r="AA200" s="41"/>
      <c r="AB200" s="41"/>
      <c r="AC200" s="41"/>
      <c r="AD200" s="41"/>
      <c r="AE200" s="41"/>
      <c r="AT200" s="20" t="s">
        <v>166</v>
      </c>
      <c r="AU200" s="20" t="s">
        <v>81</v>
      </c>
    </row>
    <row r="201" s="2" customFormat="1" ht="16.5" customHeight="1">
      <c r="A201" s="41"/>
      <c r="B201" s="42"/>
      <c r="C201" s="283" t="s">
        <v>590</v>
      </c>
      <c r="D201" s="283" t="s">
        <v>348</v>
      </c>
      <c r="E201" s="284" t="s">
        <v>2901</v>
      </c>
      <c r="F201" s="285" t="s">
        <v>2902</v>
      </c>
      <c r="G201" s="286" t="s">
        <v>187</v>
      </c>
      <c r="H201" s="287">
        <v>2</v>
      </c>
      <c r="I201" s="288"/>
      <c r="J201" s="289">
        <f>ROUND(I201*H201,2)</f>
        <v>0</v>
      </c>
      <c r="K201" s="285" t="s">
        <v>219</v>
      </c>
      <c r="L201" s="290"/>
      <c r="M201" s="291" t="s">
        <v>19</v>
      </c>
      <c r="N201" s="292" t="s">
        <v>43</v>
      </c>
      <c r="O201" s="87"/>
      <c r="P201" s="225">
        <f>O201*H201</f>
        <v>0</v>
      </c>
      <c r="Q201" s="225">
        <v>0.00084999999999999995</v>
      </c>
      <c r="R201" s="225">
        <f>Q201*H201</f>
        <v>0.0016999999999999999</v>
      </c>
      <c r="S201" s="225">
        <v>0</v>
      </c>
      <c r="T201" s="226">
        <f>S201*H201</f>
        <v>0</v>
      </c>
      <c r="U201" s="41"/>
      <c r="V201" s="41"/>
      <c r="W201" s="41"/>
      <c r="X201" s="41"/>
      <c r="Y201" s="41"/>
      <c r="Z201" s="41"/>
      <c r="AA201" s="41"/>
      <c r="AB201" s="41"/>
      <c r="AC201" s="41"/>
      <c r="AD201" s="41"/>
      <c r="AE201" s="41"/>
      <c r="AR201" s="227" t="s">
        <v>420</v>
      </c>
      <c r="AT201" s="227" t="s">
        <v>348</v>
      </c>
      <c r="AU201" s="227" t="s">
        <v>81</v>
      </c>
      <c r="AY201" s="20" t="s">
        <v>156</v>
      </c>
      <c r="BE201" s="228">
        <f>IF(N201="základní",J201,0)</f>
        <v>0</v>
      </c>
      <c r="BF201" s="228">
        <f>IF(N201="snížená",J201,0)</f>
        <v>0</v>
      </c>
      <c r="BG201" s="228">
        <f>IF(N201="zákl. přenesená",J201,0)</f>
        <v>0</v>
      </c>
      <c r="BH201" s="228">
        <f>IF(N201="sníž. přenesená",J201,0)</f>
        <v>0</v>
      </c>
      <c r="BI201" s="228">
        <f>IF(N201="nulová",J201,0)</f>
        <v>0</v>
      </c>
      <c r="BJ201" s="20" t="s">
        <v>79</v>
      </c>
      <c r="BK201" s="228">
        <f>ROUND(I201*H201,2)</f>
        <v>0</v>
      </c>
      <c r="BL201" s="20" t="s">
        <v>318</v>
      </c>
      <c r="BM201" s="227" t="s">
        <v>2903</v>
      </c>
    </row>
    <row r="202" s="2" customFormat="1" ht="24.15" customHeight="1">
      <c r="A202" s="41"/>
      <c r="B202" s="42"/>
      <c r="C202" s="216" t="s">
        <v>595</v>
      </c>
      <c r="D202" s="216" t="s">
        <v>159</v>
      </c>
      <c r="E202" s="217" t="s">
        <v>2904</v>
      </c>
      <c r="F202" s="218" t="s">
        <v>2905</v>
      </c>
      <c r="G202" s="219" t="s">
        <v>551</v>
      </c>
      <c r="H202" s="293"/>
      <c r="I202" s="221"/>
      <c r="J202" s="222">
        <f>ROUND(I202*H202,2)</f>
        <v>0</v>
      </c>
      <c r="K202" s="218" t="s">
        <v>219</v>
      </c>
      <c r="L202" s="47"/>
      <c r="M202" s="223" t="s">
        <v>19</v>
      </c>
      <c r="N202" s="224" t="s">
        <v>43</v>
      </c>
      <c r="O202" s="87"/>
      <c r="P202" s="225">
        <f>O202*H202</f>
        <v>0</v>
      </c>
      <c r="Q202" s="225">
        <v>0</v>
      </c>
      <c r="R202" s="225">
        <f>Q202*H202</f>
        <v>0</v>
      </c>
      <c r="S202" s="225">
        <v>0</v>
      </c>
      <c r="T202" s="226">
        <f>S202*H202</f>
        <v>0</v>
      </c>
      <c r="U202" s="41"/>
      <c r="V202" s="41"/>
      <c r="W202" s="41"/>
      <c r="X202" s="41"/>
      <c r="Y202" s="41"/>
      <c r="Z202" s="41"/>
      <c r="AA202" s="41"/>
      <c r="AB202" s="41"/>
      <c r="AC202" s="41"/>
      <c r="AD202" s="41"/>
      <c r="AE202" s="41"/>
      <c r="AR202" s="227" t="s">
        <v>318</v>
      </c>
      <c r="AT202" s="227" t="s">
        <v>159</v>
      </c>
      <c r="AU202" s="227" t="s">
        <v>81</v>
      </c>
      <c r="AY202" s="20" t="s">
        <v>156</v>
      </c>
      <c r="BE202" s="228">
        <f>IF(N202="základní",J202,0)</f>
        <v>0</v>
      </c>
      <c r="BF202" s="228">
        <f>IF(N202="snížená",J202,0)</f>
        <v>0</v>
      </c>
      <c r="BG202" s="228">
        <f>IF(N202="zákl. přenesená",J202,0)</f>
        <v>0</v>
      </c>
      <c r="BH202" s="228">
        <f>IF(N202="sníž. přenesená",J202,0)</f>
        <v>0</v>
      </c>
      <c r="BI202" s="228">
        <f>IF(N202="nulová",J202,0)</f>
        <v>0</v>
      </c>
      <c r="BJ202" s="20" t="s">
        <v>79</v>
      </c>
      <c r="BK202" s="228">
        <f>ROUND(I202*H202,2)</f>
        <v>0</v>
      </c>
      <c r="BL202" s="20" t="s">
        <v>318</v>
      </c>
      <c r="BM202" s="227" t="s">
        <v>2906</v>
      </c>
    </row>
    <row r="203" s="2" customFormat="1">
      <c r="A203" s="41"/>
      <c r="B203" s="42"/>
      <c r="C203" s="43"/>
      <c r="D203" s="229" t="s">
        <v>166</v>
      </c>
      <c r="E203" s="43"/>
      <c r="F203" s="230" t="s">
        <v>2907</v>
      </c>
      <c r="G203" s="43"/>
      <c r="H203" s="43"/>
      <c r="I203" s="231"/>
      <c r="J203" s="43"/>
      <c r="K203" s="43"/>
      <c r="L203" s="47"/>
      <c r="M203" s="232"/>
      <c r="N203" s="233"/>
      <c r="O203" s="87"/>
      <c r="P203" s="87"/>
      <c r="Q203" s="87"/>
      <c r="R203" s="87"/>
      <c r="S203" s="87"/>
      <c r="T203" s="88"/>
      <c r="U203" s="41"/>
      <c r="V203" s="41"/>
      <c r="W203" s="41"/>
      <c r="X203" s="41"/>
      <c r="Y203" s="41"/>
      <c r="Z203" s="41"/>
      <c r="AA203" s="41"/>
      <c r="AB203" s="41"/>
      <c r="AC203" s="41"/>
      <c r="AD203" s="41"/>
      <c r="AE203" s="41"/>
      <c r="AT203" s="20" t="s">
        <v>166</v>
      </c>
      <c r="AU203" s="20" t="s">
        <v>81</v>
      </c>
    </row>
    <row r="204" s="12" customFormat="1" ht="22.8" customHeight="1">
      <c r="A204" s="12"/>
      <c r="B204" s="200"/>
      <c r="C204" s="201"/>
      <c r="D204" s="202" t="s">
        <v>71</v>
      </c>
      <c r="E204" s="214" t="s">
        <v>2908</v>
      </c>
      <c r="F204" s="214" t="s">
        <v>2909</v>
      </c>
      <c r="G204" s="201"/>
      <c r="H204" s="201"/>
      <c r="I204" s="204"/>
      <c r="J204" s="215">
        <f>BK204</f>
        <v>0</v>
      </c>
      <c r="K204" s="201"/>
      <c r="L204" s="206"/>
      <c r="M204" s="207"/>
      <c r="N204" s="208"/>
      <c r="O204" s="208"/>
      <c r="P204" s="209">
        <f>SUM(P205:P209)</f>
        <v>0</v>
      </c>
      <c r="Q204" s="208"/>
      <c r="R204" s="209">
        <f>SUM(R205:R209)</f>
        <v>0.017649999999999999</v>
      </c>
      <c r="S204" s="208"/>
      <c r="T204" s="210">
        <f>SUM(T205:T209)</f>
        <v>0</v>
      </c>
      <c r="U204" s="12"/>
      <c r="V204" s="12"/>
      <c r="W204" s="12"/>
      <c r="X204" s="12"/>
      <c r="Y204" s="12"/>
      <c r="Z204" s="12"/>
      <c r="AA204" s="12"/>
      <c r="AB204" s="12"/>
      <c r="AC204" s="12"/>
      <c r="AD204" s="12"/>
      <c r="AE204" s="12"/>
      <c r="AR204" s="211" t="s">
        <v>81</v>
      </c>
      <c r="AT204" s="212" t="s">
        <v>71</v>
      </c>
      <c r="AU204" s="212" t="s">
        <v>79</v>
      </c>
      <c r="AY204" s="211" t="s">
        <v>156</v>
      </c>
      <c r="BK204" s="213">
        <f>SUM(BK205:BK209)</f>
        <v>0</v>
      </c>
    </row>
    <row r="205" s="2" customFormat="1" ht="24.15" customHeight="1">
      <c r="A205" s="41"/>
      <c r="B205" s="42"/>
      <c r="C205" s="216" t="s">
        <v>600</v>
      </c>
      <c r="D205" s="216" t="s">
        <v>159</v>
      </c>
      <c r="E205" s="217" t="s">
        <v>2910</v>
      </c>
      <c r="F205" s="218" t="s">
        <v>2911</v>
      </c>
      <c r="G205" s="219" t="s">
        <v>273</v>
      </c>
      <c r="H205" s="220">
        <v>1</v>
      </c>
      <c r="I205" s="221"/>
      <c r="J205" s="222">
        <f>ROUND(I205*H205,2)</f>
        <v>0</v>
      </c>
      <c r="K205" s="218" t="s">
        <v>163</v>
      </c>
      <c r="L205" s="47"/>
      <c r="M205" s="223" t="s">
        <v>19</v>
      </c>
      <c r="N205" s="224" t="s">
        <v>43</v>
      </c>
      <c r="O205" s="87"/>
      <c r="P205" s="225">
        <f>O205*H205</f>
        <v>0</v>
      </c>
      <c r="Q205" s="225">
        <v>0.017649999999999999</v>
      </c>
      <c r="R205" s="225">
        <f>Q205*H205</f>
        <v>0.017649999999999999</v>
      </c>
      <c r="S205" s="225">
        <v>0</v>
      </c>
      <c r="T205" s="226">
        <f>S205*H205</f>
        <v>0</v>
      </c>
      <c r="U205" s="41"/>
      <c r="V205" s="41"/>
      <c r="W205" s="41"/>
      <c r="X205" s="41"/>
      <c r="Y205" s="41"/>
      <c r="Z205" s="41"/>
      <c r="AA205" s="41"/>
      <c r="AB205" s="41"/>
      <c r="AC205" s="41"/>
      <c r="AD205" s="41"/>
      <c r="AE205" s="41"/>
      <c r="AR205" s="227" t="s">
        <v>318</v>
      </c>
      <c r="AT205" s="227" t="s">
        <v>159</v>
      </c>
      <c r="AU205" s="227" t="s">
        <v>81</v>
      </c>
      <c r="AY205" s="20" t="s">
        <v>156</v>
      </c>
      <c r="BE205" s="228">
        <f>IF(N205="základní",J205,0)</f>
        <v>0</v>
      </c>
      <c r="BF205" s="228">
        <f>IF(N205="snížená",J205,0)</f>
        <v>0</v>
      </c>
      <c r="BG205" s="228">
        <f>IF(N205="zákl. přenesená",J205,0)</f>
        <v>0</v>
      </c>
      <c r="BH205" s="228">
        <f>IF(N205="sníž. přenesená",J205,0)</f>
        <v>0</v>
      </c>
      <c r="BI205" s="228">
        <f>IF(N205="nulová",J205,0)</f>
        <v>0</v>
      </c>
      <c r="BJ205" s="20" t="s">
        <v>79</v>
      </c>
      <c r="BK205" s="228">
        <f>ROUND(I205*H205,2)</f>
        <v>0</v>
      </c>
      <c r="BL205" s="20" t="s">
        <v>318</v>
      </c>
      <c r="BM205" s="227" t="s">
        <v>2912</v>
      </c>
    </row>
    <row r="206" s="2" customFormat="1">
      <c r="A206" s="41"/>
      <c r="B206" s="42"/>
      <c r="C206" s="43"/>
      <c r="D206" s="229" t="s">
        <v>166</v>
      </c>
      <c r="E206" s="43"/>
      <c r="F206" s="230" t="s">
        <v>2913</v>
      </c>
      <c r="G206" s="43"/>
      <c r="H206" s="43"/>
      <c r="I206" s="231"/>
      <c r="J206" s="43"/>
      <c r="K206" s="43"/>
      <c r="L206" s="47"/>
      <c r="M206" s="232"/>
      <c r="N206" s="233"/>
      <c r="O206" s="87"/>
      <c r="P206" s="87"/>
      <c r="Q206" s="87"/>
      <c r="R206" s="87"/>
      <c r="S206" s="87"/>
      <c r="T206" s="88"/>
      <c r="U206" s="41"/>
      <c r="V206" s="41"/>
      <c r="W206" s="41"/>
      <c r="X206" s="41"/>
      <c r="Y206" s="41"/>
      <c r="Z206" s="41"/>
      <c r="AA206" s="41"/>
      <c r="AB206" s="41"/>
      <c r="AC206" s="41"/>
      <c r="AD206" s="41"/>
      <c r="AE206" s="41"/>
      <c r="AT206" s="20" t="s">
        <v>166</v>
      </c>
      <c r="AU206" s="20" t="s">
        <v>81</v>
      </c>
    </row>
    <row r="207" s="2" customFormat="1">
      <c r="A207" s="41"/>
      <c r="B207" s="42"/>
      <c r="C207" s="43"/>
      <c r="D207" s="241" t="s">
        <v>1292</v>
      </c>
      <c r="E207" s="43"/>
      <c r="F207" s="294" t="s">
        <v>2836</v>
      </c>
      <c r="G207" s="43"/>
      <c r="H207" s="43"/>
      <c r="I207" s="231"/>
      <c r="J207" s="43"/>
      <c r="K207" s="43"/>
      <c r="L207" s="47"/>
      <c r="M207" s="232"/>
      <c r="N207" s="233"/>
      <c r="O207" s="87"/>
      <c r="P207" s="87"/>
      <c r="Q207" s="87"/>
      <c r="R207" s="87"/>
      <c r="S207" s="87"/>
      <c r="T207" s="88"/>
      <c r="U207" s="41"/>
      <c r="V207" s="41"/>
      <c r="W207" s="41"/>
      <c r="X207" s="41"/>
      <c r="Y207" s="41"/>
      <c r="Z207" s="41"/>
      <c r="AA207" s="41"/>
      <c r="AB207" s="41"/>
      <c r="AC207" s="41"/>
      <c r="AD207" s="41"/>
      <c r="AE207" s="41"/>
      <c r="AT207" s="20" t="s">
        <v>1292</v>
      </c>
      <c r="AU207" s="20" t="s">
        <v>81</v>
      </c>
    </row>
    <row r="208" s="2" customFormat="1" ht="24.15" customHeight="1">
      <c r="A208" s="41"/>
      <c r="B208" s="42"/>
      <c r="C208" s="216" t="s">
        <v>607</v>
      </c>
      <c r="D208" s="216" t="s">
        <v>159</v>
      </c>
      <c r="E208" s="217" t="s">
        <v>2914</v>
      </c>
      <c r="F208" s="218" t="s">
        <v>2915</v>
      </c>
      <c r="G208" s="219" t="s">
        <v>551</v>
      </c>
      <c r="H208" s="293"/>
      <c r="I208" s="221"/>
      <c r="J208" s="222">
        <f>ROUND(I208*H208,2)</f>
        <v>0</v>
      </c>
      <c r="K208" s="218" t="s">
        <v>163</v>
      </c>
      <c r="L208" s="47"/>
      <c r="M208" s="223" t="s">
        <v>19</v>
      </c>
      <c r="N208" s="224" t="s">
        <v>43</v>
      </c>
      <c r="O208" s="87"/>
      <c r="P208" s="225">
        <f>O208*H208</f>
        <v>0</v>
      </c>
      <c r="Q208" s="225">
        <v>0</v>
      </c>
      <c r="R208" s="225">
        <f>Q208*H208</f>
        <v>0</v>
      </c>
      <c r="S208" s="225">
        <v>0</v>
      </c>
      <c r="T208" s="226">
        <f>S208*H208</f>
        <v>0</v>
      </c>
      <c r="U208" s="41"/>
      <c r="V208" s="41"/>
      <c r="W208" s="41"/>
      <c r="X208" s="41"/>
      <c r="Y208" s="41"/>
      <c r="Z208" s="41"/>
      <c r="AA208" s="41"/>
      <c r="AB208" s="41"/>
      <c r="AC208" s="41"/>
      <c r="AD208" s="41"/>
      <c r="AE208" s="41"/>
      <c r="AR208" s="227" t="s">
        <v>318</v>
      </c>
      <c r="AT208" s="227" t="s">
        <v>159</v>
      </c>
      <c r="AU208" s="227" t="s">
        <v>81</v>
      </c>
      <c r="AY208" s="20" t="s">
        <v>156</v>
      </c>
      <c r="BE208" s="228">
        <f>IF(N208="základní",J208,0)</f>
        <v>0</v>
      </c>
      <c r="BF208" s="228">
        <f>IF(N208="snížená",J208,0)</f>
        <v>0</v>
      </c>
      <c r="BG208" s="228">
        <f>IF(N208="zákl. přenesená",J208,0)</f>
        <v>0</v>
      </c>
      <c r="BH208" s="228">
        <f>IF(N208="sníž. přenesená",J208,0)</f>
        <v>0</v>
      </c>
      <c r="BI208" s="228">
        <f>IF(N208="nulová",J208,0)</f>
        <v>0</v>
      </c>
      <c r="BJ208" s="20" t="s">
        <v>79</v>
      </c>
      <c r="BK208" s="228">
        <f>ROUND(I208*H208,2)</f>
        <v>0</v>
      </c>
      <c r="BL208" s="20" t="s">
        <v>318</v>
      </c>
      <c r="BM208" s="227" t="s">
        <v>2916</v>
      </c>
    </row>
    <row r="209" s="2" customFormat="1">
      <c r="A209" s="41"/>
      <c r="B209" s="42"/>
      <c r="C209" s="43"/>
      <c r="D209" s="229" t="s">
        <v>166</v>
      </c>
      <c r="E209" s="43"/>
      <c r="F209" s="230" t="s">
        <v>2917</v>
      </c>
      <c r="G209" s="43"/>
      <c r="H209" s="43"/>
      <c r="I209" s="231"/>
      <c r="J209" s="43"/>
      <c r="K209" s="43"/>
      <c r="L209" s="47"/>
      <c r="M209" s="295"/>
      <c r="N209" s="296"/>
      <c r="O209" s="236"/>
      <c r="P209" s="236"/>
      <c r="Q209" s="236"/>
      <c r="R209" s="236"/>
      <c r="S209" s="236"/>
      <c r="T209" s="297"/>
      <c r="U209" s="41"/>
      <c r="V209" s="41"/>
      <c r="W209" s="41"/>
      <c r="X209" s="41"/>
      <c r="Y209" s="41"/>
      <c r="Z209" s="41"/>
      <c r="AA209" s="41"/>
      <c r="AB209" s="41"/>
      <c r="AC209" s="41"/>
      <c r="AD209" s="41"/>
      <c r="AE209" s="41"/>
      <c r="AT209" s="20" t="s">
        <v>166</v>
      </c>
      <c r="AU209" s="20" t="s">
        <v>81</v>
      </c>
    </row>
    <row r="210" s="2" customFormat="1" ht="6.96" customHeight="1">
      <c r="A210" s="41"/>
      <c r="B210" s="62"/>
      <c r="C210" s="63"/>
      <c r="D210" s="63"/>
      <c r="E210" s="63"/>
      <c r="F210" s="63"/>
      <c r="G210" s="63"/>
      <c r="H210" s="63"/>
      <c r="I210" s="63"/>
      <c r="J210" s="63"/>
      <c r="K210" s="63"/>
      <c r="L210" s="47"/>
      <c r="M210" s="41"/>
      <c r="O210" s="41"/>
      <c r="P210" s="41"/>
      <c r="Q210" s="41"/>
      <c r="R210" s="41"/>
      <c r="S210" s="41"/>
      <c r="T210" s="41"/>
      <c r="U210" s="41"/>
      <c r="V210" s="41"/>
      <c r="W210" s="41"/>
      <c r="X210" s="41"/>
      <c r="Y210" s="41"/>
      <c r="Z210" s="41"/>
      <c r="AA210" s="41"/>
      <c r="AB210" s="41"/>
      <c r="AC210" s="41"/>
      <c r="AD210" s="41"/>
      <c r="AE210" s="41"/>
    </row>
  </sheetData>
  <sheetProtection sheet="1" autoFilter="0" formatColumns="0" formatRows="0" objects="1" scenarios="1" spinCount="100000" saltValue="vIp0ZiiVUxjU6Io+0e4llbfI0DOtmp1TOu/JyAWiPDOtSXbgF2KCMOlln2eeLAJ29B5YF0d67mmsGUzSvrABMA==" hashValue="Oso+RGS77LEUdMyx11TxT0tKcCZ0NSY6qzSVGcDuFbsrncMxfDIK78Lx5ECEUmi5lJ8u14lLMAYIiMFllGimIA==" algorithmName="SHA-512" password="80EB"/>
  <autoFilter ref="C91:K209"/>
  <mergeCells count="12">
    <mergeCell ref="E7:H7"/>
    <mergeCell ref="E9:H9"/>
    <mergeCell ref="E11:H11"/>
    <mergeCell ref="E20:H20"/>
    <mergeCell ref="E29:H29"/>
    <mergeCell ref="E50:H50"/>
    <mergeCell ref="E52:H52"/>
    <mergeCell ref="E54:H54"/>
    <mergeCell ref="E80:H80"/>
    <mergeCell ref="E82:H82"/>
    <mergeCell ref="E84:H84"/>
    <mergeCell ref="L2:V2"/>
  </mergeCells>
  <hyperlinks>
    <hyperlink ref="F96" r:id="rId1" display="https://podminky.urs.cz/item/CS_URS_2024_02/997002611"/>
    <hyperlink ref="F98" r:id="rId2" display="https://podminky.urs.cz/item/CS_URS_2024_02/997013211"/>
    <hyperlink ref="F100" r:id="rId3" display="https://podminky.urs.cz/item/CS_URS_2024_02/997013501"/>
    <hyperlink ref="F103" r:id="rId4" display="https://podminky.urs.cz/item/CS_URS_2024_02/997013509"/>
    <hyperlink ref="F106" r:id="rId5" display="https://podminky.urs.cz/item/CS_URS_2024_02/997013631"/>
    <hyperlink ref="F112" r:id="rId6" display="https://podminky.urs.cz/item/CS_URS_2023_01/721174025"/>
    <hyperlink ref="F114" r:id="rId7" display="https://podminky.urs.cz/item/CS_URS_2024_02/721174043"/>
    <hyperlink ref="F116" r:id="rId8" display="https://podminky.urs.cz/item/CS_URS_2024_02/721174045"/>
    <hyperlink ref="F118" r:id="rId9" display="https://podminky.urs.cz/item/CS_URS_2024_02/721194105"/>
    <hyperlink ref="F120" r:id="rId10" display="https://podminky.urs.cz/item/CS_URS_2024_02/721194109"/>
    <hyperlink ref="F122" r:id="rId11" display="https://podminky.urs.cz/item/CS_URS_2024_02/721212123"/>
    <hyperlink ref="F125" r:id="rId12" display="https://podminky.urs.cz/item/CS_URS_2024_02/721290111"/>
    <hyperlink ref="F129" r:id="rId13" display="https://podminky.urs.cz/item/CS_URS_2024_02/998721311"/>
    <hyperlink ref="F134" r:id="rId14" display="https://podminky.urs.cz/item/CS_URS_2024_02/722174022"/>
    <hyperlink ref="F136" r:id="rId15" display="https://podminky.urs.cz/item/CS_URS_2024_02/722174023"/>
    <hyperlink ref="F138" r:id="rId16" display="https://podminky.urs.cz/item/CS_URS_2024_02/722181241"/>
    <hyperlink ref="F140" r:id="rId17" display="https://podminky.urs.cz/item/CS_URS_2024_02/722220152"/>
    <hyperlink ref="F142" r:id="rId18" display="https://podminky.urs.cz/item/CS_URS_2024_02/722220161"/>
    <hyperlink ref="F144" r:id="rId19" display="https://podminky.urs.cz/item/CS_URS_2024_02/722290226"/>
    <hyperlink ref="F146" r:id="rId20" display="https://podminky.urs.cz/item/CS_URS_2024_02/722290234"/>
    <hyperlink ref="F150" r:id="rId21" display="https://podminky.urs.cz/item/CS_URS_2024_02/998722311"/>
    <hyperlink ref="F153" r:id="rId22" display="https://podminky.urs.cz/item/CS_URS_2024_02/725210821"/>
    <hyperlink ref="F155" r:id="rId23" display="https://podminky.urs.cz/item/CS_URS_2024_02/725820802"/>
    <hyperlink ref="F157" r:id="rId24" display="https://podminky.urs.cz/item/CS_URS_2024_02/725860811"/>
    <hyperlink ref="F159" r:id="rId25" display="https://podminky.urs.cz/item/CS_URS_2024_02/725211681"/>
    <hyperlink ref="F165" r:id="rId26" display="https://podminky.urs.cz/item/CS_URS_2023_01/725112022"/>
    <hyperlink ref="F171" r:id="rId27" display="https://podminky.urs.cz/item/CS_URS_2024_02/725813111"/>
    <hyperlink ref="F173" r:id="rId28" display="https://podminky.urs.cz/item/CS_URS_2024_02/725291652"/>
    <hyperlink ref="F176" r:id="rId29" display="https://podminky.urs.cz/item/CS_URS_2024_02/725291654"/>
    <hyperlink ref="F180" r:id="rId30" display="https://podminky.urs.cz/item/CS_URS_2024_02/725291653"/>
    <hyperlink ref="F183" r:id="rId31" display="https://podminky.urs.cz/item/CS_URS_2024_02/725291662"/>
    <hyperlink ref="F186" r:id="rId32" display="https://podminky.urs.cz/item/CS_URS_2024_02/725291664"/>
    <hyperlink ref="F189" r:id="rId33" display="https://podminky.urs.cz/item/CS_URS_2024_02/725291666"/>
    <hyperlink ref="F192" r:id="rId34" display="https://podminky.urs.cz/item/CS_URS_2024_02/725291667"/>
    <hyperlink ref="F195" r:id="rId35" display="https://podminky.urs.cz/item/CS_URS_2024_02/725291668"/>
    <hyperlink ref="F200" r:id="rId36" display="https://podminky.urs.cz/item/CS_URS_2024_02/725291670"/>
    <hyperlink ref="F203" r:id="rId37" display="https://podminky.urs.cz/item/CS_URS_2024_02/998725311"/>
    <hyperlink ref="F206" r:id="rId38" display="https://podminky.urs.cz/item/CS_URS_2023_01/726131043"/>
    <hyperlink ref="F209" r:id="rId39" display="https://podminky.urs.cz/item/CS_URS_2023_01/998726211"/>
  </hyperlinks>
  <pageMargins left="0.39375" right="0.39375" top="0.39375" bottom="0.39375" header="0" footer="0"/>
  <pageSetup paperSize="9" orientation="landscape" blackAndWhite="1" fitToHeight="100"/>
  <headerFooter>
    <oddFooter>&amp;CStrana &amp;P z &amp;N</oddFooter>
  </headerFooter>
  <drawing r:id="rId40"/>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126</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2198</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2918</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ROUND(J90,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ROUND((SUM(BE90:BE119)),  2)</f>
        <v>0</v>
      </c>
      <c r="G35" s="41"/>
      <c r="H35" s="41"/>
      <c r="I35" s="161">
        <v>0.20999999999999999</v>
      </c>
      <c r="J35" s="160">
        <f>ROUND(((SUM(BE90:BE119))*I35),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ROUND((SUM(BF90:BF119)),  2)</f>
        <v>0</v>
      </c>
      <c r="G36" s="41"/>
      <c r="H36" s="41"/>
      <c r="I36" s="161">
        <v>0.12</v>
      </c>
      <c r="J36" s="160">
        <f>ROUND(((SUM(BF90:BF119))*I36),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ROUND((SUM(BG90:BG119)),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ROUND((SUM(BH90:BH119)),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ROUND((SUM(BI90:BI119)),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2198</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02.3 - Vytápění</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J90</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205</v>
      </c>
      <c r="E64" s="181"/>
      <c r="F64" s="181"/>
      <c r="G64" s="181"/>
      <c r="H64" s="181"/>
      <c r="I64" s="181"/>
      <c r="J64" s="182">
        <f>J91</f>
        <v>0</v>
      </c>
      <c r="K64" s="179"/>
      <c r="L64" s="183"/>
      <c r="S64" s="9"/>
      <c r="T64" s="9"/>
      <c r="U64" s="9"/>
      <c r="V64" s="9"/>
      <c r="W64" s="9"/>
      <c r="X64" s="9"/>
      <c r="Y64" s="9"/>
      <c r="Z64" s="9"/>
      <c r="AA64" s="9"/>
      <c r="AB64" s="9"/>
      <c r="AC64" s="9"/>
      <c r="AD64" s="9"/>
      <c r="AE64" s="9"/>
    </row>
    <row r="65" s="10" customFormat="1" ht="19.92" customHeight="1">
      <c r="A65" s="10"/>
      <c r="B65" s="184"/>
      <c r="C65" s="128"/>
      <c r="D65" s="185" t="s">
        <v>1361</v>
      </c>
      <c r="E65" s="186"/>
      <c r="F65" s="186"/>
      <c r="G65" s="186"/>
      <c r="H65" s="186"/>
      <c r="I65" s="186"/>
      <c r="J65" s="187">
        <f>J92</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1362</v>
      </c>
      <c r="E66" s="186"/>
      <c r="F66" s="186"/>
      <c r="G66" s="186"/>
      <c r="H66" s="186"/>
      <c r="I66" s="186"/>
      <c r="J66" s="187">
        <f>J98</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1363</v>
      </c>
      <c r="E67" s="186"/>
      <c r="F67" s="186"/>
      <c r="G67" s="186"/>
      <c r="H67" s="186"/>
      <c r="I67" s="186"/>
      <c r="J67" s="187">
        <f>J106</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1364</v>
      </c>
      <c r="E68" s="186"/>
      <c r="F68" s="186"/>
      <c r="G68" s="186"/>
      <c r="H68" s="186"/>
      <c r="I68" s="186"/>
      <c r="J68" s="187">
        <f>J115</f>
        <v>0</v>
      </c>
      <c r="K68" s="128"/>
      <c r="L68" s="188"/>
      <c r="S68" s="10"/>
      <c r="T68" s="10"/>
      <c r="U68" s="10"/>
      <c r="V68" s="10"/>
      <c r="W68" s="10"/>
      <c r="X68" s="10"/>
      <c r="Y68" s="10"/>
      <c r="Z68" s="10"/>
      <c r="AA68" s="10"/>
      <c r="AB68" s="10"/>
      <c r="AC68" s="10"/>
      <c r="AD68" s="10"/>
      <c r="AE68" s="10"/>
    </row>
    <row r="69" s="2" customFormat="1" ht="21.84" customHeight="1">
      <c r="A69" s="41"/>
      <c r="B69" s="42"/>
      <c r="C69" s="43"/>
      <c r="D69" s="43"/>
      <c r="E69" s="43"/>
      <c r="F69" s="43"/>
      <c r="G69" s="43"/>
      <c r="H69" s="43"/>
      <c r="I69" s="43"/>
      <c r="J69" s="43"/>
      <c r="K69" s="43"/>
      <c r="L69" s="148"/>
      <c r="S69" s="41"/>
      <c r="T69" s="41"/>
      <c r="U69" s="41"/>
      <c r="V69" s="41"/>
      <c r="W69" s="41"/>
      <c r="X69" s="41"/>
      <c r="Y69" s="41"/>
      <c r="Z69" s="41"/>
      <c r="AA69" s="41"/>
      <c r="AB69" s="41"/>
      <c r="AC69" s="41"/>
      <c r="AD69" s="41"/>
      <c r="AE69" s="41"/>
    </row>
    <row r="70" s="2" customFormat="1" ht="6.96" customHeight="1">
      <c r="A70" s="41"/>
      <c r="B70" s="62"/>
      <c r="C70" s="63"/>
      <c r="D70" s="63"/>
      <c r="E70" s="63"/>
      <c r="F70" s="63"/>
      <c r="G70" s="63"/>
      <c r="H70" s="63"/>
      <c r="I70" s="63"/>
      <c r="J70" s="63"/>
      <c r="K70" s="63"/>
      <c r="L70" s="148"/>
      <c r="S70" s="41"/>
      <c r="T70" s="41"/>
      <c r="U70" s="41"/>
      <c r="V70" s="41"/>
      <c r="W70" s="41"/>
      <c r="X70" s="41"/>
      <c r="Y70" s="41"/>
      <c r="Z70" s="41"/>
      <c r="AA70" s="41"/>
      <c r="AB70" s="41"/>
      <c r="AC70" s="41"/>
      <c r="AD70" s="41"/>
      <c r="AE70" s="41"/>
    </row>
    <row r="74" s="2" customFormat="1" ht="6.96" customHeight="1">
      <c r="A74" s="41"/>
      <c r="B74" s="64"/>
      <c r="C74" s="65"/>
      <c r="D74" s="65"/>
      <c r="E74" s="65"/>
      <c r="F74" s="65"/>
      <c r="G74" s="65"/>
      <c r="H74" s="65"/>
      <c r="I74" s="65"/>
      <c r="J74" s="65"/>
      <c r="K74" s="65"/>
      <c r="L74" s="148"/>
      <c r="S74" s="41"/>
      <c r="T74" s="41"/>
      <c r="U74" s="41"/>
      <c r="V74" s="41"/>
      <c r="W74" s="41"/>
      <c r="X74" s="41"/>
      <c r="Y74" s="41"/>
      <c r="Z74" s="41"/>
      <c r="AA74" s="41"/>
      <c r="AB74" s="41"/>
      <c r="AC74" s="41"/>
      <c r="AD74" s="41"/>
      <c r="AE74" s="41"/>
    </row>
    <row r="75" s="2" customFormat="1" ht="24.96" customHeight="1">
      <c r="A75" s="41"/>
      <c r="B75" s="42"/>
      <c r="C75" s="26" t="s">
        <v>141</v>
      </c>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12" customHeight="1">
      <c r="A77" s="41"/>
      <c r="B77" s="42"/>
      <c r="C77" s="35" t="s">
        <v>16</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26.25" customHeight="1">
      <c r="A78" s="41"/>
      <c r="B78" s="42"/>
      <c r="C78" s="43"/>
      <c r="D78" s="43"/>
      <c r="E78" s="173" t="str">
        <f>E7</f>
        <v>Změna stavby před dokončením - snížení energetické náročnosti technologických zařízení v kuchyni ZŠ Nádražní HS</v>
      </c>
      <c r="F78" s="35"/>
      <c r="G78" s="35"/>
      <c r="H78" s="35"/>
      <c r="I78" s="43"/>
      <c r="J78" s="43"/>
      <c r="K78" s="43"/>
      <c r="L78" s="148"/>
      <c r="S78" s="41"/>
      <c r="T78" s="41"/>
      <c r="U78" s="41"/>
      <c r="V78" s="41"/>
      <c r="W78" s="41"/>
      <c r="X78" s="41"/>
      <c r="Y78" s="41"/>
      <c r="Z78" s="41"/>
      <c r="AA78" s="41"/>
      <c r="AB78" s="41"/>
      <c r="AC78" s="41"/>
      <c r="AD78" s="41"/>
      <c r="AE78" s="41"/>
    </row>
    <row r="79" s="1" customFormat="1" ht="12" customHeight="1">
      <c r="B79" s="24"/>
      <c r="C79" s="35" t="s">
        <v>130</v>
      </c>
      <c r="D79" s="25"/>
      <c r="E79" s="25"/>
      <c r="F79" s="25"/>
      <c r="G79" s="25"/>
      <c r="H79" s="25"/>
      <c r="I79" s="25"/>
      <c r="J79" s="25"/>
      <c r="K79" s="25"/>
      <c r="L79" s="23"/>
    </row>
    <row r="80" s="2" customFormat="1" ht="16.5" customHeight="1">
      <c r="A80" s="41"/>
      <c r="B80" s="42"/>
      <c r="C80" s="43"/>
      <c r="D80" s="43"/>
      <c r="E80" s="173" t="s">
        <v>2198</v>
      </c>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194</v>
      </c>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6.5" customHeight="1">
      <c r="A82" s="41"/>
      <c r="B82" s="42"/>
      <c r="C82" s="43"/>
      <c r="D82" s="43"/>
      <c r="E82" s="72" t="str">
        <f>E11</f>
        <v>SO 02.3 - Vytápění</v>
      </c>
      <c r="F82" s="43"/>
      <c r="G82" s="43"/>
      <c r="H82" s="43"/>
      <c r="I82" s="43"/>
      <c r="J82" s="43"/>
      <c r="K82" s="43"/>
      <c r="L82" s="148"/>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21</v>
      </c>
      <c r="D84" s="43"/>
      <c r="E84" s="43"/>
      <c r="F84" s="30" t="str">
        <f>F14</f>
        <v>Horní Slavkov, Nádražní 683</v>
      </c>
      <c r="G84" s="43"/>
      <c r="H84" s="43"/>
      <c r="I84" s="35" t="s">
        <v>23</v>
      </c>
      <c r="J84" s="75" t="str">
        <f>IF(J14="","",J14)</f>
        <v>15. 7. 2024</v>
      </c>
      <c r="K84" s="43"/>
      <c r="L84" s="148"/>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15.15" customHeight="1">
      <c r="A86" s="41"/>
      <c r="B86" s="42"/>
      <c r="C86" s="35" t="s">
        <v>25</v>
      </c>
      <c r="D86" s="43"/>
      <c r="E86" s="43"/>
      <c r="F86" s="30" t="str">
        <f>E17</f>
        <v>Město Horní Slavkov</v>
      </c>
      <c r="G86" s="43"/>
      <c r="H86" s="43"/>
      <c r="I86" s="35" t="s">
        <v>31</v>
      </c>
      <c r="J86" s="39" t="str">
        <f>E23</f>
        <v>CENTRA STAV s.r.o.</v>
      </c>
      <c r="K86" s="43"/>
      <c r="L86" s="148"/>
      <c r="S86" s="41"/>
      <c r="T86" s="41"/>
      <c r="U86" s="41"/>
      <c r="V86" s="41"/>
      <c r="W86" s="41"/>
      <c r="X86" s="41"/>
      <c r="Y86" s="41"/>
      <c r="Z86" s="41"/>
      <c r="AA86" s="41"/>
      <c r="AB86" s="41"/>
      <c r="AC86" s="41"/>
      <c r="AD86" s="41"/>
      <c r="AE86" s="41"/>
    </row>
    <row r="87" s="2" customFormat="1" ht="15.15" customHeight="1">
      <c r="A87" s="41"/>
      <c r="B87" s="42"/>
      <c r="C87" s="35" t="s">
        <v>29</v>
      </c>
      <c r="D87" s="43"/>
      <c r="E87" s="43"/>
      <c r="F87" s="30" t="str">
        <f>IF(E20="","",E20)</f>
        <v>Vyplň údaj</v>
      </c>
      <c r="G87" s="43"/>
      <c r="H87" s="43"/>
      <c r="I87" s="35" t="s">
        <v>34</v>
      </c>
      <c r="J87" s="39" t="str">
        <f>E26</f>
        <v>Michal Kubelka</v>
      </c>
      <c r="K87" s="43"/>
      <c r="L87" s="148"/>
      <c r="S87" s="41"/>
      <c r="T87" s="41"/>
      <c r="U87" s="41"/>
      <c r="V87" s="41"/>
      <c r="W87" s="41"/>
      <c r="X87" s="41"/>
      <c r="Y87" s="41"/>
      <c r="Z87" s="41"/>
      <c r="AA87" s="41"/>
      <c r="AB87" s="41"/>
      <c r="AC87" s="41"/>
      <c r="AD87" s="41"/>
      <c r="AE87" s="41"/>
    </row>
    <row r="88" s="2" customFormat="1" ht="10.32"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11" customFormat="1" ht="29.28" customHeight="1">
      <c r="A89" s="189"/>
      <c r="B89" s="190"/>
      <c r="C89" s="191" t="s">
        <v>142</v>
      </c>
      <c r="D89" s="192" t="s">
        <v>57</v>
      </c>
      <c r="E89" s="192" t="s">
        <v>53</v>
      </c>
      <c r="F89" s="192" t="s">
        <v>54</v>
      </c>
      <c r="G89" s="192" t="s">
        <v>143</v>
      </c>
      <c r="H89" s="192" t="s">
        <v>144</v>
      </c>
      <c r="I89" s="192" t="s">
        <v>145</v>
      </c>
      <c r="J89" s="192" t="s">
        <v>134</v>
      </c>
      <c r="K89" s="193" t="s">
        <v>146</v>
      </c>
      <c r="L89" s="194"/>
      <c r="M89" s="95" t="s">
        <v>19</v>
      </c>
      <c r="N89" s="96" t="s">
        <v>42</v>
      </c>
      <c r="O89" s="96" t="s">
        <v>147</v>
      </c>
      <c r="P89" s="96" t="s">
        <v>148</v>
      </c>
      <c r="Q89" s="96" t="s">
        <v>149</v>
      </c>
      <c r="R89" s="96" t="s">
        <v>150</v>
      </c>
      <c r="S89" s="96" t="s">
        <v>151</v>
      </c>
      <c r="T89" s="97" t="s">
        <v>152</v>
      </c>
      <c r="U89" s="189"/>
      <c r="V89" s="189"/>
      <c r="W89" s="189"/>
      <c r="X89" s="189"/>
      <c r="Y89" s="189"/>
      <c r="Z89" s="189"/>
      <c r="AA89" s="189"/>
      <c r="AB89" s="189"/>
      <c r="AC89" s="189"/>
      <c r="AD89" s="189"/>
      <c r="AE89" s="189"/>
    </row>
    <row r="90" s="2" customFormat="1" ht="22.8" customHeight="1">
      <c r="A90" s="41"/>
      <c r="B90" s="42"/>
      <c r="C90" s="102" t="s">
        <v>153</v>
      </c>
      <c r="D90" s="43"/>
      <c r="E90" s="43"/>
      <c r="F90" s="43"/>
      <c r="G90" s="43"/>
      <c r="H90" s="43"/>
      <c r="I90" s="43"/>
      <c r="J90" s="195">
        <f>BK90</f>
        <v>0</v>
      </c>
      <c r="K90" s="43"/>
      <c r="L90" s="47"/>
      <c r="M90" s="98"/>
      <c r="N90" s="196"/>
      <c r="O90" s="99"/>
      <c r="P90" s="197">
        <f>P91</f>
        <v>0</v>
      </c>
      <c r="Q90" s="99"/>
      <c r="R90" s="197">
        <f>R91</f>
        <v>0.01453</v>
      </c>
      <c r="S90" s="99"/>
      <c r="T90" s="198">
        <f>T91</f>
        <v>0</v>
      </c>
      <c r="U90" s="41"/>
      <c r="V90" s="41"/>
      <c r="W90" s="41"/>
      <c r="X90" s="41"/>
      <c r="Y90" s="41"/>
      <c r="Z90" s="41"/>
      <c r="AA90" s="41"/>
      <c r="AB90" s="41"/>
      <c r="AC90" s="41"/>
      <c r="AD90" s="41"/>
      <c r="AE90" s="41"/>
      <c r="AT90" s="20" t="s">
        <v>71</v>
      </c>
      <c r="AU90" s="20" t="s">
        <v>135</v>
      </c>
      <c r="BK90" s="199">
        <f>BK91</f>
        <v>0</v>
      </c>
    </row>
    <row r="91" s="12" customFormat="1" ht="25.92" customHeight="1">
      <c r="A91" s="12"/>
      <c r="B91" s="200"/>
      <c r="C91" s="201"/>
      <c r="D91" s="202" t="s">
        <v>71</v>
      </c>
      <c r="E91" s="203" t="s">
        <v>530</v>
      </c>
      <c r="F91" s="203" t="s">
        <v>531</v>
      </c>
      <c r="G91" s="201"/>
      <c r="H91" s="201"/>
      <c r="I91" s="204"/>
      <c r="J91" s="205">
        <f>BK91</f>
        <v>0</v>
      </c>
      <c r="K91" s="201"/>
      <c r="L91" s="206"/>
      <c r="M91" s="207"/>
      <c r="N91" s="208"/>
      <c r="O91" s="208"/>
      <c r="P91" s="209">
        <f>P92+P98+P106+P115</f>
        <v>0</v>
      </c>
      <c r="Q91" s="208"/>
      <c r="R91" s="209">
        <f>R92+R98+R106+R115</f>
        <v>0.01453</v>
      </c>
      <c r="S91" s="208"/>
      <c r="T91" s="210">
        <f>T92+T98+T106+T115</f>
        <v>0</v>
      </c>
      <c r="U91" s="12"/>
      <c r="V91" s="12"/>
      <c r="W91" s="12"/>
      <c r="X91" s="12"/>
      <c r="Y91" s="12"/>
      <c r="Z91" s="12"/>
      <c r="AA91" s="12"/>
      <c r="AB91" s="12"/>
      <c r="AC91" s="12"/>
      <c r="AD91" s="12"/>
      <c r="AE91" s="12"/>
      <c r="AR91" s="211" t="s">
        <v>81</v>
      </c>
      <c r="AT91" s="212" t="s">
        <v>71</v>
      </c>
      <c r="AU91" s="212" t="s">
        <v>72</v>
      </c>
      <c r="AY91" s="211" t="s">
        <v>156</v>
      </c>
      <c r="BK91" s="213">
        <f>BK92+BK98+BK106+BK115</f>
        <v>0</v>
      </c>
    </row>
    <row r="92" s="12" customFormat="1" ht="22.8" customHeight="1">
      <c r="A92" s="12"/>
      <c r="B92" s="200"/>
      <c r="C92" s="201"/>
      <c r="D92" s="202" t="s">
        <v>71</v>
      </c>
      <c r="E92" s="214" t="s">
        <v>1365</v>
      </c>
      <c r="F92" s="214" t="s">
        <v>1366</v>
      </c>
      <c r="G92" s="201"/>
      <c r="H92" s="201"/>
      <c r="I92" s="204"/>
      <c r="J92" s="215">
        <f>BK92</f>
        <v>0</v>
      </c>
      <c r="K92" s="201"/>
      <c r="L92" s="206"/>
      <c r="M92" s="207"/>
      <c r="N92" s="208"/>
      <c r="O92" s="208"/>
      <c r="P92" s="209">
        <f>SUM(P93:P97)</f>
        <v>0</v>
      </c>
      <c r="Q92" s="208"/>
      <c r="R92" s="209">
        <f>SUM(R93:R97)</f>
        <v>0</v>
      </c>
      <c r="S92" s="208"/>
      <c r="T92" s="210">
        <f>SUM(T93:T97)</f>
        <v>0</v>
      </c>
      <c r="U92" s="12"/>
      <c r="V92" s="12"/>
      <c r="W92" s="12"/>
      <c r="X92" s="12"/>
      <c r="Y92" s="12"/>
      <c r="Z92" s="12"/>
      <c r="AA92" s="12"/>
      <c r="AB92" s="12"/>
      <c r="AC92" s="12"/>
      <c r="AD92" s="12"/>
      <c r="AE92" s="12"/>
      <c r="AR92" s="211" t="s">
        <v>81</v>
      </c>
      <c r="AT92" s="212" t="s">
        <v>71</v>
      </c>
      <c r="AU92" s="212" t="s">
        <v>79</v>
      </c>
      <c r="AY92" s="211" t="s">
        <v>156</v>
      </c>
      <c r="BK92" s="213">
        <f>SUM(BK93:BK97)</f>
        <v>0</v>
      </c>
    </row>
    <row r="93" s="2" customFormat="1" ht="24.15" customHeight="1">
      <c r="A93" s="41"/>
      <c r="B93" s="42"/>
      <c r="C93" s="216" t="s">
        <v>79</v>
      </c>
      <c r="D93" s="216" t="s">
        <v>159</v>
      </c>
      <c r="E93" s="217" t="s">
        <v>1367</v>
      </c>
      <c r="F93" s="218" t="s">
        <v>1368</v>
      </c>
      <c r="G93" s="219" t="s">
        <v>273</v>
      </c>
      <c r="H93" s="220">
        <v>1</v>
      </c>
      <c r="I93" s="221"/>
      <c r="J93" s="222">
        <f>ROUND(I93*H93,2)</f>
        <v>0</v>
      </c>
      <c r="K93" s="218" t="s">
        <v>19</v>
      </c>
      <c r="L93" s="47"/>
      <c r="M93" s="223" t="s">
        <v>19</v>
      </c>
      <c r="N93" s="224" t="s">
        <v>43</v>
      </c>
      <c r="O93" s="87"/>
      <c r="P93" s="225">
        <f>O93*H93</f>
        <v>0</v>
      </c>
      <c r="Q93" s="225">
        <v>0</v>
      </c>
      <c r="R93" s="225">
        <f>Q93*H93</f>
        <v>0</v>
      </c>
      <c r="S93" s="225">
        <v>0</v>
      </c>
      <c r="T93" s="226">
        <f>S93*H93</f>
        <v>0</v>
      </c>
      <c r="U93" s="41"/>
      <c r="V93" s="41"/>
      <c r="W93" s="41"/>
      <c r="X93" s="41"/>
      <c r="Y93" s="41"/>
      <c r="Z93" s="41"/>
      <c r="AA93" s="41"/>
      <c r="AB93" s="41"/>
      <c r="AC93" s="41"/>
      <c r="AD93" s="41"/>
      <c r="AE93" s="41"/>
      <c r="AR93" s="227" t="s">
        <v>318</v>
      </c>
      <c r="AT93" s="227" t="s">
        <v>159</v>
      </c>
      <c r="AU93" s="227" t="s">
        <v>81</v>
      </c>
      <c r="AY93" s="20" t="s">
        <v>156</v>
      </c>
      <c r="BE93" s="228">
        <f>IF(N93="základní",J93,0)</f>
        <v>0</v>
      </c>
      <c r="BF93" s="228">
        <f>IF(N93="snížená",J93,0)</f>
        <v>0</v>
      </c>
      <c r="BG93" s="228">
        <f>IF(N93="zákl. přenesená",J93,0)</f>
        <v>0</v>
      </c>
      <c r="BH93" s="228">
        <f>IF(N93="sníž. přenesená",J93,0)</f>
        <v>0</v>
      </c>
      <c r="BI93" s="228">
        <f>IF(N93="nulová",J93,0)</f>
        <v>0</v>
      </c>
      <c r="BJ93" s="20" t="s">
        <v>79</v>
      </c>
      <c r="BK93" s="228">
        <f>ROUND(I93*H93,2)</f>
        <v>0</v>
      </c>
      <c r="BL93" s="20" t="s">
        <v>318</v>
      </c>
      <c r="BM93" s="227" t="s">
        <v>2919</v>
      </c>
    </row>
    <row r="94" s="2" customFormat="1" ht="16.5" customHeight="1">
      <c r="A94" s="41"/>
      <c r="B94" s="42"/>
      <c r="C94" s="216" t="s">
        <v>81</v>
      </c>
      <c r="D94" s="216" t="s">
        <v>159</v>
      </c>
      <c r="E94" s="217" t="s">
        <v>1370</v>
      </c>
      <c r="F94" s="218" t="s">
        <v>1371</v>
      </c>
      <c r="G94" s="219" t="s">
        <v>273</v>
      </c>
      <c r="H94" s="220">
        <v>1</v>
      </c>
      <c r="I94" s="221"/>
      <c r="J94" s="222">
        <f>ROUND(I94*H94,2)</f>
        <v>0</v>
      </c>
      <c r="K94" s="218" t="s">
        <v>19</v>
      </c>
      <c r="L94" s="47"/>
      <c r="M94" s="223" t="s">
        <v>19</v>
      </c>
      <c r="N94" s="224" t="s">
        <v>43</v>
      </c>
      <c r="O94" s="87"/>
      <c r="P94" s="225">
        <f>O94*H94</f>
        <v>0</v>
      </c>
      <c r="Q94" s="225">
        <v>0</v>
      </c>
      <c r="R94" s="225">
        <f>Q94*H94</f>
        <v>0</v>
      </c>
      <c r="S94" s="225">
        <v>0</v>
      </c>
      <c r="T94" s="226">
        <f>S94*H94</f>
        <v>0</v>
      </c>
      <c r="U94" s="41"/>
      <c r="V94" s="41"/>
      <c r="W94" s="41"/>
      <c r="X94" s="41"/>
      <c r="Y94" s="41"/>
      <c r="Z94" s="41"/>
      <c r="AA94" s="41"/>
      <c r="AB94" s="41"/>
      <c r="AC94" s="41"/>
      <c r="AD94" s="41"/>
      <c r="AE94" s="41"/>
      <c r="AR94" s="227" t="s">
        <v>318</v>
      </c>
      <c r="AT94" s="227" t="s">
        <v>159</v>
      </c>
      <c r="AU94" s="227" t="s">
        <v>81</v>
      </c>
      <c r="AY94" s="20" t="s">
        <v>156</v>
      </c>
      <c r="BE94" s="228">
        <f>IF(N94="základní",J94,0)</f>
        <v>0</v>
      </c>
      <c r="BF94" s="228">
        <f>IF(N94="snížená",J94,0)</f>
        <v>0</v>
      </c>
      <c r="BG94" s="228">
        <f>IF(N94="zákl. přenesená",J94,0)</f>
        <v>0</v>
      </c>
      <c r="BH94" s="228">
        <f>IF(N94="sníž. přenesená",J94,0)</f>
        <v>0</v>
      </c>
      <c r="BI94" s="228">
        <f>IF(N94="nulová",J94,0)</f>
        <v>0</v>
      </c>
      <c r="BJ94" s="20" t="s">
        <v>79</v>
      </c>
      <c r="BK94" s="228">
        <f>ROUND(I94*H94,2)</f>
        <v>0</v>
      </c>
      <c r="BL94" s="20" t="s">
        <v>318</v>
      </c>
      <c r="BM94" s="227" t="s">
        <v>2920</v>
      </c>
    </row>
    <row r="95" s="2" customFormat="1" ht="16.5" customHeight="1">
      <c r="A95" s="41"/>
      <c r="B95" s="42"/>
      <c r="C95" s="216" t="s">
        <v>106</v>
      </c>
      <c r="D95" s="216" t="s">
        <v>159</v>
      </c>
      <c r="E95" s="217" t="s">
        <v>1373</v>
      </c>
      <c r="F95" s="218" t="s">
        <v>1374</v>
      </c>
      <c r="G95" s="219" t="s">
        <v>273</v>
      </c>
      <c r="H95" s="220">
        <v>1</v>
      </c>
      <c r="I95" s="221"/>
      <c r="J95" s="222">
        <f>ROUND(I95*H95,2)</f>
        <v>0</v>
      </c>
      <c r="K95" s="218" t="s">
        <v>19</v>
      </c>
      <c r="L95" s="47"/>
      <c r="M95" s="223" t="s">
        <v>19</v>
      </c>
      <c r="N95" s="224" t="s">
        <v>43</v>
      </c>
      <c r="O95" s="87"/>
      <c r="P95" s="225">
        <f>O95*H95</f>
        <v>0</v>
      </c>
      <c r="Q95" s="225">
        <v>0</v>
      </c>
      <c r="R95" s="225">
        <f>Q95*H95</f>
        <v>0</v>
      </c>
      <c r="S95" s="225">
        <v>0</v>
      </c>
      <c r="T95" s="226">
        <f>S95*H95</f>
        <v>0</v>
      </c>
      <c r="U95" s="41"/>
      <c r="V95" s="41"/>
      <c r="W95" s="41"/>
      <c r="X95" s="41"/>
      <c r="Y95" s="41"/>
      <c r="Z95" s="41"/>
      <c r="AA95" s="41"/>
      <c r="AB95" s="41"/>
      <c r="AC95" s="41"/>
      <c r="AD95" s="41"/>
      <c r="AE95" s="41"/>
      <c r="AR95" s="227" t="s">
        <v>318</v>
      </c>
      <c r="AT95" s="227" t="s">
        <v>159</v>
      </c>
      <c r="AU95" s="227" t="s">
        <v>81</v>
      </c>
      <c r="AY95" s="20" t="s">
        <v>156</v>
      </c>
      <c r="BE95" s="228">
        <f>IF(N95="základní",J95,0)</f>
        <v>0</v>
      </c>
      <c r="BF95" s="228">
        <f>IF(N95="snížená",J95,0)</f>
        <v>0</v>
      </c>
      <c r="BG95" s="228">
        <f>IF(N95="zákl. přenesená",J95,0)</f>
        <v>0</v>
      </c>
      <c r="BH95" s="228">
        <f>IF(N95="sníž. přenesená",J95,0)</f>
        <v>0</v>
      </c>
      <c r="BI95" s="228">
        <f>IF(N95="nulová",J95,0)</f>
        <v>0</v>
      </c>
      <c r="BJ95" s="20" t="s">
        <v>79</v>
      </c>
      <c r="BK95" s="228">
        <f>ROUND(I95*H95,2)</f>
        <v>0</v>
      </c>
      <c r="BL95" s="20" t="s">
        <v>318</v>
      </c>
      <c r="BM95" s="227" t="s">
        <v>2921</v>
      </c>
    </row>
    <row r="96" s="2" customFormat="1" ht="24.15" customHeight="1">
      <c r="A96" s="41"/>
      <c r="B96" s="42"/>
      <c r="C96" s="216" t="s">
        <v>178</v>
      </c>
      <c r="D96" s="216" t="s">
        <v>159</v>
      </c>
      <c r="E96" s="217" t="s">
        <v>2922</v>
      </c>
      <c r="F96" s="218" t="s">
        <v>2923</v>
      </c>
      <c r="G96" s="219" t="s">
        <v>551</v>
      </c>
      <c r="H96" s="293"/>
      <c r="I96" s="221"/>
      <c r="J96" s="222">
        <f>ROUND(I96*H96,2)</f>
        <v>0</v>
      </c>
      <c r="K96" s="218" t="s">
        <v>219</v>
      </c>
      <c r="L96" s="47"/>
      <c r="M96" s="223" t="s">
        <v>19</v>
      </c>
      <c r="N96" s="224"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318</v>
      </c>
      <c r="AT96" s="227" t="s">
        <v>159</v>
      </c>
      <c r="AU96" s="227" t="s">
        <v>81</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318</v>
      </c>
      <c r="BM96" s="227" t="s">
        <v>2924</v>
      </c>
    </row>
    <row r="97" s="2" customFormat="1">
      <c r="A97" s="41"/>
      <c r="B97" s="42"/>
      <c r="C97" s="43"/>
      <c r="D97" s="229" t="s">
        <v>166</v>
      </c>
      <c r="E97" s="43"/>
      <c r="F97" s="230" t="s">
        <v>2925</v>
      </c>
      <c r="G97" s="43"/>
      <c r="H97" s="43"/>
      <c r="I97" s="231"/>
      <c r="J97" s="43"/>
      <c r="K97" s="43"/>
      <c r="L97" s="47"/>
      <c r="M97" s="232"/>
      <c r="N97" s="233"/>
      <c r="O97" s="87"/>
      <c r="P97" s="87"/>
      <c r="Q97" s="87"/>
      <c r="R97" s="87"/>
      <c r="S97" s="87"/>
      <c r="T97" s="88"/>
      <c r="U97" s="41"/>
      <c r="V97" s="41"/>
      <c r="W97" s="41"/>
      <c r="X97" s="41"/>
      <c r="Y97" s="41"/>
      <c r="Z97" s="41"/>
      <c r="AA97" s="41"/>
      <c r="AB97" s="41"/>
      <c r="AC97" s="41"/>
      <c r="AD97" s="41"/>
      <c r="AE97" s="41"/>
      <c r="AT97" s="20" t="s">
        <v>166</v>
      </c>
      <c r="AU97" s="20" t="s">
        <v>81</v>
      </c>
    </row>
    <row r="98" s="12" customFormat="1" ht="22.8" customHeight="1">
      <c r="A98" s="12"/>
      <c r="B98" s="200"/>
      <c r="C98" s="201"/>
      <c r="D98" s="202" t="s">
        <v>71</v>
      </c>
      <c r="E98" s="214" t="s">
        <v>1380</v>
      </c>
      <c r="F98" s="214" t="s">
        <v>1381</v>
      </c>
      <c r="G98" s="201"/>
      <c r="H98" s="201"/>
      <c r="I98" s="204"/>
      <c r="J98" s="215">
        <f>BK98</f>
        <v>0</v>
      </c>
      <c r="K98" s="201"/>
      <c r="L98" s="206"/>
      <c r="M98" s="207"/>
      <c r="N98" s="208"/>
      <c r="O98" s="208"/>
      <c r="P98" s="209">
        <f>SUM(P99:P105)</f>
        <v>0</v>
      </c>
      <c r="Q98" s="208"/>
      <c r="R98" s="209">
        <f>SUM(R99:R105)</f>
        <v>0.0025200000000000001</v>
      </c>
      <c r="S98" s="208"/>
      <c r="T98" s="210">
        <f>SUM(T99:T105)</f>
        <v>0</v>
      </c>
      <c r="U98" s="12"/>
      <c r="V98" s="12"/>
      <c r="W98" s="12"/>
      <c r="X98" s="12"/>
      <c r="Y98" s="12"/>
      <c r="Z98" s="12"/>
      <c r="AA98" s="12"/>
      <c r="AB98" s="12"/>
      <c r="AC98" s="12"/>
      <c r="AD98" s="12"/>
      <c r="AE98" s="12"/>
      <c r="AR98" s="211" t="s">
        <v>81</v>
      </c>
      <c r="AT98" s="212" t="s">
        <v>71</v>
      </c>
      <c r="AU98" s="212" t="s">
        <v>79</v>
      </c>
      <c r="AY98" s="211" t="s">
        <v>156</v>
      </c>
      <c r="BK98" s="213">
        <f>SUM(BK99:BK105)</f>
        <v>0</v>
      </c>
    </row>
    <row r="99" s="2" customFormat="1" ht="16.5" customHeight="1">
      <c r="A99" s="41"/>
      <c r="B99" s="42"/>
      <c r="C99" s="216" t="s">
        <v>155</v>
      </c>
      <c r="D99" s="216" t="s">
        <v>159</v>
      </c>
      <c r="E99" s="217" t="s">
        <v>1385</v>
      </c>
      <c r="F99" s="218" t="s">
        <v>1386</v>
      </c>
      <c r="G99" s="219" t="s">
        <v>273</v>
      </c>
      <c r="H99" s="220">
        <v>2</v>
      </c>
      <c r="I99" s="221"/>
      <c r="J99" s="222">
        <f>ROUND(I99*H99,2)</f>
        <v>0</v>
      </c>
      <c r="K99" s="218" t="s">
        <v>19</v>
      </c>
      <c r="L99" s="47"/>
      <c r="M99" s="223" t="s">
        <v>19</v>
      </c>
      <c r="N99" s="224" t="s">
        <v>43</v>
      </c>
      <c r="O99" s="87"/>
      <c r="P99" s="225">
        <f>O99*H99</f>
        <v>0</v>
      </c>
      <c r="Q99" s="225">
        <v>0</v>
      </c>
      <c r="R99" s="225">
        <f>Q99*H99</f>
        <v>0</v>
      </c>
      <c r="S99" s="225">
        <v>0</v>
      </c>
      <c r="T99" s="226">
        <f>S99*H99</f>
        <v>0</v>
      </c>
      <c r="U99" s="41"/>
      <c r="V99" s="41"/>
      <c r="W99" s="41"/>
      <c r="X99" s="41"/>
      <c r="Y99" s="41"/>
      <c r="Z99" s="41"/>
      <c r="AA99" s="41"/>
      <c r="AB99" s="41"/>
      <c r="AC99" s="41"/>
      <c r="AD99" s="41"/>
      <c r="AE99" s="41"/>
      <c r="AR99" s="227" t="s">
        <v>318</v>
      </c>
      <c r="AT99" s="227" t="s">
        <v>159</v>
      </c>
      <c r="AU99" s="227" t="s">
        <v>81</v>
      </c>
      <c r="AY99" s="20" t="s">
        <v>156</v>
      </c>
      <c r="BE99" s="228">
        <f>IF(N99="základní",J99,0)</f>
        <v>0</v>
      </c>
      <c r="BF99" s="228">
        <f>IF(N99="snížená",J99,0)</f>
        <v>0</v>
      </c>
      <c r="BG99" s="228">
        <f>IF(N99="zákl. přenesená",J99,0)</f>
        <v>0</v>
      </c>
      <c r="BH99" s="228">
        <f>IF(N99="sníž. přenesená",J99,0)</f>
        <v>0</v>
      </c>
      <c r="BI99" s="228">
        <f>IF(N99="nulová",J99,0)</f>
        <v>0</v>
      </c>
      <c r="BJ99" s="20" t="s">
        <v>79</v>
      </c>
      <c r="BK99" s="228">
        <f>ROUND(I99*H99,2)</f>
        <v>0</v>
      </c>
      <c r="BL99" s="20" t="s">
        <v>318</v>
      </c>
      <c r="BM99" s="227" t="s">
        <v>2926</v>
      </c>
    </row>
    <row r="100" s="2" customFormat="1" ht="24.15" customHeight="1">
      <c r="A100" s="41"/>
      <c r="B100" s="42"/>
      <c r="C100" s="216" t="s">
        <v>189</v>
      </c>
      <c r="D100" s="216" t="s">
        <v>159</v>
      </c>
      <c r="E100" s="217" t="s">
        <v>2927</v>
      </c>
      <c r="F100" s="218" t="s">
        <v>2928</v>
      </c>
      <c r="G100" s="219" t="s">
        <v>266</v>
      </c>
      <c r="H100" s="220">
        <v>9</v>
      </c>
      <c r="I100" s="221"/>
      <c r="J100" s="222">
        <f>ROUND(I100*H100,2)</f>
        <v>0</v>
      </c>
      <c r="K100" s="218" t="s">
        <v>219</v>
      </c>
      <c r="L100" s="47"/>
      <c r="M100" s="223" t="s">
        <v>19</v>
      </c>
      <c r="N100" s="224" t="s">
        <v>43</v>
      </c>
      <c r="O100" s="87"/>
      <c r="P100" s="225">
        <f>O100*H100</f>
        <v>0</v>
      </c>
      <c r="Q100" s="225">
        <v>0.00016000000000000001</v>
      </c>
      <c r="R100" s="225">
        <f>Q100*H100</f>
        <v>0.0014400000000000001</v>
      </c>
      <c r="S100" s="225">
        <v>0</v>
      </c>
      <c r="T100" s="226">
        <f>S100*H100</f>
        <v>0</v>
      </c>
      <c r="U100" s="41"/>
      <c r="V100" s="41"/>
      <c r="W100" s="41"/>
      <c r="X100" s="41"/>
      <c r="Y100" s="41"/>
      <c r="Z100" s="41"/>
      <c r="AA100" s="41"/>
      <c r="AB100" s="41"/>
      <c r="AC100" s="41"/>
      <c r="AD100" s="41"/>
      <c r="AE100" s="41"/>
      <c r="AR100" s="227" t="s">
        <v>318</v>
      </c>
      <c r="AT100" s="227" t="s">
        <v>159</v>
      </c>
      <c r="AU100" s="227" t="s">
        <v>81</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318</v>
      </c>
      <c r="BM100" s="227" t="s">
        <v>2929</v>
      </c>
    </row>
    <row r="101" s="2" customFormat="1">
      <c r="A101" s="41"/>
      <c r="B101" s="42"/>
      <c r="C101" s="43"/>
      <c r="D101" s="229" t="s">
        <v>166</v>
      </c>
      <c r="E101" s="43"/>
      <c r="F101" s="230" t="s">
        <v>2930</v>
      </c>
      <c r="G101" s="43"/>
      <c r="H101" s="43"/>
      <c r="I101" s="231"/>
      <c r="J101" s="43"/>
      <c r="K101" s="43"/>
      <c r="L101" s="47"/>
      <c r="M101" s="232"/>
      <c r="N101" s="233"/>
      <c r="O101" s="87"/>
      <c r="P101" s="87"/>
      <c r="Q101" s="87"/>
      <c r="R101" s="87"/>
      <c r="S101" s="87"/>
      <c r="T101" s="88"/>
      <c r="U101" s="41"/>
      <c r="V101" s="41"/>
      <c r="W101" s="41"/>
      <c r="X101" s="41"/>
      <c r="Y101" s="41"/>
      <c r="Z101" s="41"/>
      <c r="AA101" s="41"/>
      <c r="AB101" s="41"/>
      <c r="AC101" s="41"/>
      <c r="AD101" s="41"/>
      <c r="AE101" s="41"/>
      <c r="AT101" s="20" t="s">
        <v>166</v>
      </c>
      <c r="AU101" s="20" t="s">
        <v>81</v>
      </c>
    </row>
    <row r="102" s="2" customFormat="1" ht="33" customHeight="1">
      <c r="A102" s="41"/>
      <c r="B102" s="42"/>
      <c r="C102" s="216" t="s">
        <v>256</v>
      </c>
      <c r="D102" s="216" t="s">
        <v>159</v>
      </c>
      <c r="E102" s="217" t="s">
        <v>1396</v>
      </c>
      <c r="F102" s="218" t="s">
        <v>1397</v>
      </c>
      <c r="G102" s="219" t="s">
        <v>266</v>
      </c>
      <c r="H102" s="220">
        <v>9</v>
      </c>
      <c r="I102" s="221"/>
      <c r="J102" s="222">
        <f>ROUND(I102*H102,2)</f>
        <v>0</v>
      </c>
      <c r="K102" s="218" t="s">
        <v>219</v>
      </c>
      <c r="L102" s="47"/>
      <c r="M102" s="223" t="s">
        <v>19</v>
      </c>
      <c r="N102" s="224" t="s">
        <v>43</v>
      </c>
      <c r="O102" s="87"/>
      <c r="P102" s="225">
        <f>O102*H102</f>
        <v>0</v>
      </c>
      <c r="Q102" s="225">
        <v>0.00012</v>
      </c>
      <c r="R102" s="225">
        <f>Q102*H102</f>
        <v>0.00108</v>
      </c>
      <c r="S102" s="225">
        <v>0</v>
      </c>
      <c r="T102" s="226">
        <f>S102*H102</f>
        <v>0</v>
      </c>
      <c r="U102" s="41"/>
      <c r="V102" s="41"/>
      <c r="W102" s="41"/>
      <c r="X102" s="41"/>
      <c r="Y102" s="41"/>
      <c r="Z102" s="41"/>
      <c r="AA102" s="41"/>
      <c r="AB102" s="41"/>
      <c r="AC102" s="41"/>
      <c r="AD102" s="41"/>
      <c r="AE102" s="41"/>
      <c r="AR102" s="227" t="s">
        <v>318</v>
      </c>
      <c r="AT102" s="227" t="s">
        <v>159</v>
      </c>
      <c r="AU102" s="227" t="s">
        <v>81</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318</v>
      </c>
      <c r="BM102" s="227" t="s">
        <v>2931</v>
      </c>
    </row>
    <row r="103" s="2" customFormat="1">
      <c r="A103" s="41"/>
      <c r="B103" s="42"/>
      <c r="C103" s="43"/>
      <c r="D103" s="229" t="s">
        <v>166</v>
      </c>
      <c r="E103" s="43"/>
      <c r="F103" s="230" t="s">
        <v>1399</v>
      </c>
      <c r="G103" s="43"/>
      <c r="H103" s="43"/>
      <c r="I103" s="231"/>
      <c r="J103" s="43"/>
      <c r="K103" s="43"/>
      <c r="L103" s="47"/>
      <c r="M103" s="232"/>
      <c r="N103" s="233"/>
      <c r="O103" s="87"/>
      <c r="P103" s="87"/>
      <c r="Q103" s="87"/>
      <c r="R103" s="87"/>
      <c r="S103" s="87"/>
      <c r="T103" s="88"/>
      <c r="U103" s="41"/>
      <c r="V103" s="41"/>
      <c r="W103" s="41"/>
      <c r="X103" s="41"/>
      <c r="Y103" s="41"/>
      <c r="Z103" s="41"/>
      <c r="AA103" s="41"/>
      <c r="AB103" s="41"/>
      <c r="AC103" s="41"/>
      <c r="AD103" s="41"/>
      <c r="AE103" s="41"/>
      <c r="AT103" s="20" t="s">
        <v>166</v>
      </c>
      <c r="AU103" s="20" t="s">
        <v>81</v>
      </c>
    </row>
    <row r="104" s="2" customFormat="1" ht="24.15" customHeight="1">
      <c r="A104" s="41"/>
      <c r="B104" s="42"/>
      <c r="C104" s="216" t="s">
        <v>263</v>
      </c>
      <c r="D104" s="216" t="s">
        <v>159</v>
      </c>
      <c r="E104" s="217" t="s">
        <v>2932</v>
      </c>
      <c r="F104" s="218" t="s">
        <v>2933</v>
      </c>
      <c r="G104" s="219" t="s">
        <v>551</v>
      </c>
      <c r="H104" s="293"/>
      <c r="I104" s="221"/>
      <c r="J104" s="222">
        <f>ROUND(I104*H104,2)</f>
        <v>0</v>
      </c>
      <c r="K104" s="218" t="s">
        <v>219</v>
      </c>
      <c r="L104" s="47"/>
      <c r="M104" s="223" t="s">
        <v>19</v>
      </c>
      <c r="N104" s="224" t="s">
        <v>43</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318</v>
      </c>
      <c r="AT104" s="227" t="s">
        <v>159</v>
      </c>
      <c r="AU104" s="227" t="s">
        <v>81</v>
      </c>
      <c r="AY104" s="20" t="s">
        <v>156</v>
      </c>
      <c r="BE104" s="228">
        <f>IF(N104="základní",J104,0)</f>
        <v>0</v>
      </c>
      <c r="BF104" s="228">
        <f>IF(N104="snížená",J104,0)</f>
        <v>0</v>
      </c>
      <c r="BG104" s="228">
        <f>IF(N104="zákl. přenesená",J104,0)</f>
        <v>0</v>
      </c>
      <c r="BH104" s="228">
        <f>IF(N104="sníž. přenesená",J104,0)</f>
        <v>0</v>
      </c>
      <c r="BI104" s="228">
        <f>IF(N104="nulová",J104,0)</f>
        <v>0</v>
      </c>
      <c r="BJ104" s="20" t="s">
        <v>79</v>
      </c>
      <c r="BK104" s="228">
        <f>ROUND(I104*H104,2)</f>
        <v>0</v>
      </c>
      <c r="BL104" s="20" t="s">
        <v>318</v>
      </c>
      <c r="BM104" s="227" t="s">
        <v>2934</v>
      </c>
    </row>
    <row r="105" s="2" customFormat="1">
      <c r="A105" s="41"/>
      <c r="B105" s="42"/>
      <c r="C105" s="43"/>
      <c r="D105" s="229" t="s">
        <v>166</v>
      </c>
      <c r="E105" s="43"/>
      <c r="F105" s="230" t="s">
        <v>2935</v>
      </c>
      <c r="G105" s="43"/>
      <c r="H105" s="43"/>
      <c r="I105" s="231"/>
      <c r="J105" s="43"/>
      <c r="K105" s="43"/>
      <c r="L105" s="47"/>
      <c r="M105" s="232"/>
      <c r="N105" s="233"/>
      <c r="O105" s="87"/>
      <c r="P105" s="87"/>
      <c r="Q105" s="87"/>
      <c r="R105" s="87"/>
      <c r="S105" s="87"/>
      <c r="T105" s="88"/>
      <c r="U105" s="41"/>
      <c r="V105" s="41"/>
      <c r="W105" s="41"/>
      <c r="X105" s="41"/>
      <c r="Y105" s="41"/>
      <c r="Z105" s="41"/>
      <c r="AA105" s="41"/>
      <c r="AB105" s="41"/>
      <c r="AC105" s="41"/>
      <c r="AD105" s="41"/>
      <c r="AE105" s="41"/>
      <c r="AT105" s="20" t="s">
        <v>166</v>
      </c>
      <c r="AU105" s="20" t="s">
        <v>81</v>
      </c>
    </row>
    <row r="106" s="12" customFormat="1" ht="22.8" customHeight="1">
      <c r="A106" s="12"/>
      <c r="B106" s="200"/>
      <c r="C106" s="201"/>
      <c r="D106" s="202" t="s">
        <v>71</v>
      </c>
      <c r="E106" s="214" t="s">
        <v>1408</v>
      </c>
      <c r="F106" s="214" t="s">
        <v>1409</v>
      </c>
      <c r="G106" s="201"/>
      <c r="H106" s="201"/>
      <c r="I106" s="204"/>
      <c r="J106" s="215">
        <f>BK106</f>
        <v>0</v>
      </c>
      <c r="K106" s="201"/>
      <c r="L106" s="206"/>
      <c r="M106" s="207"/>
      <c r="N106" s="208"/>
      <c r="O106" s="208"/>
      <c r="P106" s="209">
        <f>SUM(P107:P114)</f>
        <v>0</v>
      </c>
      <c r="Q106" s="208"/>
      <c r="R106" s="209">
        <f>SUM(R107:R114)</f>
        <v>0.0012599999999999998</v>
      </c>
      <c r="S106" s="208"/>
      <c r="T106" s="210">
        <f>SUM(T107:T114)</f>
        <v>0</v>
      </c>
      <c r="U106" s="12"/>
      <c r="V106" s="12"/>
      <c r="W106" s="12"/>
      <c r="X106" s="12"/>
      <c r="Y106" s="12"/>
      <c r="Z106" s="12"/>
      <c r="AA106" s="12"/>
      <c r="AB106" s="12"/>
      <c r="AC106" s="12"/>
      <c r="AD106" s="12"/>
      <c r="AE106" s="12"/>
      <c r="AR106" s="211" t="s">
        <v>81</v>
      </c>
      <c r="AT106" s="212" t="s">
        <v>71</v>
      </c>
      <c r="AU106" s="212" t="s">
        <v>79</v>
      </c>
      <c r="AY106" s="211" t="s">
        <v>156</v>
      </c>
      <c r="BK106" s="213">
        <f>SUM(BK107:BK114)</f>
        <v>0</v>
      </c>
    </row>
    <row r="107" s="2" customFormat="1" ht="21.75" customHeight="1">
      <c r="A107" s="41"/>
      <c r="B107" s="42"/>
      <c r="C107" s="216" t="s">
        <v>270</v>
      </c>
      <c r="D107" s="216" t="s">
        <v>159</v>
      </c>
      <c r="E107" s="217" t="s">
        <v>1410</v>
      </c>
      <c r="F107" s="218" t="s">
        <v>1411</v>
      </c>
      <c r="G107" s="219" t="s">
        <v>187</v>
      </c>
      <c r="H107" s="220">
        <v>1</v>
      </c>
      <c r="I107" s="221"/>
      <c r="J107" s="222">
        <f>ROUND(I107*H107,2)</f>
        <v>0</v>
      </c>
      <c r="K107" s="218" t="s">
        <v>219</v>
      </c>
      <c r="L107" s="47"/>
      <c r="M107" s="223" t="s">
        <v>19</v>
      </c>
      <c r="N107" s="224" t="s">
        <v>43</v>
      </c>
      <c r="O107" s="87"/>
      <c r="P107" s="225">
        <f>O107*H107</f>
        <v>0</v>
      </c>
      <c r="Q107" s="225">
        <v>0.00025999999999999998</v>
      </c>
      <c r="R107" s="225">
        <f>Q107*H107</f>
        <v>0.00025999999999999998</v>
      </c>
      <c r="S107" s="225">
        <v>0</v>
      </c>
      <c r="T107" s="226">
        <f>S107*H107</f>
        <v>0</v>
      </c>
      <c r="U107" s="41"/>
      <c r="V107" s="41"/>
      <c r="W107" s="41"/>
      <c r="X107" s="41"/>
      <c r="Y107" s="41"/>
      <c r="Z107" s="41"/>
      <c r="AA107" s="41"/>
      <c r="AB107" s="41"/>
      <c r="AC107" s="41"/>
      <c r="AD107" s="41"/>
      <c r="AE107" s="41"/>
      <c r="AR107" s="227" t="s">
        <v>318</v>
      </c>
      <c r="AT107" s="227" t="s">
        <v>159</v>
      </c>
      <c r="AU107" s="227" t="s">
        <v>81</v>
      </c>
      <c r="AY107" s="20" t="s">
        <v>156</v>
      </c>
      <c r="BE107" s="228">
        <f>IF(N107="základní",J107,0)</f>
        <v>0</v>
      </c>
      <c r="BF107" s="228">
        <f>IF(N107="snížená",J107,0)</f>
        <v>0</v>
      </c>
      <c r="BG107" s="228">
        <f>IF(N107="zákl. přenesená",J107,0)</f>
        <v>0</v>
      </c>
      <c r="BH107" s="228">
        <f>IF(N107="sníž. přenesená",J107,0)</f>
        <v>0</v>
      </c>
      <c r="BI107" s="228">
        <f>IF(N107="nulová",J107,0)</f>
        <v>0</v>
      </c>
      <c r="BJ107" s="20" t="s">
        <v>79</v>
      </c>
      <c r="BK107" s="228">
        <f>ROUND(I107*H107,2)</f>
        <v>0</v>
      </c>
      <c r="BL107" s="20" t="s">
        <v>318</v>
      </c>
      <c r="BM107" s="227" t="s">
        <v>2936</v>
      </c>
    </row>
    <row r="108" s="2" customFormat="1">
      <c r="A108" s="41"/>
      <c r="B108" s="42"/>
      <c r="C108" s="43"/>
      <c r="D108" s="229" t="s">
        <v>166</v>
      </c>
      <c r="E108" s="43"/>
      <c r="F108" s="230" t="s">
        <v>1413</v>
      </c>
      <c r="G108" s="43"/>
      <c r="H108" s="43"/>
      <c r="I108" s="231"/>
      <c r="J108" s="43"/>
      <c r="K108" s="43"/>
      <c r="L108" s="47"/>
      <c r="M108" s="232"/>
      <c r="N108" s="233"/>
      <c r="O108" s="87"/>
      <c r="P108" s="87"/>
      <c r="Q108" s="87"/>
      <c r="R108" s="87"/>
      <c r="S108" s="87"/>
      <c r="T108" s="88"/>
      <c r="U108" s="41"/>
      <c r="V108" s="41"/>
      <c r="W108" s="41"/>
      <c r="X108" s="41"/>
      <c r="Y108" s="41"/>
      <c r="Z108" s="41"/>
      <c r="AA108" s="41"/>
      <c r="AB108" s="41"/>
      <c r="AC108" s="41"/>
      <c r="AD108" s="41"/>
      <c r="AE108" s="41"/>
      <c r="AT108" s="20" t="s">
        <v>166</v>
      </c>
      <c r="AU108" s="20" t="s">
        <v>81</v>
      </c>
    </row>
    <row r="109" s="2" customFormat="1" ht="24.15" customHeight="1">
      <c r="A109" s="41"/>
      <c r="B109" s="42"/>
      <c r="C109" s="216" t="s">
        <v>276</v>
      </c>
      <c r="D109" s="216" t="s">
        <v>159</v>
      </c>
      <c r="E109" s="217" t="s">
        <v>1414</v>
      </c>
      <c r="F109" s="218" t="s">
        <v>1415</v>
      </c>
      <c r="G109" s="219" t="s">
        <v>187</v>
      </c>
      <c r="H109" s="220">
        <v>1</v>
      </c>
      <c r="I109" s="221"/>
      <c r="J109" s="222">
        <f>ROUND(I109*H109,2)</f>
        <v>0</v>
      </c>
      <c r="K109" s="218" t="s">
        <v>219</v>
      </c>
      <c r="L109" s="47"/>
      <c r="M109" s="223" t="s">
        <v>19</v>
      </c>
      <c r="N109" s="224" t="s">
        <v>43</v>
      </c>
      <c r="O109" s="87"/>
      <c r="P109" s="225">
        <f>O109*H109</f>
        <v>0</v>
      </c>
      <c r="Q109" s="225">
        <v>0.00013999999999999999</v>
      </c>
      <c r="R109" s="225">
        <f>Q109*H109</f>
        <v>0.00013999999999999999</v>
      </c>
      <c r="S109" s="225">
        <v>0</v>
      </c>
      <c r="T109" s="226">
        <f>S109*H109</f>
        <v>0</v>
      </c>
      <c r="U109" s="41"/>
      <c r="V109" s="41"/>
      <c r="W109" s="41"/>
      <c r="X109" s="41"/>
      <c r="Y109" s="41"/>
      <c r="Z109" s="41"/>
      <c r="AA109" s="41"/>
      <c r="AB109" s="41"/>
      <c r="AC109" s="41"/>
      <c r="AD109" s="41"/>
      <c r="AE109" s="41"/>
      <c r="AR109" s="227" t="s">
        <v>318</v>
      </c>
      <c r="AT109" s="227" t="s">
        <v>159</v>
      </c>
      <c r="AU109" s="227" t="s">
        <v>81</v>
      </c>
      <c r="AY109" s="20" t="s">
        <v>156</v>
      </c>
      <c r="BE109" s="228">
        <f>IF(N109="základní",J109,0)</f>
        <v>0</v>
      </c>
      <c r="BF109" s="228">
        <f>IF(N109="snížená",J109,0)</f>
        <v>0</v>
      </c>
      <c r="BG109" s="228">
        <f>IF(N109="zákl. přenesená",J109,0)</f>
        <v>0</v>
      </c>
      <c r="BH109" s="228">
        <f>IF(N109="sníž. přenesená",J109,0)</f>
        <v>0</v>
      </c>
      <c r="BI109" s="228">
        <f>IF(N109="nulová",J109,0)</f>
        <v>0</v>
      </c>
      <c r="BJ109" s="20" t="s">
        <v>79</v>
      </c>
      <c r="BK109" s="228">
        <f>ROUND(I109*H109,2)</f>
        <v>0</v>
      </c>
      <c r="BL109" s="20" t="s">
        <v>318</v>
      </c>
      <c r="BM109" s="227" t="s">
        <v>2937</v>
      </c>
    </row>
    <row r="110" s="2" customFormat="1">
      <c r="A110" s="41"/>
      <c r="B110" s="42"/>
      <c r="C110" s="43"/>
      <c r="D110" s="229" t="s">
        <v>166</v>
      </c>
      <c r="E110" s="43"/>
      <c r="F110" s="230" t="s">
        <v>1417</v>
      </c>
      <c r="G110" s="43"/>
      <c r="H110" s="43"/>
      <c r="I110" s="231"/>
      <c r="J110" s="43"/>
      <c r="K110" s="43"/>
      <c r="L110" s="47"/>
      <c r="M110" s="232"/>
      <c r="N110" s="233"/>
      <c r="O110" s="87"/>
      <c r="P110" s="87"/>
      <c r="Q110" s="87"/>
      <c r="R110" s="87"/>
      <c r="S110" s="87"/>
      <c r="T110" s="88"/>
      <c r="U110" s="41"/>
      <c r="V110" s="41"/>
      <c r="W110" s="41"/>
      <c r="X110" s="41"/>
      <c r="Y110" s="41"/>
      <c r="Z110" s="41"/>
      <c r="AA110" s="41"/>
      <c r="AB110" s="41"/>
      <c r="AC110" s="41"/>
      <c r="AD110" s="41"/>
      <c r="AE110" s="41"/>
      <c r="AT110" s="20" t="s">
        <v>166</v>
      </c>
      <c r="AU110" s="20" t="s">
        <v>81</v>
      </c>
    </row>
    <row r="111" s="2" customFormat="1" ht="21.75" customHeight="1">
      <c r="A111" s="41"/>
      <c r="B111" s="42"/>
      <c r="C111" s="216" t="s">
        <v>281</v>
      </c>
      <c r="D111" s="216" t="s">
        <v>159</v>
      </c>
      <c r="E111" s="217" t="s">
        <v>1418</v>
      </c>
      <c r="F111" s="218" t="s">
        <v>1419</v>
      </c>
      <c r="G111" s="219" t="s">
        <v>187</v>
      </c>
      <c r="H111" s="220">
        <v>1</v>
      </c>
      <c r="I111" s="221"/>
      <c r="J111" s="222">
        <f>ROUND(I111*H111,2)</f>
        <v>0</v>
      </c>
      <c r="K111" s="218" t="s">
        <v>219</v>
      </c>
      <c r="L111" s="47"/>
      <c r="M111" s="223" t="s">
        <v>19</v>
      </c>
      <c r="N111" s="224" t="s">
        <v>43</v>
      </c>
      <c r="O111" s="87"/>
      <c r="P111" s="225">
        <f>O111*H111</f>
        <v>0</v>
      </c>
      <c r="Q111" s="225">
        <v>0.00085999999999999998</v>
      </c>
      <c r="R111" s="225">
        <f>Q111*H111</f>
        <v>0.00085999999999999998</v>
      </c>
      <c r="S111" s="225">
        <v>0</v>
      </c>
      <c r="T111" s="226">
        <f>S111*H111</f>
        <v>0</v>
      </c>
      <c r="U111" s="41"/>
      <c r="V111" s="41"/>
      <c r="W111" s="41"/>
      <c r="X111" s="41"/>
      <c r="Y111" s="41"/>
      <c r="Z111" s="41"/>
      <c r="AA111" s="41"/>
      <c r="AB111" s="41"/>
      <c r="AC111" s="41"/>
      <c r="AD111" s="41"/>
      <c r="AE111" s="41"/>
      <c r="AR111" s="227" t="s">
        <v>318</v>
      </c>
      <c r="AT111" s="227" t="s">
        <v>159</v>
      </c>
      <c r="AU111" s="227" t="s">
        <v>81</v>
      </c>
      <c r="AY111" s="20" t="s">
        <v>156</v>
      </c>
      <c r="BE111" s="228">
        <f>IF(N111="základní",J111,0)</f>
        <v>0</v>
      </c>
      <c r="BF111" s="228">
        <f>IF(N111="snížená",J111,0)</f>
        <v>0</v>
      </c>
      <c r="BG111" s="228">
        <f>IF(N111="zákl. přenesená",J111,0)</f>
        <v>0</v>
      </c>
      <c r="BH111" s="228">
        <f>IF(N111="sníž. přenesená",J111,0)</f>
        <v>0</v>
      </c>
      <c r="BI111" s="228">
        <f>IF(N111="nulová",J111,0)</f>
        <v>0</v>
      </c>
      <c r="BJ111" s="20" t="s">
        <v>79</v>
      </c>
      <c r="BK111" s="228">
        <f>ROUND(I111*H111,2)</f>
        <v>0</v>
      </c>
      <c r="BL111" s="20" t="s">
        <v>318</v>
      </c>
      <c r="BM111" s="227" t="s">
        <v>2938</v>
      </c>
    </row>
    <row r="112" s="2" customFormat="1">
      <c r="A112" s="41"/>
      <c r="B112" s="42"/>
      <c r="C112" s="43"/>
      <c r="D112" s="229" t="s">
        <v>166</v>
      </c>
      <c r="E112" s="43"/>
      <c r="F112" s="230" t="s">
        <v>1421</v>
      </c>
      <c r="G112" s="43"/>
      <c r="H112" s="43"/>
      <c r="I112" s="231"/>
      <c r="J112" s="43"/>
      <c r="K112" s="43"/>
      <c r="L112" s="47"/>
      <c r="M112" s="232"/>
      <c r="N112" s="233"/>
      <c r="O112" s="87"/>
      <c r="P112" s="87"/>
      <c r="Q112" s="87"/>
      <c r="R112" s="87"/>
      <c r="S112" s="87"/>
      <c r="T112" s="88"/>
      <c r="U112" s="41"/>
      <c r="V112" s="41"/>
      <c r="W112" s="41"/>
      <c r="X112" s="41"/>
      <c r="Y112" s="41"/>
      <c r="Z112" s="41"/>
      <c r="AA112" s="41"/>
      <c r="AB112" s="41"/>
      <c r="AC112" s="41"/>
      <c r="AD112" s="41"/>
      <c r="AE112" s="41"/>
      <c r="AT112" s="20" t="s">
        <v>166</v>
      </c>
      <c r="AU112" s="20" t="s">
        <v>81</v>
      </c>
    </row>
    <row r="113" s="2" customFormat="1" ht="24.15" customHeight="1">
      <c r="A113" s="41"/>
      <c r="B113" s="42"/>
      <c r="C113" s="216" t="s">
        <v>8</v>
      </c>
      <c r="D113" s="216" t="s">
        <v>159</v>
      </c>
      <c r="E113" s="217" t="s">
        <v>2939</v>
      </c>
      <c r="F113" s="218" t="s">
        <v>2940</v>
      </c>
      <c r="G113" s="219" t="s">
        <v>551</v>
      </c>
      <c r="H113" s="293"/>
      <c r="I113" s="221"/>
      <c r="J113" s="222">
        <f>ROUND(I113*H113,2)</f>
        <v>0</v>
      </c>
      <c r="K113" s="218" t="s">
        <v>219</v>
      </c>
      <c r="L113" s="47"/>
      <c r="M113" s="223" t="s">
        <v>19</v>
      </c>
      <c r="N113" s="224" t="s">
        <v>43</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318</v>
      </c>
      <c r="AT113" s="227" t="s">
        <v>159</v>
      </c>
      <c r="AU113" s="227" t="s">
        <v>81</v>
      </c>
      <c r="AY113" s="20" t="s">
        <v>156</v>
      </c>
      <c r="BE113" s="228">
        <f>IF(N113="základní",J113,0)</f>
        <v>0</v>
      </c>
      <c r="BF113" s="228">
        <f>IF(N113="snížená",J113,0)</f>
        <v>0</v>
      </c>
      <c r="BG113" s="228">
        <f>IF(N113="zákl. přenesená",J113,0)</f>
        <v>0</v>
      </c>
      <c r="BH113" s="228">
        <f>IF(N113="sníž. přenesená",J113,0)</f>
        <v>0</v>
      </c>
      <c r="BI113" s="228">
        <f>IF(N113="nulová",J113,0)</f>
        <v>0</v>
      </c>
      <c r="BJ113" s="20" t="s">
        <v>79</v>
      </c>
      <c r="BK113" s="228">
        <f>ROUND(I113*H113,2)</f>
        <v>0</v>
      </c>
      <c r="BL113" s="20" t="s">
        <v>318</v>
      </c>
      <c r="BM113" s="227" t="s">
        <v>2941</v>
      </c>
    </row>
    <row r="114" s="2" customFormat="1">
      <c r="A114" s="41"/>
      <c r="B114" s="42"/>
      <c r="C114" s="43"/>
      <c r="D114" s="229" t="s">
        <v>166</v>
      </c>
      <c r="E114" s="43"/>
      <c r="F114" s="230" t="s">
        <v>2942</v>
      </c>
      <c r="G114" s="43"/>
      <c r="H114" s="43"/>
      <c r="I114" s="231"/>
      <c r="J114" s="43"/>
      <c r="K114" s="43"/>
      <c r="L114" s="47"/>
      <c r="M114" s="232"/>
      <c r="N114" s="233"/>
      <c r="O114" s="87"/>
      <c r="P114" s="87"/>
      <c r="Q114" s="87"/>
      <c r="R114" s="87"/>
      <c r="S114" s="87"/>
      <c r="T114" s="88"/>
      <c r="U114" s="41"/>
      <c r="V114" s="41"/>
      <c r="W114" s="41"/>
      <c r="X114" s="41"/>
      <c r="Y114" s="41"/>
      <c r="Z114" s="41"/>
      <c r="AA114" s="41"/>
      <c r="AB114" s="41"/>
      <c r="AC114" s="41"/>
      <c r="AD114" s="41"/>
      <c r="AE114" s="41"/>
      <c r="AT114" s="20" t="s">
        <v>166</v>
      </c>
      <c r="AU114" s="20" t="s">
        <v>81</v>
      </c>
    </row>
    <row r="115" s="12" customFormat="1" ht="22.8" customHeight="1">
      <c r="A115" s="12"/>
      <c r="B115" s="200"/>
      <c r="C115" s="201"/>
      <c r="D115" s="202" t="s">
        <v>71</v>
      </c>
      <c r="E115" s="214" t="s">
        <v>1426</v>
      </c>
      <c r="F115" s="214" t="s">
        <v>1427</v>
      </c>
      <c r="G115" s="201"/>
      <c r="H115" s="201"/>
      <c r="I115" s="204"/>
      <c r="J115" s="215">
        <f>BK115</f>
        <v>0</v>
      </c>
      <c r="K115" s="201"/>
      <c r="L115" s="206"/>
      <c r="M115" s="207"/>
      <c r="N115" s="208"/>
      <c r="O115" s="208"/>
      <c r="P115" s="209">
        <f>SUM(P116:P119)</f>
        <v>0</v>
      </c>
      <c r="Q115" s="208"/>
      <c r="R115" s="209">
        <f>SUM(R116:R119)</f>
        <v>0.010749999999999999</v>
      </c>
      <c r="S115" s="208"/>
      <c r="T115" s="210">
        <f>SUM(T116:T119)</f>
        <v>0</v>
      </c>
      <c r="U115" s="12"/>
      <c r="V115" s="12"/>
      <c r="W115" s="12"/>
      <c r="X115" s="12"/>
      <c r="Y115" s="12"/>
      <c r="Z115" s="12"/>
      <c r="AA115" s="12"/>
      <c r="AB115" s="12"/>
      <c r="AC115" s="12"/>
      <c r="AD115" s="12"/>
      <c r="AE115" s="12"/>
      <c r="AR115" s="211" t="s">
        <v>81</v>
      </c>
      <c r="AT115" s="212" t="s">
        <v>71</v>
      </c>
      <c r="AU115" s="212" t="s">
        <v>79</v>
      </c>
      <c r="AY115" s="211" t="s">
        <v>156</v>
      </c>
      <c r="BK115" s="213">
        <f>SUM(BK116:BK119)</f>
        <v>0</v>
      </c>
    </row>
    <row r="116" s="2" customFormat="1" ht="24.15" customHeight="1">
      <c r="A116" s="41"/>
      <c r="B116" s="42"/>
      <c r="C116" s="216" t="s">
        <v>297</v>
      </c>
      <c r="D116" s="216" t="s">
        <v>159</v>
      </c>
      <c r="E116" s="217" t="s">
        <v>2943</v>
      </c>
      <c r="F116" s="218" t="s">
        <v>2944</v>
      </c>
      <c r="G116" s="219" t="s">
        <v>187</v>
      </c>
      <c r="H116" s="220">
        <v>1</v>
      </c>
      <c r="I116" s="221"/>
      <c r="J116" s="222">
        <f>ROUND(I116*H116,2)</f>
        <v>0</v>
      </c>
      <c r="K116" s="218" t="s">
        <v>219</v>
      </c>
      <c r="L116" s="47"/>
      <c r="M116" s="223" t="s">
        <v>19</v>
      </c>
      <c r="N116" s="224" t="s">
        <v>43</v>
      </c>
      <c r="O116" s="87"/>
      <c r="P116" s="225">
        <f>O116*H116</f>
        <v>0</v>
      </c>
      <c r="Q116" s="225">
        <v>0.010749999999999999</v>
      </c>
      <c r="R116" s="225">
        <f>Q116*H116</f>
        <v>0.010749999999999999</v>
      </c>
      <c r="S116" s="225">
        <v>0</v>
      </c>
      <c r="T116" s="226">
        <f>S116*H116</f>
        <v>0</v>
      </c>
      <c r="U116" s="41"/>
      <c r="V116" s="41"/>
      <c r="W116" s="41"/>
      <c r="X116" s="41"/>
      <c r="Y116" s="41"/>
      <c r="Z116" s="41"/>
      <c r="AA116" s="41"/>
      <c r="AB116" s="41"/>
      <c r="AC116" s="41"/>
      <c r="AD116" s="41"/>
      <c r="AE116" s="41"/>
      <c r="AR116" s="227" t="s">
        <v>318</v>
      </c>
      <c r="AT116" s="227" t="s">
        <v>159</v>
      </c>
      <c r="AU116" s="227" t="s">
        <v>81</v>
      </c>
      <c r="AY116" s="20" t="s">
        <v>156</v>
      </c>
      <c r="BE116" s="228">
        <f>IF(N116="základní",J116,0)</f>
        <v>0</v>
      </c>
      <c r="BF116" s="228">
        <f>IF(N116="snížená",J116,0)</f>
        <v>0</v>
      </c>
      <c r="BG116" s="228">
        <f>IF(N116="zákl. přenesená",J116,0)</f>
        <v>0</v>
      </c>
      <c r="BH116" s="228">
        <f>IF(N116="sníž. přenesená",J116,0)</f>
        <v>0</v>
      </c>
      <c r="BI116" s="228">
        <f>IF(N116="nulová",J116,0)</f>
        <v>0</v>
      </c>
      <c r="BJ116" s="20" t="s">
        <v>79</v>
      </c>
      <c r="BK116" s="228">
        <f>ROUND(I116*H116,2)</f>
        <v>0</v>
      </c>
      <c r="BL116" s="20" t="s">
        <v>318</v>
      </c>
      <c r="BM116" s="227" t="s">
        <v>2945</v>
      </c>
    </row>
    <row r="117" s="2" customFormat="1">
      <c r="A117" s="41"/>
      <c r="B117" s="42"/>
      <c r="C117" s="43"/>
      <c r="D117" s="229" t="s">
        <v>166</v>
      </c>
      <c r="E117" s="43"/>
      <c r="F117" s="230" t="s">
        <v>2946</v>
      </c>
      <c r="G117" s="43"/>
      <c r="H117" s="43"/>
      <c r="I117" s="231"/>
      <c r="J117" s="43"/>
      <c r="K117" s="43"/>
      <c r="L117" s="47"/>
      <c r="M117" s="232"/>
      <c r="N117" s="233"/>
      <c r="O117" s="87"/>
      <c r="P117" s="87"/>
      <c r="Q117" s="87"/>
      <c r="R117" s="87"/>
      <c r="S117" s="87"/>
      <c r="T117" s="88"/>
      <c r="U117" s="41"/>
      <c r="V117" s="41"/>
      <c r="W117" s="41"/>
      <c r="X117" s="41"/>
      <c r="Y117" s="41"/>
      <c r="Z117" s="41"/>
      <c r="AA117" s="41"/>
      <c r="AB117" s="41"/>
      <c r="AC117" s="41"/>
      <c r="AD117" s="41"/>
      <c r="AE117" s="41"/>
      <c r="AT117" s="20" t="s">
        <v>166</v>
      </c>
      <c r="AU117" s="20" t="s">
        <v>81</v>
      </c>
    </row>
    <row r="118" s="2" customFormat="1" ht="24.15" customHeight="1">
      <c r="A118" s="41"/>
      <c r="B118" s="42"/>
      <c r="C118" s="216" t="s">
        <v>302</v>
      </c>
      <c r="D118" s="216" t="s">
        <v>159</v>
      </c>
      <c r="E118" s="217" t="s">
        <v>2947</v>
      </c>
      <c r="F118" s="218" t="s">
        <v>2948</v>
      </c>
      <c r="G118" s="219" t="s">
        <v>551</v>
      </c>
      <c r="H118" s="293"/>
      <c r="I118" s="221"/>
      <c r="J118" s="222">
        <f>ROUND(I118*H118,2)</f>
        <v>0</v>
      </c>
      <c r="K118" s="218" t="s">
        <v>219</v>
      </c>
      <c r="L118" s="47"/>
      <c r="M118" s="223" t="s">
        <v>19</v>
      </c>
      <c r="N118" s="224" t="s">
        <v>43</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318</v>
      </c>
      <c r="AT118" s="227" t="s">
        <v>159</v>
      </c>
      <c r="AU118" s="227" t="s">
        <v>81</v>
      </c>
      <c r="AY118" s="20" t="s">
        <v>156</v>
      </c>
      <c r="BE118" s="228">
        <f>IF(N118="základní",J118,0)</f>
        <v>0</v>
      </c>
      <c r="BF118" s="228">
        <f>IF(N118="snížená",J118,0)</f>
        <v>0</v>
      </c>
      <c r="BG118" s="228">
        <f>IF(N118="zákl. přenesená",J118,0)</f>
        <v>0</v>
      </c>
      <c r="BH118" s="228">
        <f>IF(N118="sníž. přenesená",J118,0)</f>
        <v>0</v>
      </c>
      <c r="BI118" s="228">
        <f>IF(N118="nulová",J118,0)</f>
        <v>0</v>
      </c>
      <c r="BJ118" s="20" t="s">
        <v>79</v>
      </c>
      <c r="BK118" s="228">
        <f>ROUND(I118*H118,2)</f>
        <v>0</v>
      </c>
      <c r="BL118" s="20" t="s">
        <v>318</v>
      </c>
      <c r="BM118" s="227" t="s">
        <v>2949</v>
      </c>
    </row>
    <row r="119" s="2" customFormat="1">
      <c r="A119" s="41"/>
      <c r="B119" s="42"/>
      <c r="C119" s="43"/>
      <c r="D119" s="229" t="s">
        <v>166</v>
      </c>
      <c r="E119" s="43"/>
      <c r="F119" s="230" t="s">
        <v>2950</v>
      </c>
      <c r="G119" s="43"/>
      <c r="H119" s="43"/>
      <c r="I119" s="231"/>
      <c r="J119" s="43"/>
      <c r="K119" s="43"/>
      <c r="L119" s="47"/>
      <c r="M119" s="295"/>
      <c r="N119" s="296"/>
      <c r="O119" s="236"/>
      <c r="P119" s="236"/>
      <c r="Q119" s="236"/>
      <c r="R119" s="236"/>
      <c r="S119" s="236"/>
      <c r="T119" s="297"/>
      <c r="U119" s="41"/>
      <c r="V119" s="41"/>
      <c r="W119" s="41"/>
      <c r="X119" s="41"/>
      <c r="Y119" s="41"/>
      <c r="Z119" s="41"/>
      <c r="AA119" s="41"/>
      <c r="AB119" s="41"/>
      <c r="AC119" s="41"/>
      <c r="AD119" s="41"/>
      <c r="AE119" s="41"/>
      <c r="AT119" s="20" t="s">
        <v>166</v>
      </c>
      <c r="AU119" s="20" t="s">
        <v>81</v>
      </c>
    </row>
    <row r="120" s="2" customFormat="1" ht="6.96" customHeight="1">
      <c r="A120" s="41"/>
      <c r="B120" s="62"/>
      <c r="C120" s="63"/>
      <c r="D120" s="63"/>
      <c r="E120" s="63"/>
      <c r="F120" s="63"/>
      <c r="G120" s="63"/>
      <c r="H120" s="63"/>
      <c r="I120" s="63"/>
      <c r="J120" s="63"/>
      <c r="K120" s="63"/>
      <c r="L120" s="47"/>
      <c r="M120" s="41"/>
      <c r="O120" s="41"/>
      <c r="P120" s="41"/>
      <c r="Q120" s="41"/>
      <c r="R120" s="41"/>
      <c r="S120" s="41"/>
      <c r="T120" s="41"/>
      <c r="U120" s="41"/>
      <c r="V120" s="41"/>
      <c r="W120" s="41"/>
      <c r="X120" s="41"/>
      <c r="Y120" s="41"/>
      <c r="Z120" s="41"/>
      <c r="AA120" s="41"/>
      <c r="AB120" s="41"/>
      <c r="AC120" s="41"/>
      <c r="AD120" s="41"/>
      <c r="AE120" s="41"/>
    </row>
  </sheetData>
  <sheetProtection sheet="1" autoFilter="0" formatColumns="0" formatRows="0" objects="1" scenarios="1" spinCount="100000" saltValue="W7bNLNHrU0ZSFijD0KDwCxMM4DrI4drZI1WxmQv9VbiD9XBXEQSu+i1vDFsygmnMwpL4MbKhEnFuZ1qm2wm8AQ==" hashValue="f5zWjghDcEGdCSFjX9rNzSFVYmLbBAiDGV4ddXk4kzvF85TLp9T5oR3Nfo8YmDbQelpnyIR3+4zyuGbM/T5lLg==" algorithmName="SHA-512" password="80EB"/>
  <autoFilter ref="C89:K119"/>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7" r:id="rId1" display="https://podminky.urs.cz/item/CS_URS_2024_02/998731311"/>
    <hyperlink ref="F101" r:id="rId2" display="https://podminky.urs.cz/item/CS_URS_2024_02/733322301"/>
    <hyperlink ref="F103" r:id="rId3" display="https://podminky.urs.cz/item/CS_URS_2024_02/733811241"/>
    <hyperlink ref="F105" r:id="rId4" display="https://podminky.urs.cz/item/CS_URS_2024_02/998733311"/>
    <hyperlink ref="F108" r:id="rId5" display="https://podminky.urs.cz/item/CS_URS_2024_02/734221545"/>
    <hyperlink ref="F110" r:id="rId6" display="https://podminky.urs.cz/item/CS_URS_2024_02/734221682"/>
    <hyperlink ref="F112" r:id="rId7" display="https://podminky.urs.cz/item/CS_URS_2024_02/734261406"/>
    <hyperlink ref="F114" r:id="rId8" display="https://podminky.urs.cz/item/CS_URS_2024_02/998734311"/>
    <hyperlink ref="F117" r:id="rId9" display="https://podminky.urs.cz/item/CS_URS_2024_02/735151252"/>
    <hyperlink ref="F119" r:id="rId10" display="https://podminky.urs.cz/item/CS_URS_2024_02/998735311"/>
  </hyperlinks>
  <pageMargins left="0.39375" right="0.39375" top="0.39375" bottom="0.39375" header="0" footer="0"/>
  <pageSetup paperSize="9" orientation="landscape" blackAndWhite="1" fitToHeight="100"/>
  <headerFooter>
    <oddFooter>&amp;CStrana &amp;P z &amp;N</oddFooter>
  </headerFooter>
  <drawing r:id="rId1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128</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2198</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2951</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ROUND(J91,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ROUND((SUM(BE91:BE165)),  2)</f>
        <v>0</v>
      </c>
      <c r="G35" s="41"/>
      <c r="H35" s="41"/>
      <c r="I35" s="161">
        <v>0.20999999999999999</v>
      </c>
      <c r="J35" s="160">
        <f>ROUND(((SUM(BE91:BE165))*I35),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ROUND((SUM(BF91:BF165)),  2)</f>
        <v>0</v>
      </c>
      <c r="G36" s="41"/>
      <c r="H36" s="41"/>
      <c r="I36" s="161">
        <v>0.12</v>
      </c>
      <c r="J36" s="160">
        <f>ROUND(((SUM(BF91:BF165))*I36),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ROUND((SUM(BG91:BG165)),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ROUND((SUM(BH91:BH165)),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ROUND((SUM(BI91:BI165)),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2198</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02.4 - Elektroinstalace</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J91</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2952</v>
      </c>
      <c r="E64" s="181"/>
      <c r="F64" s="181"/>
      <c r="G64" s="181"/>
      <c r="H64" s="181"/>
      <c r="I64" s="181"/>
      <c r="J64" s="182">
        <f>J92</f>
        <v>0</v>
      </c>
      <c r="K64" s="179"/>
      <c r="L64" s="183"/>
      <c r="S64" s="9"/>
      <c r="T64" s="9"/>
      <c r="U64" s="9"/>
      <c r="V64" s="9"/>
      <c r="W64" s="9"/>
      <c r="X64" s="9"/>
      <c r="Y64" s="9"/>
      <c r="Z64" s="9"/>
      <c r="AA64" s="9"/>
      <c r="AB64" s="9"/>
      <c r="AC64" s="9"/>
      <c r="AD64" s="9"/>
      <c r="AE64" s="9"/>
    </row>
    <row r="65" s="10" customFormat="1" ht="19.92" customHeight="1">
      <c r="A65" s="10"/>
      <c r="B65" s="184"/>
      <c r="C65" s="128"/>
      <c r="D65" s="185" t="s">
        <v>1671</v>
      </c>
      <c r="E65" s="186"/>
      <c r="F65" s="186"/>
      <c r="G65" s="186"/>
      <c r="H65" s="186"/>
      <c r="I65" s="186"/>
      <c r="J65" s="187">
        <f>J93</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1672</v>
      </c>
      <c r="E66" s="186"/>
      <c r="F66" s="186"/>
      <c r="G66" s="186"/>
      <c r="H66" s="186"/>
      <c r="I66" s="186"/>
      <c r="J66" s="187">
        <f>J99</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1673</v>
      </c>
      <c r="E67" s="186"/>
      <c r="F67" s="186"/>
      <c r="G67" s="186"/>
      <c r="H67" s="186"/>
      <c r="I67" s="186"/>
      <c r="J67" s="187">
        <f>J125</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1674</v>
      </c>
      <c r="E68" s="186"/>
      <c r="F68" s="186"/>
      <c r="G68" s="186"/>
      <c r="H68" s="186"/>
      <c r="I68" s="186"/>
      <c r="J68" s="187">
        <f>J148</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1675</v>
      </c>
      <c r="E69" s="186"/>
      <c r="F69" s="186"/>
      <c r="G69" s="186"/>
      <c r="H69" s="186"/>
      <c r="I69" s="186"/>
      <c r="J69" s="187">
        <f>J155</f>
        <v>0</v>
      </c>
      <c r="K69" s="128"/>
      <c r="L69" s="188"/>
      <c r="S69" s="10"/>
      <c r="T69" s="10"/>
      <c r="U69" s="10"/>
      <c r="V69" s="10"/>
      <c r="W69" s="10"/>
      <c r="X69" s="10"/>
      <c r="Y69" s="10"/>
      <c r="Z69" s="10"/>
      <c r="AA69" s="10"/>
      <c r="AB69" s="10"/>
      <c r="AC69" s="10"/>
      <c r="AD69" s="10"/>
      <c r="AE69" s="10"/>
    </row>
    <row r="70" s="2" customFormat="1" ht="21.84" customHeight="1">
      <c r="A70" s="41"/>
      <c r="B70" s="42"/>
      <c r="C70" s="43"/>
      <c r="D70" s="43"/>
      <c r="E70" s="43"/>
      <c r="F70" s="43"/>
      <c r="G70" s="43"/>
      <c r="H70" s="43"/>
      <c r="I70" s="43"/>
      <c r="J70" s="43"/>
      <c r="K70" s="43"/>
      <c r="L70" s="148"/>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8"/>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8"/>
      <c r="S75" s="41"/>
      <c r="T75" s="41"/>
      <c r="U75" s="41"/>
      <c r="V75" s="41"/>
      <c r="W75" s="41"/>
      <c r="X75" s="41"/>
      <c r="Y75" s="41"/>
      <c r="Z75" s="41"/>
      <c r="AA75" s="41"/>
      <c r="AB75" s="41"/>
      <c r="AC75" s="41"/>
      <c r="AD75" s="41"/>
      <c r="AE75" s="41"/>
    </row>
    <row r="76" s="2" customFormat="1" ht="24.96" customHeight="1">
      <c r="A76" s="41"/>
      <c r="B76" s="42"/>
      <c r="C76" s="26" t="s">
        <v>141</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26.25" customHeight="1">
      <c r="A79" s="41"/>
      <c r="B79" s="42"/>
      <c r="C79" s="43"/>
      <c r="D79" s="43"/>
      <c r="E79" s="173" t="str">
        <f>E7</f>
        <v>Změna stavby před dokončením - snížení energetické náročnosti technologických zařízení v kuchyni ZŠ Nádražní HS</v>
      </c>
      <c r="F79" s="35"/>
      <c r="G79" s="35"/>
      <c r="H79" s="35"/>
      <c r="I79" s="43"/>
      <c r="J79" s="43"/>
      <c r="K79" s="43"/>
      <c r="L79" s="148"/>
      <c r="S79" s="41"/>
      <c r="T79" s="41"/>
      <c r="U79" s="41"/>
      <c r="V79" s="41"/>
      <c r="W79" s="41"/>
      <c r="X79" s="41"/>
      <c r="Y79" s="41"/>
      <c r="Z79" s="41"/>
      <c r="AA79" s="41"/>
      <c r="AB79" s="41"/>
      <c r="AC79" s="41"/>
      <c r="AD79" s="41"/>
      <c r="AE79" s="41"/>
    </row>
    <row r="80" s="1" customFormat="1" ht="12" customHeight="1">
      <c r="B80" s="24"/>
      <c r="C80" s="35" t="s">
        <v>130</v>
      </c>
      <c r="D80" s="25"/>
      <c r="E80" s="25"/>
      <c r="F80" s="25"/>
      <c r="G80" s="25"/>
      <c r="H80" s="25"/>
      <c r="I80" s="25"/>
      <c r="J80" s="25"/>
      <c r="K80" s="25"/>
      <c r="L80" s="23"/>
    </row>
    <row r="81" s="2" customFormat="1" ht="16.5" customHeight="1">
      <c r="A81" s="41"/>
      <c r="B81" s="42"/>
      <c r="C81" s="43"/>
      <c r="D81" s="43"/>
      <c r="E81" s="173" t="s">
        <v>2198</v>
      </c>
      <c r="F81" s="43"/>
      <c r="G81" s="43"/>
      <c r="H81" s="43"/>
      <c r="I81" s="43"/>
      <c r="J81" s="43"/>
      <c r="K81" s="43"/>
      <c r="L81" s="148"/>
      <c r="S81" s="41"/>
      <c r="T81" s="41"/>
      <c r="U81" s="41"/>
      <c r="V81" s="41"/>
      <c r="W81" s="41"/>
      <c r="X81" s="41"/>
      <c r="Y81" s="41"/>
      <c r="Z81" s="41"/>
      <c r="AA81" s="41"/>
      <c r="AB81" s="41"/>
      <c r="AC81" s="41"/>
      <c r="AD81" s="41"/>
      <c r="AE81" s="41"/>
    </row>
    <row r="82" s="2" customFormat="1" ht="12" customHeight="1">
      <c r="A82" s="41"/>
      <c r="B82" s="42"/>
      <c r="C82" s="35" t="s">
        <v>194</v>
      </c>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6.5" customHeight="1">
      <c r="A83" s="41"/>
      <c r="B83" s="42"/>
      <c r="C83" s="43"/>
      <c r="D83" s="43"/>
      <c r="E83" s="72" t="str">
        <f>E11</f>
        <v>SO 02.4 - Elektroinstalace</v>
      </c>
      <c r="F83" s="43"/>
      <c r="G83" s="43"/>
      <c r="H83" s="43"/>
      <c r="I83" s="43"/>
      <c r="J83" s="43"/>
      <c r="K83" s="43"/>
      <c r="L83" s="148"/>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2" customHeight="1">
      <c r="A85" s="41"/>
      <c r="B85" s="42"/>
      <c r="C85" s="35" t="s">
        <v>21</v>
      </c>
      <c r="D85" s="43"/>
      <c r="E85" s="43"/>
      <c r="F85" s="30" t="str">
        <f>F14</f>
        <v>Horní Slavkov, Nádražní 683</v>
      </c>
      <c r="G85" s="43"/>
      <c r="H85" s="43"/>
      <c r="I85" s="35" t="s">
        <v>23</v>
      </c>
      <c r="J85" s="75" t="str">
        <f>IF(J14="","",J14)</f>
        <v>15. 7. 2024</v>
      </c>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5.15" customHeight="1">
      <c r="A87" s="41"/>
      <c r="B87" s="42"/>
      <c r="C87" s="35" t="s">
        <v>25</v>
      </c>
      <c r="D87" s="43"/>
      <c r="E87" s="43"/>
      <c r="F87" s="30" t="str">
        <f>E17</f>
        <v>Město Horní Slavkov</v>
      </c>
      <c r="G87" s="43"/>
      <c r="H87" s="43"/>
      <c r="I87" s="35" t="s">
        <v>31</v>
      </c>
      <c r="J87" s="39" t="str">
        <f>E23</f>
        <v>CENTRA STAV s.r.o.</v>
      </c>
      <c r="K87" s="43"/>
      <c r="L87" s="148"/>
      <c r="S87" s="41"/>
      <c r="T87" s="41"/>
      <c r="U87" s="41"/>
      <c r="V87" s="41"/>
      <c r="W87" s="41"/>
      <c r="X87" s="41"/>
      <c r="Y87" s="41"/>
      <c r="Z87" s="41"/>
      <c r="AA87" s="41"/>
      <c r="AB87" s="41"/>
      <c r="AC87" s="41"/>
      <c r="AD87" s="41"/>
      <c r="AE87" s="41"/>
    </row>
    <row r="88" s="2" customFormat="1" ht="15.15" customHeight="1">
      <c r="A88" s="41"/>
      <c r="B88" s="42"/>
      <c r="C88" s="35" t="s">
        <v>29</v>
      </c>
      <c r="D88" s="43"/>
      <c r="E88" s="43"/>
      <c r="F88" s="30" t="str">
        <f>IF(E20="","",E20)</f>
        <v>Vyplň údaj</v>
      </c>
      <c r="G88" s="43"/>
      <c r="H88" s="43"/>
      <c r="I88" s="35" t="s">
        <v>34</v>
      </c>
      <c r="J88" s="39" t="str">
        <f>E26</f>
        <v>Michal Kubelka</v>
      </c>
      <c r="K88" s="43"/>
      <c r="L88" s="148"/>
      <c r="S88" s="41"/>
      <c r="T88" s="41"/>
      <c r="U88" s="41"/>
      <c r="V88" s="41"/>
      <c r="W88" s="41"/>
      <c r="X88" s="41"/>
      <c r="Y88" s="41"/>
      <c r="Z88" s="41"/>
      <c r="AA88" s="41"/>
      <c r="AB88" s="41"/>
      <c r="AC88" s="41"/>
      <c r="AD88" s="41"/>
      <c r="AE88" s="41"/>
    </row>
    <row r="89" s="2" customFormat="1" ht="10.32"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11" customFormat="1" ht="29.28" customHeight="1">
      <c r="A90" s="189"/>
      <c r="B90" s="190"/>
      <c r="C90" s="191" t="s">
        <v>142</v>
      </c>
      <c r="D90" s="192" t="s">
        <v>57</v>
      </c>
      <c r="E90" s="192" t="s">
        <v>53</v>
      </c>
      <c r="F90" s="192" t="s">
        <v>54</v>
      </c>
      <c r="G90" s="192" t="s">
        <v>143</v>
      </c>
      <c r="H90" s="192" t="s">
        <v>144</v>
      </c>
      <c r="I90" s="192" t="s">
        <v>145</v>
      </c>
      <c r="J90" s="192" t="s">
        <v>134</v>
      </c>
      <c r="K90" s="193" t="s">
        <v>146</v>
      </c>
      <c r="L90" s="194"/>
      <c r="M90" s="95" t="s">
        <v>19</v>
      </c>
      <c r="N90" s="96" t="s">
        <v>42</v>
      </c>
      <c r="O90" s="96" t="s">
        <v>147</v>
      </c>
      <c r="P90" s="96" t="s">
        <v>148</v>
      </c>
      <c r="Q90" s="96" t="s">
        <v>149</v>
      </c>
      <c r="R90" s="96" t="s">
        <v>150</v>
      </c>
      <c r="S90" s="96" t="s">
        <v>151</v>
      </c>
      <c r="T90" s="97" t="s">
        <v>152</v>
      </c>
      <c r="U90" s="189"/>
      <c r="V90" s="189"/>
      <c r="W90" s="189"/>
      <c r="X90" s="189"/>
      <c r="Y90" s="189"/>
      <c r="Z90" s="189"/>
      <c r="AA90" s="189"/>
      <c r="AB90" s="189"/>
      <c r="AC90" s="189"/>
      <c r="AD90" s="189"/>
      <c r="AE90" s="189"/>
    </row>
    <row r="91" s="2" customFormat="1" ht="22.8" customHeight="1">
      <c r="A91" s="41"/>
      <c r="B91" s="42"/>
      <c r="C91" s="102" t="s">
        <v>153</v>
      </c>
      <c r="D91" s="43"/>
      <c r="E91" s="43"/>
      <c r="F91" s="43"/>
      <c r="G91" s="43"/>
      <c r="H91" s="43"/>
      <c r="I91" s="43"/>
      <c r="J91" s="195">
        <f>BK91</f>
        <v>0</v>
      </c>
      <c r="K91" s="43"/>
      <c r="L91" s="47"/>
      <c r="M91" s="98"/>
      <c r="N91" s="196"/>
      <c r="O91" s="99"/>
      <c r="P91" s="197">
        <f>P92</f>
        <v>0</v>
      </c>
      <c r="Q91" s="99"/>
      <c r="R91" s="197">
        <f>R92</f>
        <v>0</v>
      </c>
      <c r="S91" s="99"/>
      <c r="T91" s="198">
        <f>T92</f>
        <v>0</v>
      </c>
      <c r="U91" s="41"/>
      <c r="V91" s="41"/>
      <c r="W91" s="41"/>
      <c r="X91" s="41"/>
      <c r="Y91" s="41"/>
      <c r="Z91" s="41"/>
      <c r="AA91" s="41"/>
      <c r="AB91" s="41"/>
      <c r="AC91" s="41"/>
      <c r="AD91" s="41"/>
      <c r="AE91" s="41"/>
      <c r="AT91" s="20" t="s">
        <v>71</v>
      </c>
      <c r="AU91" s="20" t="s">
        <v>135</v>
      </c>
      <c r="BK91" s="199">
        <f>BK92</f>
        <v>0</v>
      </c>
    </row>
    <row r="92" s="12" customFormat="1" ht="25.92" customHeight="1">
      <c r="A92" s="12"/>
      <c r="B92" s="200"/>
      <c r="C92" s="201"/>
      <c r="D92" s="202" t="s">
        <v>71</v>
      </c>
      <c r="E92" s="203" t="s">
        <v>530</v>
      </c>
      <c r="F92" s="203" t="s">
        <v>530</v>
      </c>
      <c r="G92" s="201"/>
      <c r="H92" s="201"/>
      <c r="I92" s="204"/>
      <c r="J92" s="205">
        <f>BK92</f>
        <v>0</v>
      </c>
      <c r="K92" s="201"/>
      <c r="L92" s="206"/>
      <c r="M92" s="207"/>
      <c r="N92" s="208"/>
      <c r="O92" s="208"/>
      <c r="P92" s="209">
        <f>P93+P99+P125+P148+P155</f>
        <v>0</v>
      </c>
      <c r="Q92" s="208"/>
      <c r="R92" s="209">
        <f>R93+R99+R125+R148+R155</f>
        <v>0</v>
      </c>
      <c r="S92" s="208"/>
      <c r="T92" s="210">
        <f>T93+T99+T125+T148+T155</f>
        <v>0</v>
      </c>
      <c r="U92" s="12"/>
      <c r="V92" s="12"/>
      <c r="W92" s="12"/>
      <c r="X92" s="12"/>
      <c r="Y92" s="12"/>
      <c r="Z92" s="12"/>
      <c r="AA92" s="12"/>
      <c r="AB92" s="12"/>
      <c r="AC92" s="12"/>
      <c r="AD92" s="12"/>
      <c r="AE92" s="12"/>
      <c r="AR92" s="211" t="s">
        <v>81</v>
      </c>
      <c r="AT92" s="212" t="s">
        <v>71</v>
      </c>
      <c r="AU92" s="212" t="s">
        <v>72</v>
      </c>
      <c r="AY92" s="211" t="s">
        <v>156</v>
      </c>
      <c r="BK92" s="213">
        <f>BK93+BK99+BK125+BK148+BK155</f>
        <v>0</v>
      </c>
    </row>
    <row r="93" s="12" customFormat="1" ht="22.8" customHeight="1">
      <c r="A93" s="12"/>
      <c r="B93" s="200"/>
      <c r="C93" s="201"/>
      <c r="D93" s="202" t="s">
        <v>71</v>
      </c>
      <c r="E93" s="214" t="s">
        <v>1676</v>
      </c>
      <c r="F93" s="214" t="s">
        <v>1677</v>
      </c>
      <c r="G93" s="201"/>
      <c r="H93" s="201"/>
      <c r="I93" s="204"/>
      <c r="J93" s="215">
        <f>BK93</f>
        <v>0</v>
      </c>
      <c r="K93" s="201"/>
      <c r="L93" s="206"/>
      <c r="M93" s="207"/>
      <c r="N93" s="208"/>
      <c r="O93" s="208"/>
      <c r="P93" s="209">
        <f>SUM(P94:P98)</f>
        <v>0</v>
      </c>
      <c r="Q93" s="208"/>
      <c r="R93" s="209">
        <f>SUM(R94:R98)</f>
        <v>0</v>
      </c>
      <c r="S93" s="208"/>
      <c r="T93" s="210">
        <f>SUM(T94:T98)</f>
        <v>0</v>
      </c>
      <c r="U93" s="12"/>
      <c r="V93" s="12"/>
      <c r="W93" s="12"/>
      <c r="X93" s="12"/>
      <c r="Y93" s="12"/>
      <c r="Z93" s="12"/>
      <c r="AA93" s="12"/>
      <c r="AB93" s="12"/>
      <c r="AC93" s="12"/>
      <c r="AD93" s="12"/>
      <c r="AE93" s="12"/>
      <c r="AR93" s="211" t="s">
        <v>81</v>
      </c>
      <c r="AT93" s="212" t="s">
        <v>71</v>
      </c>
      <c r="AU93" s="212" t="s">
        <v>79</v>
      </c>
      <c r="AY93" s="211" t="s">
        <v>156</v>
      </c>
      <c r="BK93" s="213">
        <f>SUM(BK94:BK98)</f>
        <v>0</v>
      </c>
    </row>
    <row r="94" s="2" customFormat="1" ht="16.5" customHeight="1">
      <c r="A94" s="41"/>
      <c r="B94" s="42"/>
      <c r="C94" s="283" t="s">
        <v>79</v>
      </c>
      <c r="D94" s="283" t="s">
        <v>348</v>
      </c>
      <c r="E94" s="284" t="s">
        <v>2953</v>
      </c>
      <c r="F94" s="285" t="s">
        <v>2954</v>
      </c>
      <c r="G94" s="286" t="s">
        <v>1680</v>
      </c>
      <c r="H94" s="287">
        <v>2</v>
      </c>
      <c r="I94" s="288"/>
      <c r="J94" s="289">
        <f>ROUND(I94*H94,2)</f>
        <v>0</v>
      </c>
      <c r="K94" s="285" t="s">
        <v>19</v>
      </c>
      <c r="L94" s="290"/>
      <c r="M94" s="291" t="s">
        <v>19</v>
      </c>
      <c r="N94" s="292" t="s">
        <v>43</v>
      </c>
      <c r="O94" s="87"/>
      <c r="P94" s="225">
        <f>O94*H94</f>
        <v>0</v>
      </c>
      <c r="Q94" s="225">
        <v>0</v>
      </c>
      <c r="R94" s="225">
        <f>Q94*H94</f>
        <v>0</v>
      </c>
      <c r="S94" s="225">
        <v>0</v>
      </c>
      <c r="T94" s="226">
        <f>S94*H94</f>
        <v>0</v>
      </c>
      <c r="U94" s="41"/>
      <c r="V94" s="41"/>
      <c r="W94" s="41"/>
      <c r="X94" s="41"/>
      <c r="Y94" s="41"/>
      <c r="Z94" s="41"/>
      <c r="AA94" s="41"/>
      <c r="AB94" s="41"/>
      <c r="AC94" s="41"/>
      <c r="AD94" s="41"/>
      <c r="AE94" s="41"/>
      <c r="AR94" s="227" t="s">
        <v>420</v>
      </c>
      <c r="AT94" s="227" t="s">
        <v>348</v>
      </c>
      <c r="AU94" s="227" t="s">
        <v>81</v>
      </c>
      <c r="AY94" s="20" t="s">
        <v>156</v>
      </c>
      <c r="BE94" s="228">
        <f>IF(N94="základní",J94,0)</f>
        <v>0</v>
      </c>
      <c r="BF94" s="228">
        <f>IF(N94="snížená",J94,0)</f>
        <v>0</v>
      </c>
      <c r="BG94" s="228">
        <f>IF(N94="zákl. přenesená",J94,0)</f>
        <v>0</v>
      </c>
      <c r="BH94" s="228">
        <f>IF(N94="sníž. přenesená",J94,0)</f>
        <v>0</v>
      </c>
      <c r="BI94" s="228">
        <f>IF(N94="nulová",J94,0)</f>
        <v>0</v>
      </c>
      <c r="BJ94" s="20" t="s">
        <v>79</v>
      </c>
      <c r="BK94" s="228">
        <f>ROUND(I94*H94,2)</f>
        <v>0</v>
      </c>
      <c r="BL94" s="20" t="s">
        <v>318</v>
      </c>
      <c r="BM94" s="227" t="s">
        <v>2955</v>
      </c>
    </row>
    <row r="95" s="2" customFormat="1" ht="16.5" customHeight="1">
      <c r="A95" s="41"/>
      <c r="B95" s="42"/>
      <c r="C95" s="283" t="s">
        <v>81</v>
      </c>
      <c r="D95" s="283" t="s">
        <v>348</v>
      </c>
      <c r="E95" s="284" t="s">
        <v>2956</v>
      </c>
      <c r="F95" s="285" t="s">
        <v>2957</v>
      </c>
      <c r="G95" s="286" t="s">
        <v>1680</v>
      </c>
      <c r="H95" s="287">
        <v>2</v>
      </c>
      <c r="I95" s="288"/>
      <c r="J95" s="289">
        <f>ROUND(I95*H95,2)</f>
        <v>0</v>
      </c>
      <c r="K95" s="285" t="s">
        <v>19</v>
      </c>
      <c r="L95" s="290"/>
      <c r="M95" s="291" t="s">
        <v>19</v>
      </c>
      <c r="N95" s="292" t="s">
        <v>43</v>
      </c>
      <c r="O95" s="87"/>
      <c r="P95" s="225">
        <f>O95*H95</f>
        <v>0</v>
      </c>
      <c r="Q95" s="225">
        <v>0</v>
      </c>
      <c r="R95" s="225">
        <f>Q95*H95</f>
        <v>0</v>
      </c>
      <c r="S95" s="225">
        <v>0</v>
      </c>
      <c r="T95" s="226">
        <f>S95*H95</f>
        <v>0</v>
      </c>
      <c r="U95" s="41"/>
      <c r="V95" s="41"/>
      <c r="W95" s="41"/>
      <c r="X95" s="41"/>
      <c r="Y95" s="41"/>
      <c r="Z95" s="41"/>
      <c r="AA95" s="41"/>
      <c r="AB95" s="41"/>
      <c r="AC95" s="41"/>
      <c r="AD95" s="41"/>
      <c r="AE95" s="41"/>
      <c r="AR95" s="227" t="s">
        <v>420</v>
      </c>
      <c r="AT95" s="227" t="s">
        <v>348</v>
      </c>
      <c r="AU95" s="227" t="s">
        <v>81</v>
      </c>
      <c r="AY95" s="20" t="s">
        <v>156</v>
      </c>
      <c r="BE95" s="228">
        <f>IF(N95="základní",J95,0)</f>
        <v>0</v>
      </c>
      <c r="BF95" s="228">
        <f>IF(N95="snížená",J95,0)</f>
        <v>0</v>
      </c>
      <c r="BG95" s="228">
        <f>IF(N95="zákl. přenesená",J95,0)</f>
        <v>0</v>
      </c>
      <c r="BH95" s="228">
        <f>IF(N95="sníž. přenesená",J95,0)</f>
        <v>0</v>
      </c>
      <c r="BI95" s="228">
        <f>IF(N95="nulová",J95,0)</f>
        <v>0</v>
      </c>
      <c r="BJ95" s="20" t="s">
        <v>79</v>
      </c>
      <c r="BK95" s="228">
        <f>ROUND(I95*H95,2)</f>
        <v>0</v>
      </c>
      <c r="BL95" s="20" t="s">
        <v>318</v>
      </c>
      <c r="BM95" s="227" t="s">
        <v>2958</v>
      </c>
    </row>
    <row r="96" s="2" customFormat="1" ht="16.5" customHeight="1">
      <c r="A96" s="41"/>
      <c r="B96" s="42"/>
      <c r="C96" s="283" t="s">
        <v>106</v>
      </c>
      <c r="D96" s="283" t="s">
        <v>348</v>
      </c>
      <c r="E96" s="284" t="s">
        <v>2959</v>
      </c>
      <c r="F96" s="285" t="s">
        <v>2960</v>
      </c>
      <c r="G96" s="286" t="s">
        <v>1680</v>
      </c>
      <c r="H96" s="287">
        <v>2</v>
      </c>
      <c r="I96" s="288"/>
      <c r="J96" s="289">
        <f>ROUND(I96*H96,2)</f>
        <v>0</v>
      </c>
      <c r="K96" s="285" t="s">
        <v>19</v>
      </c>
      <c r="L96" s="290"/>
      <c r="M96" s="291" t="s">
        <v>19</v>
      </c>
      <c r="N96" s="292"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420</v>
      </c>
      <c r="AT96" s="227" t="s">
        <v>348</v>
      </c>
      <c r="AU96" s="227" t="s">
        <v>81</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318</v>
      </c>
      <c r="BM96" s="227" t="s">
        <v>2961</v>
      </c>
    </row>
    <row r="97" s="2" customFormat="1" ht="16.5" customHeight="1">
      <c r="A97" s="41"/>
      <c r="B97" s="42"/>
      <c r="C97" s="216" t="s">
        <v>178</v>
      </c>
      <c r="D97" s="216" t="s">
        <v>159</v>
      </c>
      <c r="E97" s="217" t="s">
        <v>79</v>
      </c>
      <c r="F97" s="218" t="s">
        <v>1727</v>
      </c>
      <c r="G97" s="219" t="s">
        <v>551</v>
      </c>
      <c r="H97" s="293"/>
      <c r="I97" s="221"/>
      <c r="J97" s="222">
        <f>ROUND(I97*H97,2)</f>
        <v>0</v>
      </c>
      <c r="K97" s="218" t="s">
        <v>19</v>
      </c>
      <c r="L97" s="47"/>
      <c r="M97" s="223" t="s">
        <v>19</v>
      </c>
      <c r="N97" s="224" t="s">
        <v>43</v>
      </c>
      <c r="O97" s="87"/>
      <c r="P97" s="225">
        <f>O97*H97</f>
        <v>0</v>
      </c>
      <c r="Q97" s="225">
        <v>0</v>
      </c>
      <c r="R97" s="225">
        <f>Q97*H97</f>
        <v>0</v>
      </c>
      <c r="S97" s="225">
        <v>0</v>
      </c>
      <c r="T97" s="226">
        <f>S97*H97</f>
        <v>0</v>
      </c>
      <c r="U97" s="41"/>
      <c r="V97" s="41"/>
      <c r="W97" s="41"/>
      <c r="X97" s="41"/>
      <c r="Y97" s="41"/>
      <c r="Z97" s="41"/>
      <c r="AA97" s="41"/>
      <c r="AB97" s="41"/>
      <c r="AC97" s="41"/>
      <c r="AD97" s="41"/>
      <c r="AE97" s="41"/>
      <c r="AR97" s="227" t="s">
        <v>318</v>
      </c>
      <c r="AT97" s="227" t="s">
        <v>159</v>
      </c>
      <c r="AU97" s="227" t="s">
        <v>81</v>
      </c>
      <c r="AY97" s="20" t="s">
        <v>156</v>
      </c>
      <c r="BE97" s="228">
        <f>IF(N97="základní",J97,0)</f>
        <v>0</v>
      </c>
      <c r="BF97" s="228">
        <f>IF(N97="snížená",J97,0)</f>
        <v>0</v>
      </c>
      <c r="BG97" s="228">
        <f>IF(N97="zákl. přenesená",J97,0)</f>
        <v>0</v>
      </c>
      <c r="BH97" s="228">
        <f>IF(N97="sníž. přenesená",J97,0)</f>
        <v>0</v>
      </c>
      <c r="BI97" s="228">
        <f>IF(N97="nulová",J97,0)</f>
        <v>0</v>
      </c>
      <c r="BJ97" s="20" t="s">
        <v>79</v>
      </c>
      <c r="BK97" s="228">
        <f>ROUND(I97*H97,2)</f>
        <v>0</v>
      </c>
      <c r="BL97" s="20" t="s">
        <v>318</v>
      </c>
      <c r="BM97" s="227" t="s">
        <v>2962</v>
      </c>
    </row>
    <row r="98" s="2" customFormat="1" ht="16.5" customHeight="1">
      <c r="A98" s="41"/>
      <c r="B98" s="42"/>
      <c r="C98" s="216" t="s">
        <v>155</v>
      </c>
      <c r="D98" s="216" t="s">
        <v>159</v>
      </c>
      <c r="E98" s="217" t="s">
        <v>81</v>
      </c>
      <c r="F98" s="218" t="s">
        <v>1729</v>
      </c>
      <c r="G98" s="219" t="s">
        <v>551</v>
      </c>
      <c r="H98" s="293"/>
      <c r="I98" s="221"/>
      <c r="J98" s="222">
        <f>ROUND(I98*H98,2)</f>
        <v>0</v>
      </c>
      <c r="K98" s="218" t="s">
        <v>19</v>
      </c>
      <c r="L98" s="47"/>
      <c r="M98" s="223" t="s">
        <v>19</v>
      </c>
      <c r="N98" s="224" t="s">
        <v>43</v>
      </c>
      <c r="O98" s="87"/>
      <c r="P98" s="225">
        <f>O98*H98</f>
        <v>0</v>
      </c>
      <c r="Q98" s="225">
        <v>0</v>
      </c>
      <c r="R98" s="225">
        <f>Q98*H98</f>
        <v>0</v>
      </c>
      <c r="S98" s="225">
        <v>0</v>
      </c>
      <c r="T98" s="226">
        <f>S98*H98</f>
        <v>0</v>
      </c>
      <c r="U98" s="41"/>
      <c r="V98" s="41"/>
      <c r="W98" s="41"/>
      <c r="X98" s="41"/>
      <c r="Y98" s="41"/>
      <c r="Z98" s="41"/>
      <c r="AA98" s="41"/>
      <c r="AB98" s="41"/>
      <c r="AC98" s="41"/>
      <c r="AD98" s="41"/>
      <c r="AE98" s="41"/>
      <c r="AR98" s="227" t="s">
        <v>318</v>
      </c>
      <c r="AT98" s="227" t="s">
        <v>159</v>
      </c>
      <c r="AU98" s="227" t="s">
        <v>81</v>
      </c>
      <c r="AY98" s="20" t="s">
        <v>156</v>
      </c>
      <c r="BE98" s="228">
        <f>IF(N98="základní",J98,0)</f>
        <v>0</v>
      </c>
      <c r="BF98" s="228">
        <f>IF(N98="snížená",J98,0)</f>
        <v>0</v>
      </c>
      <c r="BG98" s="228">
        <f>IF(N98="zákl. přenesená",J98,0)</f>
        <v>0</v>
      </c>
      <c r="BH98" s="228">
        <f>IF(N98="sníž. přenesená",J98,0)</f>
        <v>0</v>
      </c>
      <c r="BI98" s="228">
        <f>IF(N98="nulová",J98,0)</f>
        <v>0</v>
      </c>
      <c r="BJ98" s="20" t="s">
        <v>79</v>
      </c>
      <c r="BK98" s="228">
        <f>ROUND(I98*H98,2)</f>
        <v>0</v>
      </c>
      <c r="BL98" s="20" t="s">
        <v>318</v>
      </c>
      <c r="BM98" s="227" t="s">
        <v>2963</v>
      </c>
    </row>
    <row r="99" s="12" customFormat="1" ht="22.8" customHeight="1">
      <c r="A99" s="12"/>
      <c r="B99" s="200"/>
      <c r="C99" s="201"/>
      <c r="D99" s="202" t="s">
        <v>71</v>
      </c>
      <c r="E99" s="214" t="s">
        <v>1731</v>
      </c>
      <c r="F99" s="214" t="s">
        <v>1732</v>
      </c>
      <c r="G99" s="201"/>
      <c r="H99" s="201"/>
      <c r="I99" s="204"/>
      <c r="J99" s="215">
        <f>BK99</f>
        <v>0</v>
      </c>
      <c r="K99" s="201"/>
      <c r="L99" s="206"/>
      <c r="M99" s="207"/>
      <c r="N99" s="208"/>
      <c r="O99" s="208"/>
      <c r="P99" s="209">
        <f>SUM(P100:P124)</f>
        <v>0</v>
      </c>
      <c r="Q99" s="208"/>
      <c r="R99" s="209">
        <f>SUM(R100:R124)</f>
        <v>0</v>
      </c>
      <c r="S99" s="208"/>
      <c r="T99" s="210">
        <f>SUM(T100:T124)</f>
        <v>0</v>
      </c>
      <c r="U99" s="12"/>
      <c r="V99" s="12"/>
      <c r="W99" s="12"/>
      <c r="X99" s="12"/>
      <c r="Y99" s="12"/>
      <c r="Z99" s="12"/>
      <c r="AA99" s="12"/>
      <c r="AB99" s="12"/>
      <c r="AC99" s="12"/>
      <c r="AD99" s="12"/>
      <c r="AE99" s="12"/>
      <c r="AR99" s="211" t="s">
        <v>81</v>
      </c>
      <c r="AT99" s="212" t="s">
        <v>71</v>
      </c>
      <c r="AU99" s="212" t="s">
        <v>79</v>
      </c>
      <c r="AY99" s="211" t="s">
        <v>156</v>
      </c>
      <c r="BK99" s="213">
        <f>SUM(BK100:BK124)</f>
        <v>0</v>
      </c>
    </row>
    <row r="100" s="2" customFormat="1" ht="16.5" customHeight="1">
      <c r="A100" s="41"/>
      <c r="B100" s="42"/>
      <c r="C100" s="283" t="s">
        <v>189</v>
      </c>
      <c r="D100" s="283" t="s">
        <v>348</v>
      </c>
      <c r="E100" s="284" t="s">
        <v>2964</v>
      </c>
      <c r="F100" s="285" t="s">
        <v>2965</v>
      </c>
      <c r="G100" s="286" t="s">
        <v>1680</v>
      </c>
      <c r="H100" s="287">
        <v>2</v>
      </c>
      <c r="I100" s="288"/>
      <c r="J100" s="289">
        <f>ROUND(I100*H100,2)</f>
        <v>0</v>
      </c>
      <c r="K100" s="285" t="s">
        <v>19</v>
      </c>
      <c r="L100" s="290"/>
      <c r="M100" s="291" t="s">
        <v>19</v>
      </c>
      <c r="N100" s="292" t="s">
        <v>43</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420</v>
      </c>
      <c r="AT100" s="227" t="s">
        <v>348</v>
      </c>
      <c r="AU100" s="227" t="s">
        <v>81</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318</v>
      </c>
      <c r="BM100" s="227" t="s">
        <v>2966</v>
      </c>
    </row>
    <row r="101" s="2" customFormat="1" ht="16.5" customHeight="1">
      <c r="A101" s="41"/>
      <c r="B101" s="42"/>
      <c r="C101" s="283" t="s">
        <v>256</v>
      </c>
      <c r="D101" s="283" t="s">
        <v>348</v>
      </c>
      <c r="E101" s="284" t="s">
        <v>2967</v>
      </c>
      <c r="F101" s="285" t="s">
        <v>2968</v>
      </c>
      <c r="G101" s="286" t="s">
        <v>1680</v>
      </c>
      <c r="H101" s="287">
        <v>2</v>
      </c>
      <c r="I101" s="288"/>
      <c r="J101" s="289">
        <f>ROUND(I101*H101,2)</f>
        <v>0</v>
      </c>
      <c r="K101" s="285" t="s">
        <v>19</v>
      </c>
      <c r="L101" s="290"/>
      <c r="M101" s="291" t="s">
        <v>19</v>
      </c>
      <c r="N101" s="292" t="s">
        <v>43</v>
      </c>
      <c r="O101" s="87"/>
      <c r="P101" s="225">
        <f>O101*H101</f>
        <v>0</v>
      </c>
      <c r="Q101" s="225">
        <v>0</v>
      </c>
      <c r="R101" s="225">
        <f>Q101*H101</f>
        <v>0</v>
      </c>
      <c r="S101" s="225">
        <v>0</v>
      </c>
      <c r="T101" s="226">
        <f>S101*H101</f>
        <v>0</v>
      </c>
      <c r="U101" s="41"/>
      <c r="V101" s="41"/>
      <c r="W101" s="41"/>
      <c r="X101" s="41"/>
      <c r="Y101" s="41"/>
      <c r="Z101" s="41"/>
      <c r="AA101" s="41"/>
      <c r="AB101" s="41"/>
      <c r="AC101" s="41"/>
      <c r="AD101" s="41"/>
      <c r="AE101" s="41"/>
      <c r="AR101" s="227" t="s">
        <v>420</v>
      </c>
      <c r="AT101" s="227" t="s">
        <v>348</v>
      </c>
      <c r="AU101" s="227" t="s">
        <v>81</v>
      </c>
      <c r="AY101" s="20" t="s">
        <v>156</v>
      </c>
      <c r="BE101" s="228">
        <f>IF(N101="základní",J101,0)</f>
        <v>0</v>
      </c>
      <c r="BF101" s="228">
        <f>IF(N101="snížená",J101,0)</f>
        <v>0</v>
      </c>
      <c r="BG101" s="228">
        <f>IF(N101="zákl. přenesená",J101,0)</f>
        <v>0</v>
      </c>
      <c r="BH101" s="228">
        <f>IF(N101="sníž. přenesená",J101,0)</f>
        <v>0</v>
      </c>
      <c r="BI101" s="228">
        <f>IF(N101="nulová",J101,0)</f>
        <v>0</v>
      </c>
      <c r="BJ101" s="20" t="s">
        <v>79</v>
      </c>
      <c r="BK101" s="228">
        <f>ROUND(I101*H101,2)</f>
        <v>0</v>
      </c>
      <c r="BL101" s="20" t="s">
        <v>318</v>
      </c>
      <c r="BM101" s="227" t="s">
        <v>2969</v>
      </c>
    </row>
    <row r="102" s="2" customFormat="1" ht="16.5" customHeight="1">
      <c r="A102" s="41"/>
      <c r="B102" s="42"/>
      <c r="C102" s="283" t="s">
        <v>263</v>
      </c>
      <c r="D102" s="283" t="s">
        <v>348</v>
      </c>
      <c r="E102" s="284" t="s">
        <v>2970</v>
      </c>
      <c r="F102" s="285" t="s">
        <v>2971</v>
      </c>
      <c r="G102" s="286" t="s">
        <v>1680</v>
      </c>
      <c r="H102" s="287">
        <v>2</v>
      </c>
      <c r="I102" s="288"/>
      <c r="J102" s="289">
        <f>ROUND(I102*H102,2)</f>
        <v>0</v>
      </c>
      <c r="K102" s="285" t="s">
        <v>19</v>
      </c>
      <c r="L102" s="290"/>
      <c r="M102" s="291" t="s">
        <v>19</v>
      </c>
      <c r="N102" s="292" t="s">
        <v>43</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420</v>
      </c>
      <c r="AT102" s="227" t="s">
        <v>348</v>
      </c>
      <c r="AU102" s="227" t="s">
        <v>81</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318</v>
      </c>
      <c r="BM102" s="227" t="s">
        <v>2972</v>
      </c>
    </row>
    <row r="103" s="2" customFormat="1" ht="16.5" customHeight="1">
      <c r="A103" s="41"/>
      <c r="B103" s="42"/>
      <c r="C103" s="283" t="s">
        <v>270</v>
      </c>
      <c r="D103" s="283" t="s">
        <v>348</v>
      </c>
      <c r="E103" s="284" t="s">
        <v>2973</v>
      </c>
      <c r="F103" s="285" t="s">
        <v>2974</v>
      </c>
      <c r="G103" s="286" t="s">
        <v>1680</v>
      </c>
      <c r="H103" s="287">
        <v>2</v>
      </c>
      <c r="I103" s="288"/>
      <c r="J103" s="289">
        <f>ROUND(I103*H103,2)</f>
        <v>0</v>
      </c>
      <c r="K103" s="285" t="s">
        <v>19</v>
      </c>
      <c r="L103" s="290"/>
      <c r="M103" s="291" t="s">
        <v>19</v>
      </c>
      <c r="N103" s="292" t="s">
        <v>43</v>
      </c>
      <c r="O103" s="87"/>
      <c r="P103" s="225">
        <f>O103*H103</f>
        <v>0</v>
      </c>
      <c r="Q103" s="225">
        <v>0</v>
      </c>
      <c r="R103" s="225">
        <f>Q103*H103</f>
        <v>0</v>
      </c>
      <c r="S103" s="225">
        <v>0</v>
      </c>
      <c r="T103" s="226">
        <f>S103*H103</f>
        <v>0</v>
      </c>
      <c r="U103" s="41"/>
      <c r="V103" s="41"/>
      <c r="W103" s="41"/>
      <c r="X103" s="41"/>
      <c r="Y103" s="41"/>
      <c r="Z103" s="41"/>
      <c r="AA103" s="41"/>
      <c r="AB103" s="41"/>
      <c r="AC103" s="41"/>
      <c r="AD103" s="41"/>
      <c r="AE103" s="41"/>
      <c r="AR103" s="227" t="s">
        <v>420</v>
      </c>
      <c r="AT103" s="227" t="s">
        <v>348</v>
      </c>
      <c r="AU103" s="227" t="s">
        <v>81</v>
      </c>
      <c r="AY103" s="20" t="s">
        <v>156</v>
      </c>
      <c r="BE103" s="228">
        <f>IF(N103="základní",J103,0)</f>
        <v>0</v>
      </c>
      <c r="BF103" s="228">
        <f>IF(N103="snížená",J103,0)</f>
        <v>0</v>
      </c>
      <c r="BG103" s="228">
        <f>IF(N103="zákl. přenesená",J103,0)</f>
        <v>0</v>
      </c>
      <c r="BH103" s="228">
        <f>IF(N103="sníž. přenesená",J103,0)</f>
        <v>0</v>
      </c>
      <c r="BI103" s="228">
        <f>IF(N103="nulová",J103,0)</f>
        <v>0</v>
      </c>
      <c r="BJ103" s="20" t="s">
        <v>79</v>
      </c>
      <c r="BK103" s="228">
        <f>ROUND(I103*H103,2)</f>
        <v>0</v>
      </c>
      <c r="BL103" s="20" t="s">
        <v>318</v>
      </c>
      <c r="BM103" s="227" t="s">
        <v>2975</v>
      </c>
    </row>
    <row r="104" s="2" customFormat="1" ht="16.5" customHeight="1">
      <c r="A104" s="41"/>
      <c r="B104" s="42"/>
      <c r="C104" s="283" t="s">
        <v>276</v>
      </c>
      <c r="D104" s="283" t="s">
        <v>348</v>
      </c>
      <c r="E104" s="284" t="s">
        <v>1772</v>
      </c>
      <c r="F104" s="285" t="s">
        <v>1773</v>
      </c>
      <c r="G104" s="286" t="s">
        <v>1680</v>
      </c>
      <c r="H104" s="287">
        <v>2</v>
      </c>
      <c r="I104" s="288"/>
      <c r="J104" s="289">
        <f>ROUND(I104*H104,2)</f>
        <v>0</v>
      </c>
      <c r="K104" s="285" t="s">
        <v>19</v>
      </c>
      <c r="L104" s="290"/>
      <c r="M104" s="291" t="s">
        <v>19</v>
      </c>
      <c r="N104" s="292" t="s">
        <v>43</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420</v>
      </c>
      <c r="AT104" s="227" t="s">
        <v>348</v>
      </c>
      <c r="AU104" s="227" t="s">
        <v>81</v>
      </c>
      <c r="AY104" s="20" t="s">
        <v>156</v>
      </c>
      <c r="BE104" s="228">
        <f>IF(N104="základní",J104,0)</f>
        <v>0</v>
      </c>
      <c r="BF104" s="228">
        <f>IF(N104="snížená",J104,0)</f>
        <v>0</v>
      </c>
      <c r="BG104" s="228">
        <f>IF(N104="zákl. přenesená",J104,0)</f>
        <v>0</v>
      </c>
      <c r="BH104" s="228">
        <f>IF(N104="sníž. přenesená",J104,0)</f>
        <v>0</v>
      </c>
      <c r="BI104" s="228">
        <f>IF(N104="nulová",J104,0)</f>
        <v>0</v>
      </c>
      <c r="BJ104" s="20" t="s">
        <v>79</v>
      </c>
      <c r="BK104" s="228">
        <f>ROUND(I104*H104,2)</f>
        <v>0</v>
      </c>
      <c r="BL104" s="20" t="s">
        <v>318</v>
      </c>
      <c r="BM104" s="227" t="s">
        <v>2976</v>
      </c>
    </row>
    <row r="105" s="2" customFormat="1" ht="16.5" customHeight="1">
      <c r="A105" s="41"/>
      <c r="B105" s="42"/>
      <c r="C105" s="283" t="s">
        <v>281</v>
      </c>
      <c r="D105" s="283" t="s">
        <v>348</v>
      </c>
      <c r="E105" s="284" t="s">
        <v>1775</v>
      </c>
      <c r="F105" s="285" t="s">
        <v>1776</v>
      </c>
      <c r="G105" s="286" t="s">
        <v>1680</v>
      </c>
      <c r="H105" s="287">
        <v>2</v>
      </c>
      <c r="I105" s="288"/>
      <c r="J105" s="289">
        <f>ROUND(I105*H105,2)</f>
        <v>0</v>
      </c>
      <c r="K105" s="285" t="s">
        <v>19</v>
      </c>
      <c r="L105" s="290"/>
      <c r="M105" s="291" t="s">
        <v>19</v>
      </c>
      <c r="N105" s="292" t="s">
        <v>43</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420</v>
      </c>
      <c r="AT105" s="227" t="s">
        <v>348</v>
      </c>
      <c r="AU105" s="227" t="s">
        <v>81</v>
      </c>
      <c r="AY105" s="20" t="s">
        <v>156</v>
      </c>
      <c r="BE105" s="228">
        <f>IF(N105="základní",J105,0)</f>
        <v>0</v>
      </c>
      <c r="BF105" s="228">
        <f>IF(N105="snížená",J105,0)</f>
        <v>0</v>
      </c>
      <c r="BG105" s="228">
        <f>IF(N105="zákl. přenesená",J105,0)</f>
        <v>0</v>
      </c>
      <c r="BH105" s="228">
        <f>IF(N105="sníž. přenesená",J105,0)</f>
        <v>0</v>
      </c>
      <c r="BI105" s="228">
        <f>IF(N105="nulová",J105,0)</f>
        <v>0</v>
      </c>
      <c r="BJ105" s="20" t="s">
        <v>79</v>
      </c>
      <c r="BK105" s="228">
        <f>ROUND(I105*H105,2)</f>
        <v>0</v>
      </c>
      <c r="BL105" s="20" t="s">
        <v>318</v>
      </c>
      <c r="BM105" s="227" t="s">
        <v>2977</v>
      </c>
    </row>
    <row r="106" s="2" customFormat="1" ht="16.5" customHeight="1">
      <c r="A106" s="41"/>
      <c r="B106" s="42"/>
      <c r="C106" s="283" t="s">
        <v>8</v>
      </c>
      <c r="D106" s="283" t="s">
        <v>348</v>
      </c>
      <c r="E106" s="284" t="s">
        <v>2978</v>
      </c>
      <c r="F106" s="285" t="s">
        <v>2979</v>
      </c>
      <c r="G106" s="286" t="s">
        <v>1680</v>
      </c>
      <c r="H106" s="287">
        <v>1</v>
      </c>
      <c r="I106" s="288"/>
      <c r="J106" s="289">
        <f>ROUND(I106*H106,2)</f>
        <v>0</v>
      </c>
      <c r="K106" s="285" t="s">
        <v>19</v>
      </c>
      <c r="L106" s="290"/>
      <c r="M106" s="291" t="s">
        <v>19</v>
      </c>
      <c r="N106" s="292" t="s">
        <v>43</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420</v>
      </c>
      <c r="AT106" s="227" t="s">
        <v>348</v>
      </c>
      <c r="AU106" s="227" t="s">
        <v>81</v>
      </c>
      <c r="AY106" s="20" t="s">
        <v>156</v>
      </c>
      <c r="BE106" s="228">
        <f>IF(N106="základní",J106,0)</f>
        <v>0</v>
      </c>
      <c r="BF106" s="228">
        <f>IF(N106="snížená",J106,0)</f>
        <v>0</v>
      </c>
      <c r="BG106" s="228">
        <f>IF(N106="zákl. přenesená",J106,0)</f>
        <v>0</v>
      </c>
      <c r="BH106" s="228">
        <f>IF(N106="sníž. přenesená",J106,0)</f>
        <v>0</v>
      </c>
      <c r="BI106" s="228">
        <f>IF(N106="nulová",J106,0)</f>
        <v>0</v>
      </c>
      <c r="BJ106" s="20" t="s">
        <v>79</v>
      </c>
      <c r="BK106" s="228">
        <f>ROUND(I106*H106,2)</f>
        <v>0</v>
      </c>
      <c r="BL106" s="20" t="s">
        <v>318</v>
      </c>
      <c r="BM106" s="227" t="s">
        <v>2980</v>
      </c>
    </row>
    <row r="107" s="2" customFormat="1" ht="16.5" customHeight="1">
      <c r="A107" s="41"/>
      <c r="B107" s="42"/>
      <c r="C107" s="283" t="s">
        <v>297</v>
      </c>
      <c r="D107" s="283" t="s">
        <v>348</v>
      </c>
      <c r="E107" s="284" t="s">
        <v>2973</v>
      </c>
      <c r="F107" s="285" t="s">
        <v>2974</v>
      </c>
      <c r="G107" s="286" t="s">
        <v>1680</v>
      </c>
      <c r="H107" s="287">
        <v>1</v>
      </c>
      <c r="I107" s="288"/>
      <c r="J107" s="289">
        <f>ROUND(I107*H107,2)</f>
        <v>0</v>
      </c>
      <c r="K107" s="285" t="s">
        <v>19</v>
      </c>
      <c r="L107" s="290"/>
      <c r="M107" s="291" t="s">
        <v>19</v>
      </c>
      <c r="N107" s="292" t="s">
        <v>43</v>
      </c>
      <c r="O107" s="87"/>
      <c r="P107" s="225">
        <f>O107*H107</f>
        <v>0</v>
      </c>
      <c r="Q107" s="225">
        <v>0</v>
      </c>
      <c r="R107" s="225">
        <f>Q107*H107</f>
        <v>0</v>
      </c>
      <c r="S107" s="225">
        <v>0</v>
      </c>
      <c r="T107" s="226">
        <f>S107*H107</f>
        <v>0</v>
      </c>
      <c r="U107" s="41"/>
      <c r="V107" s="41"/>
      <c r="W107" s="41"/>
      <c r="X107" s="41"/>
      <c r="Y107" s="41"/>
      <c r="Z107" s="41"/>
      <c r="AA107" s="41"/>
      <c r="AB107" s="41"/>
      <c r="AC107" s="41"/>
      <c r="AD107" s="41"/>
      <c r="AE107" s="41"/>
      <c r="AR107" s="227" t="s">
        <v>420</v>
      </c>
      <c r="AT107" s="227" t="s">
        <v>348</v>
      </c>
      <c r="AU107" s="227" t="s">
        <v>81</v>
      </c>
      <c r="AY107" s="20" t="s">
        <v>156</v>
      </c>
      <c r="BE107" s="228">
        <f>IF(N107="základní",J107,0)</f>
        <v>0</v>
      </c>
      <c r="BF107" s="228">
        <f>IF(N107="snížená",J107,0)</f>
        <v>0</v>
      </c>
      <c r="BG107" s="228">
        <f>IF(N107="zákl. přenesená",J107,0)</f>
        <v>0</v>
      </c>
      <c r="BH107" s="228">
        <f>IF(N107="sníž. přenesená",J107,0)</f>
        <v>0</v>
      </c>
      <c r="BI107" s="228">
        <f>IF(N107="nulová",J107,0)</f>
        <v>0</v>
      </c>
      <c r="BJ107" s="20" t="s">
        <v>79</v>
      </c>
      <c r="BK107" s="228">
        <f>ROUND(I107*H107,2)</f>
        <v>0</v>
      </c>
      <c r="BL107" s="20" t="s">
        <v>318</v>
      </c>
      <c r="BM107" s="227" t="s">
        <v>2981</v>
      </c>
    </row>
    <row r="108" s="2" customFormat="1" ht="16.5" customHeight="1">
      <c r="A108" s="41"/>
      <c r="B108" s="42"/>
      <c r="C108" s="283" t="s">
        <v>302</v>
      </c>
      <c r="D108" s="283" t="s">
        <v>348</v>
      </c>
      <c r="E108" s="284" t="s">
        <v>2982</v>
      </c>
      <c r="F108" s="285" t="s">
        <v>2983</v>
      </c>
      <c r="G108" s="286" t="s">
        <v>1680</v>
      </c>
      <c r="H108" s="287">
        <v>1</v>
      </c>
      <c r="I108" s="288"/>
      <c r="J108" s="289">
        <f>ROUND(I108*H108,2)</f>
        <v>0</v>
      </c>
      <c r="K108" s="285" t="s">
        <v>19</v>
      </c>
      <c r="L108" s="290"/>
      <c r="M108" s="291" t="s">
        <v>19</v>
      </c>
      <c r="N108" s="292" t="s">
        <v>43</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420</v>
      </c>
      <c r="AT108" s="227" t="s">
        <v>348</v>
      </c>
      <c r="AU108" s="227" t="s">
        <v>81</v>
      </c>
      <c r="AY108" s="20" t="s">
        <v>156</v>
      </c>
      <c r="BE108" s="228">
        <f>IF(N108="základní",J108,0)</f>
        <v>0</v>
      </c>
      <c r="BF108" s="228">
        <f>IF(N108="snížená",J108,0)</f>
        <v>0</v>
      </c>
      <c r="BG108" s="228">
        <f>IF(N108="zákl. přenesená",J108,0)</f>
        <v>0</v>
      </c>
      <c r="BH108" s="228">
        <f>IF(N108="sníž. přenesená",J108,0)</f>
        <v>0</v>
      </c>
      <c r="BI108" s="228">
        <f>IF(N108="nulová",J108,0)</f>
        <v>0</v>
      </c>
      <c r="BJ108" s="20" t="s">
        <v>79</v>
      </c>
      <c r="BK108" s="228">
        <f>ROUND(I108*H108,2)</f>
        <v>0</v>
      </c>
      <c r="BL108" s="20" t="s">
        <v>318</v>
      </c>
      <c r="BM108" s="227" t="s">
        <v>2984</v>
      </c>
    </row>
    <row r="109" s="2" customFormat="1" ht="16.5" customHeight="1">
      <c r="A109" s="41"/>
      <c r="B109" s="42"/>
      <c r="C109" s="283" t="s">
        <v>308</v>
      </c>
      <c r="D109" s="283" t="s">
        <v>348</v>
      </c>
      <c r="E109" s="284" t="s">
        <v>2985</v>
      </c>
      <c r="F109" s="285" t="s">
        <v>2986</v>
      </c>
      <c r="G109" s="286" t="s">
        <v>1680</v>
      </c>
      <c r="H109" s="287">
        <v>1</v>
      </c>
      <c r="I109" s="288"/>
      <c r="J109" s="289">
        <f>ROUND(I109*H109,2)</f>
        <v>0</v>
      </c>
      <c r="K109" s="285" t="s">
        <v>19</v>
      </c>
      <c r="L109" s="290"/>
      <c r="M109" s="291" t="s">
        <v>19</v>
      </c>
      <c r="N109" s="292" t="s">
        <v>43</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420</v>
      </c>
      <c r="AT109" s="227" t="s">
        <v>348</v>
      </c>
      <c r="AU109" s="227" t="s">
        <v>81</v>
      </c>
      <c r="AY109" s="20" t="s">
        <v>156</v>
      </c>
      <c r="BE109" s="228">
        <f>IF(N109="základní",J109,0)</f>
        <v>0</v>
      </c>
      <c r="BF109" s="228">
        <f>IF(N109="snížená",J109,0)</f>
        <v>0</v>
      </c>
      <c r="BG109" s="228">
        <f>IF(N109="zákl. přenesená",J109,0)</f>
        <v>0</v>
      </c>
      <c r="BH109" s="228">
        <f>IF(N109="sníž. přenesená",J109,0)</f>
        <v>0</v>
      </c>
      <c r="BI109" s="228">
        <f>IF(N109="nulová",J109,0)</f>
        <v>0</v>
      </c>
      <c r="BJ109" s="20" t="s">
        <v>79</v>
      </c>
      <c r="BK109" s="228">
        <f>ROUND(I109*H109,2)</f>
        <v>0</v>
      </c>
      <c r="BL109" s="20" t="s">
        <v>318</v>
      </c>
      <c r="BM109" s="227" t="s">
        <v>2987</v>
      </c>
    </row>
    <row r="110" s="2" customFormat="1" ht="16.5" customHeight="1">
      <c r="A110" s="41"/>
      <c r="B110" s="42"/>
      <c r="C110" s="283" t="s">
        <v>318</v>
      </c>
      <c r="D110" s="283" t="s">
        <v>348</v>
      </c>
      <c r="E110" s="284" t="s">
        <v>1775</v>
      </c>
      <c r="F110" s="285" t="s">
        <v>1776</v>
      </c>
      <c r="G110" s="286" t="s">
        <v>1680</v>
      </c>
      <c r="H110" s="287">
        <v>1</v>
      </c>
      <c r="I110" s="288"/>
      <c r="J110" s="289">
        <f>ROUND(I110*H110,2)</f>
        <v>0</v>
      </c>
      <c r="K110" s="285" t="s">
        <v>19</v>
      </c>
      <c r="L110" s="290"/>
      <c r="M110" s="291" t="s">
        <v>19</v>
      </c>
      <c r="N110" s="292" t="s">
        <v>43</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420</v>
      </c>
      <c r="AT110" s="227" t="s">
        <v>348</v>
      </c>
      <c r="AU110" s="227" t="s">
        <v>81</v>
      </c>
      <c r="AY110" s="20" t="s">
        <v>156</v>
      </c>
      <c r="BE110" s="228">
        <f>IF(N110="základní",J110,0)</f>
        <v>0</v>
      </c>
      <c r="BF110" s="228">
        <f>IF(N110="snížená",J110,0)</f>
        <v>0</v>
      </c>
      <c r="BG110" s="228">
        <f>IF(N110="zákl. přenesená",J110,0)</f>
        <v>0</v>
      </c>
      <c r="BH110" s="228">
        <f>IF(N110="sníž. přenesená",J110,0)</f>
        <v>0</v>
      </c>
      <c r="BI110" s="228">
        <f>IF(N110="nulová",J110,0)</f>
        <v>0</v>
      </c>
      <c r="BJ110" s="20" t="s">
        <v>79</v>
      </c>
      <c r="BK110" s="228">
        <f>ROUND(I110*H110,2)</f>
        <v>0</v>
      </c>
      <c r="BL110" s="20" t="s">
        <v>318</v>
      </c>
      <c r="BM110" s="227" t="s">
        <v>2988</v>
      </c>
    </row>
    <row r="111" s="2" customFormat="1" ht="16.5" customHeight="1">
      <c r="A111" s="41"/>
      <c r="B111" s="42"/>
      <c r="C111" s="283" t="s">
        <v>335</v>
      </c>
      <c r="D111" s="283" t="s">
        <v>348</v>
      </c>
      <c r="E111" s="284" t="s">
        <v>2989</v>
      </c>
      <c r="F111" s="285" t="s">
        <v>2990</v>
      </c>
      <c r="G111" s="286" t="s">
        <v>1680</v>
      </c>
      <c r="H111" s="287">
        <v>1</v>
      </c>
      <c r="I111" s="288"/>
      <c r="J111" s="289">
        <f>ROUND(I111*H111,2)</f>
        <v>0</v>
      </c>
      <c r="K111" s="285" t="s">
        <v>19</v>
      </c>
      <c r="L111" s="290"/>
      <c r="M111" s="291" t="s">
        <v>19</v>
      </c>
      <c r="N111" s="292" t="s">
        <v>43</v>
      </c>
      <c r="O111" s="87"/>
      <c r="P111" s="225">
        <f>O111*H111</f>
        <v>0</v>
      </c>
      <c r="Q111" s="225">
        <v>0</v>
      </c>
      <c r="R111" s="225">
        <f>Q111*H111</f>
        <v>0</v>
      </c>
      <c r="S111" s="225">
        <v>0</v>
      </c>
      <c r="T111" s="226">
        <f>S111*H111</f>
        <v>0</v>
      </c>
      <c r="U111" s="41"/>
      <c r="V111" s="41"/>
      <c r="W111" s="41"/>
      <c r="X111" s="41"/>
      <c r="Y111" s="41"/>
      <c r="Z111" s="41"/>
      <c r="AA111" s="41"/>
      <c r="AB111" s="41"/>
      <c r="AC111" s="41"/>
      <c r="AD111" s="41"/>
      <c r="AE111" s="41"/>
      <c r="AR111" s="227" t="s">
        <v>420</v>
      </c>
      <c r="AT111" s="227" t="s">
        <v>348</v>
      </c>
      <c r="AU111" s="227" t="s">
        <v>81</v>
      </c>
      <c r="AY111" s="20" t="s">
        <v>156</v>
      </c>
      <c r="BE111" s="228">
        <f>IF(N111="základní",J111,0)</f>
        <v>0</v>
      </c>
      <c r="BF111" s="228">
        <f>IF(N111="snížená",J111,0)</f>
        <v>0</v>
      </c>
      <c r="BG111" s="228">
        <f>IF(N111="zákl. přenesená",J111,0)</f>
        <v>0</v>
      </c>
      <c r="BH111" s="228">
        <f>IF(N111="sníž. přenesená",J111,0)</f>
        <v>0</v>
      </c>
      <c r="BI111" s="228">
        <f>IF(N111="nulová",J111,0)</f>
        <v>0</v>
      </c>
      <c r="BJ111" s="20" t="s">
        <v>79</v>
      </c>
      <c r="BK111" s="228">
        <f>ROUND(I111*H111,2)</f>
        <v>0</v>
      </c>
      <c r="BL111" s="20" t="s">
        <v>318</v>
      </c>
      <c r="BM111" s="227" t="s">
        <v>2991</v>
      </c>
    </row>
    <row r="112" s="2" customFormat="1" ht="16.5" customHeight="1">
      <c r="A112" s="41"/>
      <c r="B112" s="42"/>
      <c r="C112" s="283" t="s">
        <v>340</v>
      </c>
      <c r="D112" s="283" t="s">
        <v>348</v>
      </c>
      <c r="E112" s="284" t="s">
        <v>2992</v>
      </c>
      <c r="F112" s="285" t="s">
        <v>2993</v>
      </c>
      <c r="G112" s="286" t="s">
        <v>1680</v>
      </c>
      <c r="H112" s="287">
        <v>2</v>
      </c>
      <c r="I112" s="288"/>
      <c r="J112" s="289">
        <f>ROUND(I112*H112,2)</f>
        <v>0</v>
      </c>
      <c r="K112" s="285" t="s">
        <v>19</v>
      </c>
      <c r="L112" s="290"/>
      <c r="M112" s="291" t="s">
        <v>19</v>
      </c>
      <c r="N112" s="292" t="s">
        <v>43</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420</v>
      </c>
      <c r="AT112" s="227" t="s">
        <v>348</v>
      </c>
      <c r="AU112" s="227" t="s">
        <v>81</v>
      </c>
      <c r="AY112" s="20" t="s">
        <v>156</v>
      </c>
      <c r="BE112" s="228">
        <f>IF(N112="základní",J112,0)</f>
        <v>0</v>
      </c>
      <c r="BF112" s="228">
        <f>IF(N112="snížená",J112,0)</f>
        <v>0</v>
      </c>
      <c r="BG112" s="228">
        <f>IF(N112="zákl. přenesená",J112,0)</f>
        <v>0</v>
      </c>
      <c r="BH112" s="228">
        <f>IF(N112="sníž. přenesená",J112,0)</f>
        <v>0</v>
      </c>
      <c r="BI112" s="228">
        <f>IF(N112="nulová",J112,0)</f>
        <v>0</v>
      </c>
      <c r="BJ112" s="20" t="s">
        <v>79</v>
      </c>
      <c r="BK112" s="228">
        <f>ROUND(I112*H112,2)</f>
        <v>0</v>
      </c>
      <c r="BL112" s="20" t="s">
        <v>318</v>
      </c>
      <c r="BM112" s="227" t="s">
        <v>2994</v>
      </c>
    </row>
    <row r="113" s="2" customFormat="1" ht="16.5" customHeight="1">
      <c r="A113" s="41"/>
      <c r="B113" s="42"/>
      <c r="C113" s="283" t="s">
        <v>347</v>
      </c>
      <c r="D113" s="283" t="s">
        <v>348</v>
      </c>
      <c r="E113" s="284" t="s">
        <v>2995</v>
      </c>
      <c r="F113" s="285" t="s">
        <v>2996</v>
      </c>
      <c r="G113" s="286" t="s">
        <v>1680</v>
      </c>
      <c r="H113" s="287">
        <v>2</v>
      </c>
      <c r="I113" s="288"/>
      <c r="J113" s="289">
        <f>ROUND(I113*H113,2)</f>
        <v>0</v>
      </c>
      <c r="K113" s="285" t="s">
        <v>19</v>
      </c>
      <c r="L113" s="290"/>
      <c r="M113" s="291" t="s">
        <v>19</v>
      </c>
      <c r="N113" s="292" t="s">
        <v>43</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420</v>
      </c>
      <c r="AT113" s="227" t="s">
        <v>348</v>
      </c>
      <c r="AU113" s="227" t="s">
        <v>81</v>
      </c>
      <c r="AY113" s="20" t="s">
        <v>156</v>
      </c>
      <c r="BE113" s="228">
        <f>IF(N113="základní",J113,0)</f>
        <v>0</v>
      </c>
      <c r="BF113" s="228">
        <f>IF(N113="snížená",J113,0)</f>
        <v>0</v>
      </c>
      <c r="BG113" s="228">
        <f>IF(N113="zákl. přenesená",J113,0)</f>
        <v>0</v>
      </c>
      <c r="BH113" s="228">
        <f>IF(N113="sníž. přenesená",J113,0)</f>
        <v>0</v>
      </c>
      <c r="BI113" s="228">
        <f>IF(N113="nulová",J113,0)</f>
        <v>0</v>
      </c>
      <c r="BJ113" s="20" t="s">
        <v>79</v>
      </c>
      <c r="BK113" s="228">
        <f>ROUND(I113*H113,2)</f>
        <v>0</v>
      </c>
      <c r="BL113" s="20" t="s">
        <v>318</v>
      </c>
      <c r="BM113" s="227" t="s">
        <v>2997</v>
      </c>
    </row>
    <row r="114" s="2" customFormat="1" ht="16.5" customHeight="1">
      <c r="A114" s="41"/>
      <c r="B114" s="42"/>
      <c r="C114" s="283" t="s">
        <v>353</v>
      </c>
      <c r="D114" s="283" t="s">
        <v>348</v>
      </c>
      <c r="E114" s="284" t="s">
        <v>2998</v>
      </c>
      <c r="F114" s="285" t="s">
        <v>2999</v>
      </c>
      <c r="G114" s="286" t="s">
        <v>266</v>
      </c>
      <c r="H114" s="287">
        <v>125</v>
      </c>
      <c r="I114" s="288"/>
      <c r="J114" s="289">
        <f>ROUND(I114*H114,2)</f>
        <v>0</v>
      </c>
      <c r="K114" s="285" t="s">
        <v>19</v>
      </c>
      <c r="L114" s="290"/>
      <c r="M114" s="291" t="s">
        <v>19</v>
      </c>
      <c r="N114" s="292" t="s">
        <v>43</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420</v>
      </c>
      <c r="AT114" s="227" t="s">
        <v>348</v>
      </c>
      <c r="AU114" s="227" t="s">
        <v>81</v>
      </c>
      <c r="AY114" s="20" t="s">
        <v>156</v>
      </c>
      <c r="BE114" s="228">
        <f>IF(N114="základní",J114,0)</f>
        <v>0</v>
      </c>
      <c r="BF114" s="228">
        <f>IF(N114="snížená",J114,0)</f>
        <v>0</v>
      </c>
      <c r="BG114" s="228">
        <f>IF(N114="zákl. přenesená",J114,0)</f>
        <v>0</v>
      </c>
      <c r="BH114" s="228">
        <f>IF(N114="sníž. přenesená",J114,0)</f>
        <v>0</v>
      </c>
      <c r="BI114" s="228">
        <f>IF(N114="nulová",J114,0)</f>
        <v>0</v>
      </c>
      <c r="BJ114" s="20" t="s">
        <v>79</v>
      </c>
      <c r="BK114" s="228">
        <f>ROUND(I114*H114,2)</f>
        <v>0</v>
      </c>
      <c r="BL114" s="20" t="s">
        <v>318</v>
      </c>
      <c r="BM114" s="227" t="s">
        <v>3000</v>
      </c>
    </row>
    <row r="115" s="2" customFormat="1" ht="16.5" customHeight="1">
      <c r="A115" s="41"/>
      <c r="B115" s="42"/>
      <c r="C115" s="283" t="s">
        <v>7</v>
      </c>
      <c r="D115" s="283" t="s">
        <v>348</v>
      </c>
      <c r="E115" s="284" t="s">
        <v>3001</v>
      </c>
      <c r="F115" s="285" t="s">
        <v>3002</v>
      </c>
      <c r="G115" s="286" t="s">
        <v>266</v>
      </c>
      <c r="H115" s="287">
        <v>40</v>
      </c>
      <c r="I115" s="288"/>
      <c r="J115" s="289">
        <f>ROUND(I115*H115,2)</f>
        <v>0</v>
      </c>
      <c r="K115" s="285" t="s">
        <v>19</v>
      </c>
      <c r="L115" s="290"/>
      <c r="M115" s="291" t="s">
        <v>19</v>
      </c>
      <c r="N115" s="292" t="s">
        <v>43</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420</v>
      </c>
      <c r="AT115" s="227" t="s">
        <v>348</v>
      </c>
      <c r="AU115" s="227" t="s">
        <v>81</v>
      </c>
      <c r="AY115" s="20" t="s">
        <v>156</v>
      </c>
      <c r="BE115" s="228">
        <f>IF(N115="základní",J115,0)</f>
        <v>0</v>
      </c>
      <c r="BF115" s="228">
        <f>IF(N115="snížená",J115,0)</f>
        <v>0</v>
      </c>
      <c r="BG115" s="228">
        <f>IF(N115="zákl. přenesená",J115,0)</f>
        <v>0</v>
      </c>
      <c r="BH115" s="228">
        <f>IF(N115="sníž. přenesená",J115,0)</f>
        <v>0</v>
      </c>
      <c r="BI115" s="228">
        <f>IF(N115="nulová",J115,0)</f>
        <v>0</v>
      </c>
      <c r="BJ115" s="20" t="s">
        <v>79</v>
      </c>
      <c r="BK115" s="228">
        <f>ROUND(I115*H115,2)</f>
        <v>0</v>
      </c>
      <c r="BL115" s="20" t="s">
        <v>318</v>
      </c>
      <c r="BM115" s="227" t="s">
        <v>3003</v>
      </c>
    </row>
    <row r="116" s="2" customFormat="1" ht="16.5" customHeight="1">
      <c r="A116" s="41"/>
      <c r="B116" s="42"/>
      <c r="C116" s="283" t="s">
        <v>361</v>
      </c>
      <c r="D116" s="283" t="s">
        <v>348</v>
      </c>
      <c r="E116" s="284" t="s">
        <v>3004</v>
      </c>
      <c r="F116" s="285" t="s">
        <v>3005</v>
      </c>
      <c r="G116" s="286" t="s">
        <v>266</v>
      </c>
      <c r="H116" s="287">
        <v>60</v>
      </c>
      <c r="I116" s="288"/>
      <c r="J116" s="289">
        <f>ROUND(I116*H116,2)</f>
        <v>0</v>
      </c>
      <c r="K116" s="285" t="s">
        <v>19</v>
      </c>
      <c r="L116" s="290"/>
      <c r="M116" s="291" t="s">
        <v>19</v>
      </c>
      <c r="N116" s="292" t="s">
        <v>43</v>
      </c>
      <c r="O116" s="87"/>
      <c r="P116" s="225">
        <f>O116*H116</f>
        <v>0</v>
      </c>
      <c r="Q116" s="225">
        <v>0</v>
      </c>
      <c r="R116" s="225">
        <f>Q116*H116</f>
        <v>0</v>
      </c>
      <c r="S116" s="225">
        <v>0</v>
      </c>
      <c r="T116" s="226">
        <f>S116*H116</f>
        <v>0</v>
      </c>
      <c r="U116" s="41"/>
      <c r="V116" s="41"/>
      <c r="W116" s="41"/>
      <c r="X116" s="41"/>
      <c r="Y116" s="41"/>
      <c r="Z116" s="41"/>
      <c r="AA116" s="41"/>
      <c r="AB116" s="41"/>
      <c r="AC116" s="41"/>
      <c r="AD116" s="41"/>
      <c r="AE116" s="41"/>
      <c r="AR116" s="227" t="s">
        <v>420</v>
      </c>
      <c r="AT116" s="227" t="s">
        <v>348</v>
      </c>
      <c r="AU116" s="227" t="s">
        <v>81</v>
      </c>
      <c r="AY116" s="20" t="s">
        <v>156</v>
      </c>
      <c r="BE116" s="228">
        <f>IF(N116="základní",J116,0)</f>
        <v>0</v>
      </c>
      <c r="BF116" s="228">
        <f>IF(N116="snížená",J116,0)</f>
        <v>0</v>
      </c>
      <c r="BG116" s="228">
        <f>IF(N116="zákl. přenesená",J116,0)</f>
        <v>0</v>
      </c>
      <c r="BH116" s="228">
        <f>IF(N116="sníž. přenesená",J116,0)</f>
        <v>0</v>
      </c>
      <c r="BI116" s="228">
        <f>IF(N116="nulová",J116,0)</f>
        <v>0</v>
      </c>
      <c r="BJ116" s="20" t="s">
        <v>79</v>
      </c>
      <c r="BK116" s="228">
        <f>ROUND(I116*H116,2)</f>
        <v>0</v>
      </c>
      <c r="BL116" s="20" t="s">
        <v>318</v>
      </c>
      <c r="BM116" s="227" t="s">
        <v>3006</v>
      </c>
    </row>
    <row r="117" s="2" customFormat="1" ht="16.5" customHeight="1">
      <c r="A117" s="41"/>
      <c r="B117" s="42"/>
      <c r="C117" s="283" t="s">
        <v>368</v>
      </c>
      <c r="D117" s="283" t="s">
        <v>348</v>
      </c>
      <c r="E117" s="284" t="s">
        <v>3007</v>
      </c>
      <c r="F117" s="285" t="s">
        <v>3008</v>
      </c>
      <c r="G117" s="286" t="s">
        <v>1680</v>
      </c>
      <c r="H117" s="287">
        <v>2</v>
      </c>
      <c r="I117" s="288"/>
      <c r="J117" s="289">
        <f>ROUND(I117*H117,2)</f>
        <v>0</v>
      </c>
      <c r="K117" s="285" t="s">
        <v>19</v>
      </c>
      <c r="L117" s="290"/>
      <c r="M117" s="291" t="s">
        <v>19</v>
      </c>
      <c r="N117" s="292" t="s">
        <v>43</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420</v>
      </c>
      <c r="AT117" s="227" t="s">
        <v>348</v>
      </c>
      <c r="AU117" s="227" t="s">
        <v>81</v>
      </c>
      <c r="AY117" s="20" t="s">
        <v>156</v>
      </c>
      <c r="BE117" s="228">
        <f>IF(N117="základní",J117,0)</f>
        <v>0</v>
      </c>
      <c r="BF117" s="228">
        <f>IF(N117="snížená",J117,0)</f>
        <v>0</v>
      </c>
      <c r="BG117" s="228">
        <f>IF(N117="zákl. přenesená",J117,0)</f>
        <v>0</v>
      </c>
      <c r="BH117" s="228">
        <f>IF(N117="sníž. přenesená",J117,0)</f>
        <v>0</v>
      </c>
      <c r="BI117" s="228">
        <f>IF(N117="nulová",J117,0)</f>
        <v>0</v>
      </c>
      <c r="BJ117" s="20" t="s">
        <v>79</v>
      </c>
      <c r="BK117" s="228">
        <f>ROUND(I117*H117,2)</f>
        <v>0</v>
      </c>
      <c r="BL117" s="20" t="s">
        <v>318</v>
      </c>
      <c r="BM117" s="227" t="s">
        <v>3009</v>
      </c>
    </row>
    <row r="118" s="2" customFormat="1" ht="16.5" customHeight="1">
      <c r="A118" s="41"/>
      <c r="B118" s="42"/>
      <c r="C118" s="283" t="s">
        <v>374</v>
      </c>
      <c r="D118" s="283" t="s">
        <v>348</v>
      </c>
      <c r="E118" s="284" t="s">
        <v>3010</v>
      </c>
      <c r="F118" s="285" t="s">
        <v>3011</v>
      </c>
      <c r="G118" s="286" t="s">
        <v>1680</v>
      </c>
      <c r="H118" s="287">
        <v>2</v>
      </c>
      <c r="I118" s="288"/>
      <c r="J118" s="289">
        <f>ROUND(I118*H118,2)</f>
        <v>0</v>
      </c>
      <c r="K118" s="285" t="s">
        <v>19</v>
      </c>
      <c r="L118" s="290"/>
      <c r="M118" s="291" t="s">
        <v>19</v>
      </c>
      <c r="N118" s="292" t="s">
        <v>43</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420</v>
      </c>
      <c r="AT118" s="227" t="s">
        <v>348</v>
      </c>
      <c r="AU118" s="227" t="s">
        <v>81</v>
      </c>
      <c r="AY118" s="20" t="s">
        <v>156</v>
      </c>
      <c r="BE118" s="228">
        <f>IF(N118="základní",J118,0)</f>
        <v>0</v>
      </c>
      <c r="BF118" s="228">
        <f>IF(N118="snížená",J118,0)</f>
        <v>0</v>
      </c>
      <c r="BG118" s="228">
        <f>IF(N118="zákl. přenesená",J118,0)</f>
        <v>0</v>
      </c>
      <c r="BH118" s="228">
        <f>IF(N118="sníž. přenesená",J118,0)</f>
        <v>0</v>
      </c>
      <c r="BI118" s="228">
        <f>IF(N118="nulová",J118,0)</f>
        <v>0</v>
      </c>
      <c r="BJ118" s="20" t="s">
        <v>79</v>
      </c>
      <c r="BK118" s="228">
        <f>ROUND(I118*H118,2)</f>
        <v>0</v>
      </c>
      <c r="BL118" s="20" t="s">
        <v>318</v>
      </c>
      <c r="BM118" s="227" t="s">
        <v>3012</v>
      </c>
    </row>
    <row r="119" s="2" customFormat="1" ht="16.5" customHeight="1">
      <c r="A119" s="41"/>
      <c r="B119" s="42"/>
      <c r="C119" s="283" t="s">
        <v>378</v>
      </c>
      <c r="D119" s="283" t="s">
        <v>348</v>
      </c>
      <c r="E119" s="284" t="s">
        <v>3013</v>
      </c>
      <c r="F119" s="285" t="s">
        <v>3014</v>
      </c>
      <c r="G119" s="286" t="s">
        <v>266</v>
      </c>
      <c r="H119" s="287">
        <v>45</v>
      </c>
      <c r="I119" s="288"/>
      <c r="J119" s="289">
        <f>ROUND(I119*H119,2)</f>
        <v>0</v>
      </c>
      <c r="K119" s="285" t="s">
        <v>19</v>
      </c>
      <c r="L119" s="290"/>
      <c r="M119" s="291" t="s">
        <v>19</v>
      </c>
      <c r="N119" s="292" t="s">
        <v>43</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420</v>
      </c>
      <c r="AT119" s="227" t="s">
        <v>348</v>
      </c>
      <c r="AU119" s="227" t="s">
        <v>81</v>
      </c>
      <c r="AY119" s="20" t="s">
        <v>156</v>
      </c>
      <c r="BE119" s="228">
        <f>IF(N119="základní",J119,0)</f>
        <v>0</v>
      </c>
      <c r="BF119" s="228">
        <f>IF(N119="snížená",J119,0)</f>
        <v>0</v>
      </c>
      <c r="BG119" s="228">
        <f>IF(N119="zákl. přenesená",J119,0)</f>
        <v>0</v>
      </c>
      <c r="BH119" s="228">
        <f>IF(N119="sníž. přenesená",J119,0)</f>
        <v>0</v>
      </c>
      <c r="BI119" s="228">
        <f>IF(N119="nulová",J119,0)</f>
        <v>0</v>
      </c>
      <c r="BJ119" s="20" t="s">
        <v>79</v>
      </c>
      <c r="BK119" s="228">
        <f>ROUND(I119*H119,2)</f>
        <v>0</v>
      </c>
      <c r="BL119" s="20" t="s">
        <v>318</v>
      </c>
      <c r="BM119" s="227" t="s">
        <v>3015</v>
      </c>
    </row>
    <row r="120" s="2" customFormat="1" ht="16.5" customHeight="1">
      <c r="A120" s="41"/>
      <c r="B120" s="42"/>
      <c r="C120" s="283" t="s">
        <v>385</v>
      </c>
      <c r="D120" s="283" t="s">
        <v>348</v>
      </c>
      <c r="E120" s="284" t="s">
        <v>3016</v>
      </c>
      <c r="F120" s="285" t="s">
        <v>3017</v>
      </c>
      <c r="G120" s="286" t="s">
        <v>266</v>
      </c>
      <c r="H120" s="287">
        <v>60</v>
      </c>
      <c r="I120" s="288"/>
      <c r="J120" s="289">
        <f>ROUND(I120*H120,2)</f>
        <v>0</v>
      </c>
      <c r="K120" s="285" t="s">
        <v>19</v>
      </c>
      <c r="L120" s="290"/>
      <c r="M120" s="291" t="s">
        <v>19</v>
      </c>
      <c r="N120" s="292" t="s">
        <v>43</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420</v>
      </c>
      <c r="AT120" s="227" t="s">
        <v>348</v>
      </c>
      <c r="AU120" s="227" t="s">
        <v>81</v>
      </c>
      <c r="AY120" s="20" t="s">
        <v>156</v>
      </c>
      <c r="BE120" s="228">
        <f>IF(N120="základní",J120,0)</f>
        <v>0</v>
      </c>
      <c r="BF120" s="228">
        <f>IF(N120="snížená",J120,0)</f>
        <v>0</v>
      </c>
      <c r="BG120" s="228">
        <f>IF(N120="zákl. přenesená",J120,0)</f>
        <v>0</v>
      </c>
      <c r="BH120" s="228">
        <f>IF(N120="sníž. přenesená",J120,0)</f>
        <v>0</v>
      </c>
      <c r="BI120" s="228">
        <f>IF(N120="nulová",J120,0)</f>
        <v>0</v>
      </c>
      <c r="BJ120" s="20" t="s">
        <v>79</v>
      </c>
      <c r="BK120" s="228">
        <f>ROUND(I120*H120,2)</f>
        <v>0</v>
      </c>
      <c r="BL120" s="20" t="s">
        <v>318</v>
      </c>
      <c r="BM120" s="227" t="s">
        <v>3018</v>
      </c>
    </row>
    <row r="121" s="2" customFormat="1" ht="16.5" customHeight="1">
      <c r="A121" s="41"/>
      <c r="B121" s="42"/>
      <c r="C121" s="283" t="s">
        <v>392</v>
      </c>
      <c r="D121" s="283" t="s">
        <v>348</v>
      </c>
      <c r="E121" s="284" t="s">
        <v>3019</v>
      </c>
      <c r="F121" s="285" t="s">
        <v>3020</v>
      </c>
      <c r="G121" s="286" t="s">
        <v>1680</v>
      </c>
      <c r="H121" s="287">
        <v>1</v>
      </c>
      <c r="I121" s="288"/>
      <c r="J121" s="289">
        <f>ROUND(I121*H121,2)</f>
        <v>0</v>
      </c>
      <c r="K121" s="285" t="s">
        <v>19</v>
      </c>
      <c r="L121" s="290"/>
      <c r="M121" s="291" t="s">
        <v>19</v>
      </c>
      <c r="N121" s="292" t="s">
        <v>43</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420</v>
      </c>
      <c r="AT121" s="227" t="s">
        <v>348</v>
      </c>
      <c r="AU121" s="227" t="s">
        <v>81</v>
      </c>
      <c r="AY121" s="20" t="s">
        <v>156</v>
      </c>
      <c r="BE121" s="228">
        <f>IF(N121="základní",J121,0)</f>
        <v>0</v>
      </c>
      <c r="BF121" s="228">
        <f>IF(N121="snížená",J121,0)</f>
        <v>0</v>
      </c>
      <c r="BG121" s="228">
        <f>IF(N121="zákl. přenesená",J121,0)</f>
        <v>0</v>
      </c>
      <c r="BH121" s="228">
        <f>IF(N121="sníž. přenesená",J121,0)</f>
        <v>0</v>
      </c>
      <c r="BI121" s="228">
        <f>IF(N121="nulová",J121,0)</f>
        <v>0</v>
      </c>
      <c r="BJ121" s="20" t="s">
        <v>79</v>
      </c>
      <c r="BK121" s="228">
        <f>ROUND(I121*H121,2)</f>
        <v>0</v>
      </c>
      <c r="BL121" s="20" t="s">
        <v>318</v>
      </c>
      <c r="BM121" s="227" t="s">
        <v>3021</v>
      </c>
    </row>
    <row r="122" s="2" customFormat="1" ht="16.5" customHeight="1">
      <c r="A122" s="41"/>
      <c r="B122" s="42"/>
      <c r="C122" s="283" t="s">
        <v>398</v>
      </c>
      <c r="D122" s="283" t="s">
        <v>348</v>
      </c>
      <c r="E122" s="284" t="s">
        <v>3022</v>
      </c>
      <c r="F122" s="285" t="s">
        <v>3023</v>
      </c>
      <c r="G122" s="286" t="s">
        <v>1680</v>
      </c>
      <c r="H122" s="287">
        <v>1</v>
      </c>
      <c r="I122" s="288"/>
      <c r="J122" s="289">
        <f>ROUND(I122*H122,2)</f>
        <v>0</v>
      </c>
      <c r="K122" s="285" t="s">
        <v>19</v>
      </c>
      <c r="L122" s="290"/>
      <c r="M122" s="291" t="s">
        <v>19</v>
      </c>
      <c r="N122" s="292" t="s">
        <v>43</v>
      </c>
      <c r="O122" s="87"/>
      <c r="P122" s="225">
        <f>O122*H122</f>
        <v>0</v>
      </c>
      <c r="Q122" s="225">
        <v>0</v>
      </c>
      <c r="R122" s="225">
        <f>Q122*H122</f>
        <v>0</v>
      </c>
      <c r="S122" s="225">
        <v>0</v>
      </c>
      <c r="T122" s="226">
        <f>S122*H122</f>
        <v>0</v>
      </c>
      <c r="U122" s="41"/>
      <c r="V122" s="41"/>
      <c r="W122" s="41"/>
      <c r="X122" s="41"/>
      <c r="Y122" s="41"/>
      <c r="Z122" s="41"/>
      <c r="AA122" s="41"/>
      <c r="AB122" s="41"/>
      <c r="AC122" s="41"/>
      <c r="AD122" s="41"/>
      <c r="AE122" s="41"/>
      <c r="AR122" s="227" t="s">
        <v>420</v>
      </c>
      <c r="AT122" s="227" t="s">
        <v>348</v>
      </c>
      <c r="AU122" s="227" t="s">
        <v>81</v>
      </c>
      <c r="AY122" s="20" t="s">
        <v>156</v>
      </c>
      <c r="BE122" s="228">
        <f>IF(N122="základní",J122,0)</f>
        <v>0</v>
      </c>
      <c r="BF122" s="228">
        <f>IF(N122="snížená",J122,0)</f>
        <v>0</v>
      </c>
      <c r="BG122" s="228">
        <f>IF(N122="zákl. přenesená",J122,0)</f>
        <v>0</v>
      </c>
      <c r="BH122" s="228">
        <f>IF(N122="sníž. přenesená",J122,0)</f>
        <v>0</v>
      </c>
      <c r="BI122" s="228">
        <f>IF(N122="nulová",J122,0)</f>
        <v>0</v>
      </c>
      <c r="BJ122" s="20" t="s">
        <v>79</v>
      </c>
      <c r="BK122" s="228">
        <f>ROUND(I122*H122,2)</f>
        <v>0</v>
      </c>
      <c r="BL122" s="20" t="s">
        <v>318</v>
      </c>
      <c r="BM122" s="227" t="s">
        <v>3024</v>
      </c>
    </row>
    <row r="123" s="2" customFormat="1" ht="16.5" customHeight="1">
      <c r="A123" s="41"/>
      <c r="B123" s="42"/>
      <c r="C123" s="216" t="s">
        <v>403</v>
      </c>
      <c r="D123" s="216" t="s">
        <v>159</v>
      </c>
      <c r="E123" s="217" t="s">
        <v>106</v>
      </c>
      <c r="F123" s="218" t="s">
        <v>1888</v>
      </c>
      <c r="G123" s="219" t="s">
        <v>551</v>
      </c>
      <c r="H123" s="293"/>
      <c r="I123" s="221"/>
      <c r="J123" s="222">
        <f>ROUND(I123*H123,2)</f>
        <v>0</v>
      </c>
      <c r="K123" s="218" t="s">
        <v>19</v>
      </c>
      <c r="L123" s="47"/>
      <c r="M123" s="223" t="s">
        <v>19</v>
      </c>
      <c r="N123" s="224" t="s">
        <v>43</v>
      </c>
      <c r="O123" s="87"/>
      <c r="P123" s="225">
        <f>O123*H123</f>
        <v>0</v>
      </c>
      <c r="Q123" s="225">
        <v>0</v>
      </c>
      <c r="R123" s="225">
        <f>Q123*H123</f>
        <v>0</v>
      </c>
      <c r="S123" s="225">
        <v>0</v>
      </c>
      <c r="T123" s="226">
        <f>S123*H123</f>
        <v>0</v>
      </c>
      <c r="U123" s="41"/>
      <c r="V123" s="41"/>
      <c r="W123" s="41"/>
      <c r="X123" s="41"/>
      <c r="Y123" s="41"/>
      <c r="Z123" s="41"/>
      <c r="AA123" s="41"/>
      <c r="AB123" s="41"/>
      <c r="AC123" s="41"/>
      <c r="AD123" s="41"/>
      <c r="AE123" s="41"/>
      <c r="AR123" s="227" t="s">
        <v>318</v>
      </c>
      <c r="AT123" s="227" t="s">
        <v>159</v>
      </c>
      <c r="AU123" s="227" t="s">
        <v>81</v>
      </c>
      <c r="AY123" s="20" t="s">
        <v>156</v>
      </c>
      <c r="BE123" s="228">
        <f>IF(N123="základní",J123,0)</f>
        <v>0</v>
      </c>
      <c r="BF123" s="228">
        <f>IF(N123="snížená",J123,0)</f>
        <v>0</v>
      </c>
      <c r="BG123" s="228">
        <f>IF(N123="zákl. přenesená",J123,0)</f>
        <v>0</v>
      </c>
      <c r="BH123" s="228">
        <f>IF(N123="sníž. přenesená",J123,0)</f>
        <v>0</v>
      </c>
      <c r="BI123" s="228">
        <f>IF(N123="nulová",J123,0)</f>
        <v>0</v>
      </c>
      <c r="BJ123" s="20" t="s">
        <v>79</v>
      </c>
      <c r="BK123" s="228">
        <f>ROUND(I123*H123,2)</f>
        <v>0</v>
      </c>
      <c r="BL123" s="20" t="s">
        <v>318</v>
      </c>
      <c r="BM123" s="227" t="s">
        <v>3025</v>
      </c>
    </row>
    <row r="124" s="2" customFormat="1" ht="16.5" customHeight="1">
      <c r="A124" s="41"/>
      <c r="B124" s="42"/>
      <c r="C124" s="216" t="s">
        <v>408</v>
      </c>
      <c r="D124" s="216" t="s">
        <v>159</v>
      </c>
      <c r="E124" s="217" t="s">
        <v>178</v>
      </c>
      <c r="F124" s="218" t="s">
        <v>1890</v>
      </c>
      <c r="G124" s="219" t="s">
        <v>551</v>
      </c>
      <c r="H124" s="293"/>
      <c r="I124" s="221"/>
      <c r="J124" s="222">
        <f>ROUND(I124*H124,2)</f>
        <v>0</v>
      </c>
      <c r="K124" s="218" t="s">
        <v>19</v>
      </c>
      <c r="L124" s="47"/>
      <c r="M124" s="223" t="s">
        <v>19</v>
      </c>
      <c r="N124" s="224" t="s">
        <v>43</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318</v>
      </c>
      <c r="AT124" s="227" t="s">
        <v>159</v>
      </c>
      <c r="AU124" s="227" t="s">
        <v>81</v>
      </c>
      <c r="AY124" s="20" t="s">
        <v>156</v>
      </c>
      <c r="BE124" s="228">
        <f>IF(N124="základní",J124,0)</f>
        <v>0</v>
      </c>
      <c r="BF124" s="228">
        <f>IF(N124="snížená",J124,0)</f>
        <v>0</v>
      </c>
      <c r="BG124" s="228">
        <f>IF(N124="zákl. přenesená",J124,0)</f>
        <v>0</v>
      </c>
      <c r="BH124" s="228">
        <f>IF(N124="sníž. přenesená",J124,0)</f>
        <v>0</v>
      </c>
      <c r="BI124" s="228">
        <f>IF(N124="nulová",J124,0)</f>
        <v>0</v>
      </c>
      <c r="BJ124" s="20" t="s">
        <v>79</v>
      </c>
      <c r="BK124" s="228">
        <f>ROUND(I124*H124,2)</f>
        <v>0</v>
      </c>
      <c r="BL124" s="20" t="s">
        <v>318</v>
      </c>
      <c r="BM124" s="227" t="s">
        <v>3026</v>
      </c>
    </row>
    <row r="125" s="12" customFormat="1" ht="22.8" customHeight="1">
      <c r="A125" s="12"/>
      <c r="B125" s="200"/>
      <c r="C125" s="201"/>
      <c r="D125" s="202" t="s">
        <v>71</v>
      </c>
      <c r="E125" s="214" t="s">
        <v>1892</v>
      </c>
      <c r="F125" s="214" t="s">
        <v>1893</v>
      </c>
      <c r="G125" s="201"/>
      <c r="H125" s="201"/>
      <c r="I125" s="204"/>
      <c r="J125" s="215">
        <f>BK125</f>
        <v>0</v>
      </c>
      <c r="K125" s="201"/>
      <c r="L125" s="206"/>
      <c r="M125" s="207"/>
      <c r="N125" s="208"/>
      <c r="O125" s="208"/>
      <c r="P125" s="209">
        <f>SUM(P126:P147)</f>
        <v>0</v>
      </c>
      <c r="Q125" s="208"/>
      <c r="R125" s="209">
        <f>SUM(R126:R147)</f>
        <v>0</v>
      </c>
      <c r="S125" s="208"/>
      <c r="T125" s="210">
        <f>SUM(T126:T147)</f>
        <v>0</v>
      </c>
      <c r="U125" s="12"/>
      <c r="V125" s="12"/>
      <c r="W125" s="12"/>
      <c r="X125" s="12"/>
      <c r="Y125" s="12"/>
      <c r="Z125" s="12"/>
      <c r="AA125" s="12"/>
      <c r="AB125" s="12"/>
      <c r="AC125" s="12"/>
      <c r="AD125" s="12"/>
      <c r="AE125" s="12"/>
      <c r="AR125" s="211" t="s">
        <v>81</v>
      </c>
      <c r="AT125" s="212" t="s">
        <v>71</v>
      </c>
      <c r="AU125" s="212" t="s">
        <v>79</v>
      </c>
      <c r="AY125" s="211" t="s">
        <v>156</v>
      </c>
      <c r="BK125" s="213">
        <f>SUM(BK126:BK147)</f>
        <v>0</v>
      </c>
    </row>
    <row r="126" s="2" customFormat="1" ht="16.5" customHeight="1">
      <c r="A126" s="41"/>
      <c r="B126" s="42"/>
      <c r="C126" s="216" t="s">
        <v>414</v>
      </c>
      <c r="D126" s="216" t="s">
        <v>159</v>
      </c>
      <c r="E126" s="217" t="s">
        <v>3027</v>
      </c>
      <c r="F126" s="218" t="s">
        <v>3028</v>
      </c>
      <c r="G126" s="219" t="s">
        <v>1680</v>
      </c>
      <c r="H126" s="220">
        <v>1</v>
      </c>
      <c r="I126" s="221"/>
      <c r="J126" s="222">
        <f>ROUND(I126*H126,2)</f>
        <v>0</v>
      </c>
      <c r="K126" s="218" t="s">
        <v>19</v>
      </c>
      <c r="L126" s="47"/>
      <c r="M126" s="223" t="s">
        <v>19</v>
      </c>
      <c r="N126" s="224" t="s">
        <v>43</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318</v>
      </c>
      <c r="AT126" s="227" t="s">
        <v>159</v>
      </c>
      <c r="AU126" s="227" t="s">
        <v>81</v>
      </c>
      <c r="AY126" s="20" t="s">
        <v>156</v>
      </c>
      <c r="BE126" s="228">
        <f>IF(N126="základní",J126,0)</f>
        <v>0</v>
      </c>
      <c r="BF126" s="228">
        <f>IF(N126="snížená",J126,0)</f>
        <v>0</v>
      </c>
      <c r="BG126" s="228">
        <f>IF(N126="zákl. přenesená",J126,0)</f>
        <v>0</v>
      </c>
      <c r="BH126" s="228">
        <f>IF(N126="sníž. přenesená",J126,0)</f>
        <v>0</v>
      </c>
      <c r="BI126" s="228">
        <f>IF(N126="nulová",J126,0)</f>
        <v>0</v>
      </c>
      <c r="BJ126" s="20" t="s">
        <v>79</v>
      </c>
      <c r="BK126" s="228">
        <f>ROUND(I126*H126,2)</f>
        <v>0</v>
      </c>
      <c r="BL126" s="20" t="s">
        <v>318</v>
      </c>
      <c r="BM126" s="227" t="s">
        <v>3029</v>
      </c>
    </row>
    <row r="127" s="2" customFormat="1" ht="16.5" customHeight="1">
      <c r="A127" s="41"/>
      <c r="B127" s="42"/>
      <c r="C127" s="216" t="s">
        <v>420</v>
      </c>
      <c r="D127" s="216" t="s">
        <v>159</v>
      </c>
      <c r="E127" s="217" t="s">
        <v>1894</v>
      </c>
      <c r="F127" s="218" t="s">
        <v>1895</v>
      </c>
      <c r="G127" s="219" t="s">
        <v>1680</v>
      </c>
      <c r="H127" s="220">
        <v>2</v>
      </c>
      <c r="I127" s="221"/>
      <c r="J127" s="222">
        <f>ROUND(I127*H127,2)</f>
        <v>0</v>
      </c>
      <c r="K127" s="218" t="s">
        <v>19</v>
      </c>
      <c r="L127" s="47"/>
      <c r="M127" s="223" t="s">
        <v>19</v>
      </c>
      <c r="N127" s="224" t="s">
        <v>43</v>
      </c>
      <c r="O127" s="87"/>
      <c r="P127" s="225">
        <f>O127*H127</f>
        <v>0</v>
      </c>
      <c r="Q127" s="225">
        <v>0</v>
      </c>
      <c r="R127" s="225">
        <f>Q127*H127</f>
        <v>0</v>
      </c>
      <c r="S127" s="225">
        <v>0</v>
      </c>
      <c r="T127" s="226">
        <f>S127*H127</f>
        <v>0</v>
      </c>
      <c r="U127" s="41"/>
      <c r="V127" s="41"/>
      <c r="W127" s="41"/>
      <c r="X127" s="41"/>
      <c r="Y127" s="41"/>
      <c r="Z127" s="41"/>
      <c r="AA127" s="41"/>
      <c r="AB127" s="41"/>
      <c r="AC127" s="41"/>
      <c r="AD127" s="41"/>
      <c r="AE127" s="41"/>
      <c r="AR127" s="227" t="s">
        <v>318</v>
      </c>
      <c r="AT127" s="227" t="s">
        <v>159</v>
      </c>
      <c r="AU127" s="227" t="s">
        <v>81</v>
      </c>
      <c r="AY127" s="20" t="s">
        <v>156</v>
      </c>
      <c r="BE127" s="228">
        <f>IF(N127="základní",J127,0)</f>
        <v>0</v>
      </c>
      <c r="BF127" s="228">
        <f>IF(N127="snížená",J127,0)</f>
        <v>0</v>
      </c>
      <c r="BG127" s="228">
        <f>IF(N127="zákl. přenesená",J127,0)</f>
        <v>0</v>
      </c>
      <c r="BH127" s="228">
        <f>IF(N127="sníž. přenesená",J127,0)</f>
        <v>0</v>
      </c>
      <c r="BI127" s="228">
        <f>IF(N127="nulová",J127,0)</f>
        <v>0</v>
      </c>
      <c r="BJ127" s="20" t="s">
        <v>79</v>
      </c>
      <c r="BK127" s="228">
        <f>ROUND(I127*H127,2)</f>
        <v>0</v>
      </c>
      <c r="BL127" s="20" t="s">
        <v>318</v>
      </c>
      <c r="BM127" s="227" t="s">
        <v>3030</v>
      </c>
    </row>
    <row r="128" s="2" customFormat="1" ht="16.5" customHeight="1">
      <c r="A128" s="41"/>
      <c r="B128" s="42"/>
      <c r="C128" s="216" t="s">
        <v>426</v>
      </c>
      <c r="D128" s="216" t="s">
        <v>159</v>
      </c>
      <c r="E128" s="217" t="s">
        <v>3031</v>
      </c>
      <c r="F128" s="218" t="s">
        <v>3032</v>
      </c>
      <c r="G128" s="219" t="s">
        <v>1680</v>
      </c>
      <c r="H128" s="220">
        <v>2</v>
      </c>
      <c r="I128" s="221"/>
      <c r="J128" s="222">
        <f>ROUND(I128*H128,2)</f>
        <v>0</v>
      </c>
      <c r="K128" s="218" t="s">
        <v>19</v>
      </c>
      <c r="L128" s="47"/>
      <c r="M128" s="223" t="s">
        <v>19</v>
      </c>
      <c r="N128" s="224" t="s">
        <v>43</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318</v>
      </c>
      <c r="AT128" s="227" t="s">
        <v>159</v>
      </c>
      <c r="AU128" s="227" t="s">
        <v>81</v>
      </c>
      <c r="AY128" s="20" t="s">
        <v>156</v>
      </c>
      <c r="BE128" s="228">
        <f>IF(N128="základní",J128,0)</f>
        <v>0</v>
      </c>
      <c r="BF128" s="228">
        <f>IF(N128="snížená",J128,0)</f>
        <v>0</v>
      </c>
      <c r="BG128" s="228">
        <f>IF(N128="zákl. přenesená",J128,0)</f>
        <v>0</v>
      </c>
      <c r="BH128" s="228">
        <f>IF(N128="sníž. přenesená",J128,0)</f>
        <v>0</v>
      </c>
      <c r="BI128" s="228">
        <f>IF(N128="nulová",J128,0)</f>
        <v>0</v>
      </c>
      <c r="BJ128" s="20" t="s">
        <v>79</v>
      </c>
      <c r="BK128" s="228">
        <f>ROUND(I128*H128,2)</f>
        <v>0</v>
      </c>
      <c r="BL128" s="20" t="s">
        <v>318</v>
      </c>
      <c r="BM128" s="227" t="s">
        <v>3033</v>
      </c>
    </row>
    <row r="129" s="2" customFormat="1" ht="16.5" customHeight="1">
      <c r="A129" s="41"/>
      <c r="B129" s="42"/>
      <c r="C129" s="216" t="s">
        <v>432</v>
      </c>
      <c r="D129" s="216" t="s">
        <v>159</v>
      </c>
      <c r="E129" s="217" t="s">
        <v>2014</v>
      </c>
      <c r="F129" s="218" t="s">
        <v>2015</v>
      </c>
      <c r="G129" s="219" t="s">
        <v>1680</v>
      </c>
      <c r="H129" s="220">
        <v>2</v>
      </c>
      <c r="I129" s="221"/>
      <c r="J129" s="222">
        <f>ROUND(I129*H129,2)</f>
        <v>0</v>
      </c>
      <c r="K129" s="218" t="s">
        <v>19</v>
      </c>
      <c r="L129" s="47"/>
      <c r="M129" s="223" t="s">
        <v>19</v>
      </c>
      <c r="N129" s="224" t="s">
        <v>43</v>
      </c>
      <c r="O129" s="87"/>
      <c r="P129" s="225">
        <f>O129*H129</f>
        <v>0</v>
      </c>
      <c r="Q129" s="225">
        <v>0</v>
      </c>
      <c r="R129" s="225">
        <f>Q129*H129</f>
        <v>0</v>
      </c>
      <c r="S129" s="225">
        <v>0</v>
      </c>
      <c r="T129" s="226">
        <f>S129*H129</f>
        <v>0</v>
      </c>
      <c r="U129" s="41"/>
      <c r="V129" s="41"/>
      <c r="W129" s="41"/>
      <c r="X129" s="41"/>
      <c r="Y129" s="41"/>
      <c r="Z129" s="41"/>
      <c r="AA129" s="41"/>
      <c r="AB129" s="41"/>
      <c r="AC129" s="41"/>
      <c r="AD129" s="41"/>
      <c r="AE129" s="41"/>
      <c r="AR129" s="227" t="s">
        <v>318</v>
      </c>
      <c r="AT129" s="227" t="s">
        <v>159</v>
      </c>
      <c r="AU129" s="227" t="s">
        <v>81</v>
      </c>
      <c r="AY129" s="20" t="s">
        <v>156</v>
      </c>
      <c r="BE129" s="228">
        <f>IF(N129="základní",J129,0)</f>
        <v>0</v>
      </c>
      <c r="BF129" s="228">
        <f>IF(N129="snížená",J129,0)</f>
        <v>0</v>
      </c>
      <c r="BG129" s="228">
        <f>IF(N129="zákl. přenesená",J129,0)</f>
        <v>0</v>
      </c>
      <c r="BH129" s="228">
        <f>IF(N129="sníž. přenesená",J129,0)</f>
        <v>0</v>
      </c>
      <c r="BI129" s="228">
        <f>IF(N129="nulová",J129,0)</f>
        <v>0</v>
      </c>
      <c r="BJ129" s="20" t="s">
        <v>79</v>
      </c>
      <c r="BK129" s="228">
        <f>ROUND(I129*H129,2)</f>
        <v>0</v>
      </c>
      <c r="BL129" s="20" t="s">
        <v>318</v>
      </c>
      <c r="BM129" s="227" t="s">
        <v>3034</v>
      </c>
    </row>
    <row r="130" s="2" customFormat="1" ht="16.5" customHeight="1">
      <c r="A130" s="41"/>
      <c r="B130" s="42"/>
      <c r="C130" s="216" t="s">
        <v>439</v>
      </c>
      <c r="D130" s="216" t="s">
        <v>159</v>
      </c>
      <c r="E130" s="217" t="s">
        <v>3035</v>
      </c>
      <c r="F130" s="218" t="s">
        <v>3036</v>
      </c>
      <c r="G130" s="219" t="s">
        <v>1680</v>
      </c>
      <c r="H130" s="220">
        <v>2</v>
      </c>
      <c r="I130" s="221"/>
      <c r="J130" s="222">
        <f>ROUND(I130*H130,2)</f>
        <v>0</v>
      </c>
      <c r="K130" s="218" t="s">
        <v>19</v>
      </c>
      <c r="L130" s="47"/>
      <c r="M130" s="223" t="s">
        <v>19</v>
      </c>
      <c r="N130" s="224" t="s">
        <v>43</v>
      </c>
      <c r="O130" s="87"/>
      <c r="P130" s="225">
        <f>O130*H130</f>
        <v>0</v>
      </c>
      <c r="Q130" s="225">
        <v>0</v>
      </c>
      <c r="R130" s="225">
        <f>Q130*H130</f>
        <v>0</v>
      </c>
      <c r="S130" s="225">
        <v>0</v>
      </c>
      <c r="T130" s="226">
        <f>S130*H130</f>
        <v>0</v>
      </c>
      <c r="U130" s="41"/>
      <c r="V130" s="41"/>
      <c r="W130" s="41"/>
      <c r="X130" s="41"/>
      <c r="Y130" s="41"/>
      <c r="Z130" s="41"/>
      <c r="AA130" s="41"/>
      <c r="AB130" s="41"/>
      <c r="AC130" s="41"/>
      <c r="AD130" s="41"/>
      <c r="AE130" s="41"/>
      <c r="AR130" s="227" t="s">
        <v>318</v>
      </c>
      <c r="AT130" s="227" t="s">
        <v>159</v>
      </c>
      <c r="AU130" s="227" t="s">
        <v>81</v>
      </c>
      <c r="AY130" s="20" t="s">
        <v>156</v>
      </c>
      <c r="BE130" s="228">
        <f>IF(N130="základní",J130,0)</f>
        <v>0</v>
      </c>
      <c r="BF130" s="228">
        <f>IF(N130="snížená",J130,0)</f>
        <v>0</v>
      </c>
      <c r="BG130" s="228">
        <f>IF(N130="zákl. přenesená",J130,0)</f>
        <v>0</v>
      </c>
      <c r="BH130" s="228">
        <f>IF(N130="sníž. přenesená",J130,0)</f>
        <v>0</v>
      </c>
      <c r="BI130" s="228">
        <f>IF(N130="nulová",J130,0)</f>
        <v>0</v>
      </c>
      <c r="BJ130" s="20" t="s">
        <v>79</v>
      </c>
      <c r="BK130" s="228">
        <f>ROUND(I130*H130,2)</f>
        <v>0</v>
      </c>
      <c r="BL130" s="20" t="s">
        <v>318</v>
      </c>
      <c r="BM130" s="227" t="s">
        <v>3037</v>
      </c>
    </row>
    <row r="131" s="2" customFormat="1" ht="16.5" customHeight="1">
      <c r="A131" s="41"/>
      <c r="B131" s="42"/>
      <c r="C131" s="216" t="s">
        <v>445</v>
      </c>
      <c r="D131" s="216" t="s">
        <v>159</v>
      </c>
      <c r="E131" s="217" t="s">
        <v>3038</v>
      </c>
      <c r="F131" s="218" t="s">
        <v>3039</v>
      </c>
      <c r="G131" s="219" t="s">
        <v>1680</v>
      </c>
      <c r="H131" s="220">
        <v>2</v>
      </c>
      <c r="I131" s="221"/>
      <c r="J131" s="222">
        <f>ROUND(I131*H131,2)</f>
        <v>0</v>
      </c>
      <c r="K131" s="218" t="s">
        <v>19</v>
      </c>
      <c r="L131" s="47"/>
      <c r="M131" s="223" t="s">
        <v>19</v>
      </c>
      <c r="N131" s="224" t="s">
        <v>43</v>
      </c>
      <c r="O131" s="87"/>
      <c r="P131" s="225">
        <f>O131*H131</f>
        <v>0</v>
      </c>
      <c r="Q131" s="225">
        <v>0</v>
      </c>
      <c r="R131" s="225">
        <f>Q131*H131</f>
        <v>0</v>
      </c>
      <c r="S131" s="225">
        <v>0</v>
      </c>
      <c r="T131" s="226">
        <f>S131*H131</f>
        <v>0</v>
      </c>
      <c r="U131" s="41"/>
      <c r="V131" s="41"/>
      <c r="W131" s="41"/>
      <c r="X131" s="41"/>
      <c r="Y131" s="41"/>
      <c r="Z131" s="41"/>
      <c r="AA131" s="41"/>
      <c r="AB131" s="41"/>
      <c r="AC131" s="41"/>
      <c r="AD131" s="41"/>
      <c r="AE131" s="41"/>
      <c r="AR131" s="227" t="s">
        <v>318</v>
      </c>
      <c r="AT131" s="227" t="s">
        <v>159</v>
      </c>
      <c r="AU131" s="227" t="s">
        <v>81</v>
      </c>
      <c r="AY131" s="20" t="s">
        <v>156</v>
      </c>
      <c r="BE131" s="228">
        <f>IF(N131="základní",J131,0)</f>
        <v>0</v>
      </c>
      <c r="BF131" s="228">
        <f>IF(N131="snížená",J131,0)</f>
        <v>0</v>
      </c>
      <c r="BG131" s="228">
        <f>IF(N131="zákl. přenesená",J131,0)</f>
        <v>0</v>
      </c>
      <c r="BH131" s="228">
        <f>IF(N131="sníž. přenesená",J131,0)</f>
        <v>0</v>
      </c>
      <c r="BI131" s="228">
        <f>IF(N131="nulová",J131,0)</f>
        <v>0</v>
      </c>
      <c r="BJ131" s="20" t="s">
        <v>79</v>
      </c>
      <c r="BK131" s="228">
        <f>ROUND(I131*H131,2)</f>
        <v>0</v>
      </c>
      <c r="BL131" s="20" t="s">
        <v>318</v>
      </c>
      <c r="BM131" s="227" t="s">
        <v>3040</v>
      </c>
    </row>
    <row r="132" s="2" customFormat="1" ht="16.5" customHeight="1">
      <c r="A132" s="41"/>
      <c r="B132" s="42"/>
      <c r="C132" s="216" t="s">
        <v>451</v>
      </c>
      <c r="D132" s="216" t="s">
        <v>159</v>
      </c>
      <c r="E132" s="217" t="s">
        <v>3041</v>
      </c>
      <c r="F132" s="218" t="s">
        <v>3042</v>
      </c>
      <c r="G132" s="219" t="s">
        <v>1680</v>
      </c>
      <c r="H132" s="220">
        <v>2</v>
      </c>
      <c r="I132" s="221"/>
      <c r="J132" s="222">
        <f>ROUND(I132*H132,2)</f>
        <v>0</v>
      </c>
      <c r="K132" s="218" t="s">
        <v>19</v>
      </c>
      <c r="L132" s="47"/>
      <c r="M132" s="223" t="s">
        <v>19</v>
      </c>
      <c r="N132" s="224" t="s">
        <v>43</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318</v>
      </c>
      <c r="AT132" s="227" t="s">
        <v>159</v>
      </c>
      <c r="AU132" s="227" t="s">
        <v>81</v>
      </c>
      <c r="AY132" s="20" t="s">
        <v>156</v>
      </c>
      <c r="BE132" s="228">
        <f>IF(N132="základní",J132,0)</f>
        <v>0</v>
      </c>
      <c r="BF132" s="228">
        <f>IF(N132="snížená",J132,0)</f>
        <v>0</v>
      </c>
      <c r="BG132" s="228">
        <f>IF(N132="zákl. přenesená",J132,0)</f>
        <v>0</v>
      </c>
      <c r="BH132" s="228">
        <f>IF(N132="sníž. přenesená",J132,0)</f>
        <v>0</v>
      </c>
      <c r="BI132" s="228">
        <f>IF(N132="nulová",J132,0)</f>
        <v>0</v>
      </c>
      <c r="BJ132" s="20" t="s">
        <v>79</v>
      </c>
      <c r="BK132" s="228">
        <f>ROUND(I132*H132,2)</f>
        <v>0</v>
      </c>
      <c r="BL132" s="20" t="s">
        <v>318</v>
      </c>
      <c r="BM132" s="227" t="s">
        <v>3043</v>
      </c>
    </row>
    <row r="133" s="2" customFormat="1" ht="16.5" customHeight="1">
      <c r="A133" s="41"/>
      <c r="B133" s="42"/>
      <c r="C133" s="216" t="s">
        <v>457</v>
      </c>
      <c r="D133" s="216" t="s">
        <v>159</v>
      </c>
      <c r="E133" s="217" t="s">
        <v>3044</v>
      </c>
      <c r="F133" s="218" t="s">
        <v>3045</v>
      </c>
      <c r="G133" s="219" t="s">
        <v>1680</v>
      </c>
      <c r="H133" s="220">
        <v>1</v>
      </c>
      <c r="I133" s="221"/>
      <c r="J133" s="222">
        <f>ROUND(I133*H133,2)</f>
        <v>0</v>
      </c>
      <c r="K133" s="218" t="s">
        <v>19</v>
      </c>
      <c r="L133" s="47"/>
      <c r="M133" s="223" t="s">
        <v>19</v>
      </c>
      <c r="N133" s="224" t="s">
        <v>43</v>
      </c>
      <c r="O133" s="87"/>
      <c r="P133" s="225">
        <f>O133*H133</f>
        <v>0</v>
      </c>
      <c r="Q133" s="225">
        <v>0</v>
      </c>
      <c r="R133" s="225">
        <f>Q133*H133</f>
        <v>0</v>
      </c>
      <c r="S133" s="225">
        <v>0</v>
      </c>
      <c r="T133" s="226">
        <f>S133*H133</f>
        <v>0</v>
      </c>
      <c r="U133" s="41"/>
      <c r="V133" s="41"/>
      <c r="W133" s="41"/>
      <c r="X133" s="41"/>
      <c r="Y133" s="41"/>
      <c r="Z133" s="41"/>
      <c r="AA133" s="41"/>
      <c r="AB133" s="41"/>
      <c r="AC133" s="41"/>
      <c r="AD133" s="41"/>
      <c r="AE133" s="41"/>
      <c r="AR133" s="227" t="s">
        <v>318</v>
      </c>
      <c r="AT133" s="227" t="s">
        <v>159</v>
      </c>
      <c r="AU133" s="227" t="s">
        <v>81</v>
      </c>
      <c r="AY133" s="20" t="s">
        <v>156</v>
      </c>
      <c r="BE133" s="228">
        <f>IF(N133="základní",J133,0)</f>
        <v>0</v>
      </c>
      <c r="BF133" s="228">
        <f>IF(N133="snížená",J133,0)</f>
        <v>0</v>
      </c>
      <c r="BG133" s="228">
        <f>IF(N133="zákl. přenesená",J133,0)</f>
        <v>0</v>
      </c>
      <c r="BH133" s="228">
        <f>IF(N133="sníž. přenesená",J133,0)</f>
        <v>0</v>
      </c>
      <c r="BI133" s="228">
        <f>IF(N133="nulová",J133,0)</f>
        <v>0</v>
      </c>
      <c r="BJ133" s="20" t="s">
        <v>79</v>
      </c>
      <c r="BK133" s="228">
        <f>ROUND(I133*H133,2)</f>
        <v>0</v>
      </c>
      <c r="BL133" s="20" t="s">
        <v>318</v>
      </c>
      <c r="BM133" s="227" t="s">
        <v>3046</v>
      </c>
    </row>
    <row r="134" s="2" customFormat="1" ht="16.5" customHeight="1">
      <c r="A134" s="41"/>
      <c r="B134" s="42"/>
      <c r="C134" s="216" t="s">
        <v>462</v>
      </c>
      <c r="D134" s="216" t="s">
        <v>159</v>
      </c>
      <c r="E134" s="217" t="s">
        <v>3047</v>
      </c>
      <c r="F134" s="218" t="s">
        <v>3048</v>
      </c>
      <c r="G134" s="219" t="s">
        <v>1680</v>
      </c>
      <c r="H134" s="220">
        <v>1</v>
      </c>
      <c r="I134" s="221"/>
      <c r="J134" s="222">
        <f>ROUND(I134*H134,2)</f>
        <v>0</v>
      </c>
      <c r="K134" s="218" t="s">
        <v>19</v>
      </c>
      <c r="L134" s="47"/>
      <c r="M134" s="223" t="s">
        <v>19</v>
      </c>
      <c r="N134" s="224" t="s">
        <v>43</v>
      </c>
      <c r="O134" s="87"/>
      <c r="P134" s="225">
        <f>O134*H134</f>
        <v>0</v>
      </c>
      <c r="Q134" s="225">
        <v>0</v>
      </c>
      <c r="R134" s="225">
        <f>Q134*H134</f>
        <v>0</v>
      </c>
      <c r="S134" s="225">
        <v>0</v>
      </c>
      <c r="T134" s="226">
        <f>S134*H134</f>
        <v>0</v>
      </c>
      <c r="U134" s="41"/>
      <c r="V134" s="41"/>
      <c r="W134" s="41"/>
      <c r="X134" s="41"/>
      <c r="Y134" s="41"/>
      <c r="Z134" s="41"/>
      <c r="AA134" s="41"/>
      <c r="AB134" s="41"/>
      <c r="AC134" s="41"/>
      <c r="AD134" s="41"/>
      <c r="AE134" s="41"/>
      <c r="AR134" s="227" t="s">
        <v>318</v>
      </c>
      <c r="AT134" s="227" t="s">
        <v>159</v>
      </c>
      <c r="AU134" s="227" t="s">
        <v>81</v>
      </c>
      <c r="AY134" s="20" t="s">
        <v>156</v>
      </c>
      <c r="BE134" s="228">
        <f>IF(N134="základní",J134,0)</f>
        <v>0</v>
      </c>
      <c r="BF134" s="228">
        <f>IF(N134="snížená",J134,0)</f>
        <v>0</v>
      </c>
      <c r="BG134" s="228">
        <f>IF(N134="zákl. přenesená",J134,0)</f>
        <v>0</v>
      </c>
      <c r="BH134" s="228">
        <f>IF(N134="sníž. přenesená",J134,0)</f>
        <v>0</v>
      </c>
      <c r="BI134" s="228">
        <f>IF(N134="nulová",J134,0)</f>
        <v>0</v>
      </c>
      <c r="BJ134" s="20" t="s">
        <v>79</v>
      </c>
      <c r="BK134" s="228">
        <f>ROUND(I134*H134,2)</f>
        <v>0</v>
      </c>
      <c r="BL134" s="20" t="s">
        <v>318</v>
      </c>
      <c r="BM134" s="227" t="s">
        <v>3049</v>
      </c>
    </row>
    <row r="135" s="2" customFormat="1" ht="16.5" customHeight="1">
      <c r="A135" s="41"/>
      <c r="B135" s="42"/>
      <c r="C135" s="216" t="s">
        <v>466</v>
      </c>
      <c r="D135" s="216" t="s">
        <v>159</v>
      </c>
      <c r="E135" s="217" t="s">
        <v>3050</v>
      </c>
      <c r="F135" s="218" t="s">
        <v>3051</v>
      </c>
      <c r="G135" s="219" t="s">
        <v>1680</v>
      </c>
      <c r="H135" s="220">
        <v>2</v>
      </c>
      <c r="I135" s="221"/>
      <c r="J135" s="222">
        <f>ROUND(I135*H135,2)</f>
        <v>0</v>
      </c>
      <c r="K135" s="218" t="s">
        <v>19</v>
      </c>
      <c r="L135" s="47"/>
      <c r="M135" s="223" t="s">
        <v>19</v>
      </c>
      <c r="N135" s="224" t="s">
        <v>43</v>
      </c>
      <c r="O135" s="87"/>
      <c r="P135" s="225">
        <f>O135*H135</f>
        <v>0</v>
      </c>
      <c r="Q135" s="225">
        <v>0</v>
      </c>
      <c r="R135" s="225">
        <f>Q135*H135</f>
        <v>0</v>
      </c>
      <c r="S135" s="225">
        <v>0</v>
      </c>
      <c r="T135" s="226">
        <f>S135*H135</f>
        <v>0</v>
      </c>
      <c r="U135" s="41"/>
      <c r="V135" s="41"/>
      <c r="W135" s="41"/>
      <c r="X135" s="41"/>
      <c r="Y135" s="41"/>
      <c r="Z135" s="41"/>
      <c r="AA135" s="41"/>
      <c r="AB135" s="41"/>
      <c r="AC135" s="41"/>
      <c r="AD135" s="41"/>
      <c r="AE135" s="41"/>
      <c r="AR135" s="227" t="s">
        <v>318</v>
      </c>
      <c r="AT135" s="227" t="s">
        <v>159</v>
      </c>
      <c r="AU135" s="227" t="s">
        <v>81</v>
      </c>
      <c r="AY135" s="20" t="s">
        <v>156</v>
      </c>
      <c r="BE135" s="228">
        <f>IF(N135="základní",J135,0)</f>
        <v>0</v>
      </c>
      <c r="BF135" s="228">
        <f>IF(N135="snížená",J135,0)</f>
        <v>0</v>
      </c>
      <c r="BG135" s="228">
        <f>IF(N135="zákl. přenesená",J135,0)</f>
        <v>0</v>
      </c>
      <c r="BH135" s="228">
        <f>IF(N135="sníž. přenesená",J135,0)</f>
        <v>0</v>
      </c>
      <c r="BI135" s="228">
        <f>IF(N135="nulová",J135,0)</f>
        <v>0</v>
      </c>
      <c r="BJ135" s="20" t="s">
        <v>79</v>
      </c>
      <c r="BK135" s="228">
        <f>ROUND(I135*H135,2)</f>
        <v>0</v>
      </c>
      <c r="BL135" s="20" t="s">
        <v>318</v>
      </c>
      <c r="BM135" s="227" t="s">
        <v>3052</v>
      </c>
    </row>
    <row r="136" s="2" customFormat="1" ht="16.5" customHeight="1">
      <c r="A136" s="41"/>
      <c r="B136" s="42"/>
      <c r="C136" s="216" t="s">
        <v>471</v>
      </c>
      <c r="D136" s="216" t="s">
        <v>159</v>
      </c>
      <c r="E136" s="217" t="s">
        <v>3053</v>
      </c>
      <c r="F136" s="218" t="s">
        <v>3054</v>
      </c>
      <c r="G136" s="219" t="s">
        <v>266</v>
      </c>
      <c r="H136" s="220">
        <v>2</v>
      </c>
      <c r="I136" s="221"/>
      <c r="J136" s="222">
        <f>ROUND(I136*H136,2)</f>
        <v>0</v>
      </c>
      <c r="K136" s="218" t="s">
        <v>19</v>
      </c>
      <c r="L136" s="47"/>
      <c r="M136" s="223" t="s">
        <v>19</v>
      </c>
      <c r="N136" s="224" t="s">
        <v>43</v>
      </c>
      <c r="O136" s="87"/>
      <c r="P136" s="225">
        <f>O136*H136</f>
        <v>0</v>
      </c>
      <c r="Q136" s="225">
        <v>0</v>
      </c>
      <c r="R136" s="225">
        <f>Q136*H136</f>
        <v>0</v>
      </c>
      <c r="S136" s="225">
        <v>0</v>
      </c>
      <c r="T136" s="226">
        <f>S136*H136</f>
        <v>0</v>
      </c>
      <c r="U136" s="41"/>
      <c r="V136" s="41"/>
      <c r="W136" s="41"/>
      <c r="X136" s="41"/>
      <c r="Y136" s="41"/>
      <c r="Z136" s="41"/>
      <c r="AA136" s="41"/>
      <c r="AB136" s="41"/>
      <c r="AC136" s="41"/>
      <c r="AD136" s="41"/>
      <c r="AE136" s="41"/>
      <c r="AR136" s="227" t="s">
        <v>318</v>
      </c>
      <c r="AT136" s="227" t="s">
        <v>159</v>
      </c>
      <c r="AU136" s="227" t="s">
        <v>81</v>
      </c>
      <c r="AY136" s="20" t="s">
        <v>156</v>
      </c>
      <c r="BE136" s="228">
        <f>IF(N136="základní",J136,0)</f>
        <v>0</v>
      </c>
      <c r="BF136" s="228">
        <f>IF(N136="snížená",J136,0)</f>
        <v>0</v>
      </c>
      <c r="BG136" s="228">
        <f>IF(N136="zákl. přenesená",J136,0)</f>
        <v>0</v>
      </c>
      <c r="BH136" s="228">
        <f>IF(N136="sníž. přenesená",J136,0)</f>
        <v>0</v>
      </c>
      <c r="BI136" s="228">
        <f>IF(N136="nulová",J136,0)</f>
        <v>0</v>
      </c>
      <c r="BJ136" s="20" t="s">
        <v>79</v>
      </c>
      <c r="BK136" s="228">
        <f>ROUND(I136*H136,2)</f>
        <v>0</v>
      </c>
      <c r="BL136" s="20" t="s">
        <v>318</v>
      </c>
      <c r="BM136" s="227" t="s">
        <v>3055</v>
      </c>
    </row>
    <row r="137" s="2" customFormat="1" ht="16.5" customHeight="1">
      <c r="A137" s="41"/>
      <c r="B137" s="42"/>
      <c r="C137" s="216" t="s">
        <v>478</v>
      </c>
      <c r="D137" s="216" t="s">
        <v>159</v>
      </c>
      <c r="E137" s="217" t="s">
        <v>1982</v>
      </c>
      <c r="F137" s="218" t="s">
        <v>1983</v>
      </c>
      <c r="G137" s="219" t="s">
        <v>266</v>
      </c>
      <c r="H137" s="220">
        <v>125</v>
      </c>
      <c r="I137" s="221"/>
      <c r="J137" s="222">
        <f>ROUND(I137*H137,2)</f>
        <v>0</v>
      </c>
      <c r="K137" s="218" t="s">
        <v>19</v>
      </c>
      <c r="L137" s="47"/>
      <c r="M137" s="223" t="s">
        <v>19</v>
      </c>
      <c r="N137" s="224" t="s">
        <v>43</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318</v>
      </c>
      <c r="AT137" s="227" t="s">
        <v>159</v>
      </c>
      <c r="AU137" s="227" t="s">
        <v>81</v>
      </c>
      <c r="AY137" s="20" t="s">
        <v>156</v>
      </c>
      <c r="BE137" s="228">
        <f>IF(N137="základní",J137,0)</f>
        <v>0</v>
      </c>
      <c r="BF137" s="228">
        <f>IF(N137="snížená",J137,0)</f>
        <v>0</v>
      </c>
      <c r="BG137" s="228">
        <f>IF(N137="zákl. přenesená",J137,0)</f>
        <v>0</v>
      </c>
      <c r="BH137" s="228">
        <f>IF(N137="sníž. přenesená",J137,0)</f>
        <v>0</v>
      </c>
      <c r="BI137" s="228">
        <f>IF(N137="nulová",J137,0)</f>
        <v>0</v>
      </c>
      <c r="BJ137" s="20" t="s">
        <v>79</v>
      </c>
      <c r="BK137" s="228">
        <f>ROUND(I137*H137,2)</f>
        <v>0</v>
      </c>
      <c r="BL137" s="20" t="s">
        <v>318</v>
      </c>
      <c r="BM137" s="227" t="s">
        <v>3056</v>
      </c>
    </row>
    <row r="138" s="2" customFormat="1" ht="16.5" customHeight="1">
      <c r="A138" s="41"/>
      <c r="B138" s="42"/>
      <c r="C138" s="216" t="s">
        <v>483</v>
      </c>
      <c r="D138" s="216" t="s">
        <v>159</v>
      </c>
      <c r="E138" s="217" t="s">
        <v>1982</v>
      </c>
      <c r="F138" s="218" t="s">
        <v>1983</v>
      </c>
      <c r="G138" s="219" t="s">
        <v>266</v>
      </c>
      <c r="H138" s="220">
        <v>40</v>
      </c>
      <c r="I138" s="221"/>
      <c r="J138" s="222">
        <f>ROUND(I138*H138,2)</f>
        <v>0</v>
      </c>
      <c r="K138" s="218" t="s">
        <v>19</v>
      </c>
      <c r="L138" s="47"/>
      <c r="M138" s="223" t="s">
        <v>19</v>
      </c>
      <c r="N138" s="224" t="s">
        <v>43</v>
      </c>
      <c r="O138" s="87"/>
      <c r="P138" s="225">
        <f>O138*H138</f>
        <v>0</v>
      </c>
      <c r="Q138" s="225">
        <v>0</v>
      </c>
      <c r="R138" s="225">
        <f>Q138*H138</f>
        <v>0</v>
      </c>
      <c r="S138" s="225">
        <v>0</v>
      </c>
      <c r="T138" s="226">
        <f>S138*H138</f>
        <v>0</v>
      </c>
      <c r="U138" s="41"/>
      <c r="V138" s="41"/>
      <c r="W138" s="41"/>
      <c r="X138" s="41"/>
      <c r="Y138" s="41"/>
      <c r="Z138" s="41"/>
      <c r="AA138" s="41"/>
      <c r="AB138" s="41"/>
      <c r="AC138" s="41"/>
      <c r="AD138" s="41"/>
      <c r="AE138" s="41"/>
      <c r="AR138" s="227" t="s">
        <v>318</v>
      </c>
      <c r="AT138" s="227" t="s">
        <v>159</v>
      </c>
      <c r="AU138" s="227" t="s">
        <v>81</v>
      </c>
      <c r="AY138" s="20" t="s">
        <v>156</v>
      </c>
      <c r="BE138" s="228">
        <f>IF(N138="základní",J138,0)</f>
        <v>0</v>
      </c>
      <c r="BF138" s="228">
        <f>IF(N138="snížená",J138,0)</f>
        <v>0</v>
      </c>
      <c r="BG138" s="228">
        <f>IF(N138="zákl. přenesená",J138,0)</f>
        <v>0</v>
      </c>
      <c r="BH138" s="228">
        <f>IF(N138="sníž. přenesená",J138,0)</f>
        <v>0</v>
      </c>
      <c r="BI138" s="228">
        <f>IF(N138="nulová",J138,0)</f>
        <v>0</v>
      </c>
      <c r="BJ138" s="20" t="s">
        <v>79</v>
      </c>
      <c r="BK138" s="228">
        <f>ROUND(I138*H138,2)</f>
        <v>0</v>
      </c>
      <c r="BL138" s="20" t="s">
        <v>318</v>
      </c>
      <c r="BM138" s="227" t="s">
        <v>3057</v>
      </c>
    </row>
    <row r="139" s="2" customFormat="1" ht="16.5" customHeight="1">
      <c r="A139" s="41"/>
      <c r="B139" s="42"/>
      <c r="C139" s="216" t="s">
        <v>488</v>
      </c>
      <c r="D139" s="216" t="s">
        <v>159</v>
      </c>
      <c r="E139" s="217" t="s">
        <v>3058</v>
      </c>
      <c r="F139" s="218" t="s">
        <v>3059</v>
      </c>
      <c r="G139" s="219" t="s">
        <v>266</v>
      </c>
      <c r="H139" s="220">
        <v>60</v>
      </c>
      <c r="I139" s="221"/>
      <c r="J139" s="222">
        <f>ROUND(I139*H139,2)</f>
        <v>0</v>
      </c>
      <c r="K139" s="218" t="s">
        <v>19</v>
      </c>
      <c r="L139" s="47"/>
      <c r="M139" s="223" t="s">
        <v>19</v>
      </c>
      <c r="N139" s="224" t="s">
        <v>43</v>
      </c>
      <c r="O139" s="87"/>
      <c r="P139" s="225">
        <f>O139*H139</f>
        <v>0</v>
      </c>
      <c r="Q139" s="225">
        <v>0</v>
      </c>
      <c r="R139" s="225">
        <f>Q139*H139</f>
        <v>0</v>
      </c>
      <c r="S139" s="225">
        <v>0</v>
      </c>
      <c r="T139" s="226">
        <f>S139*H139</f>
        <v>0</v>
      </c>
      <c r="U139" s="41"/>
      <c r="V139" s="41"/>
      <c r="W139" s="41"/>
      <c r="X139" s="41"/>
      <c r="Y139" s="41"/>
      <c r="Z139" s="41"/>
      <c r="AA139" s="41"/>
      <c r="AB139" s="41"/>
      <c r="AC139" s="41"/>
      <c r="AD139" s="41"/>
      <c r="AE139" s="41"/>
      <c r="AR139" s="227" t="s">
        <v>318</v>
      </c>
      <c r="AT139" s="227" t="s">
        <v>159</v>
      </c>
      <c r="AU139" s="227" t="s">
        <v>81</v>
      </c>
      <c r="AY139" s="20" t="s">
        <v>156</v>
      </c>
      <c r="BE139" s="228">
        <f>IF(N139="základní",J139,0)</f>
        <v>0</v>
      </c>
      <c r="BF139" s="228">
        <f>IF(N139="snížená",J139,0)</f>
        <v>0</v>
      </c>
      <c r="BG139" s="228">
        <f>IF(N139="zákl. přenesená",J139,0)</f>
        <v>0</v>
      </c>
      <c r="BH139" s="228">
        <f>IF(N139="sníž. přenesená",J139,0)</f>
        <v>0</v>
      </c>
      <c r="BI139" s="228">
        <f>IF(N139="nulová",J139,0)</f>
        <v>0</v>
      </c>
      <c r="BJ139" s="20" t="s">
        <v>79</v>
      </c>
      <c r="BK139" s="228">
        <f>ROUND(I139*H139,2)</f>
        <v>0</v>
      </c>
      <c r="BL139" s="20" t="s">
        <v>318</v>
      </c>
      <c r="BM139" s="227" t="s">
        <v>3060</v>
      </c>
    </row>
    <row r="140" s="2" customFormat="1" ht="16.5" customHeight="1">
      <c r="A140" s="41"/>
      <c r="B140" s="42"/>
      <c r="C140" s="216" t="s">
        <v>493</v>
      </c>
      <c r="D140" s="216" t="s">
        <v>159</v>
      </c>
      <c r="E140" s="217" t="s">
        <v>3061</v>
      </c>
      <c r="F140" s="218" t="s">
        <v>3062</v>
      </c>
      <c r="G140" s="219" t="s">
        <v>1680</v>
      </c>
      <c r="H140" s="220">
        <v>2</v>
      </c>
      <c r="I140" s="221"/>
      <c r="J140" s="222">
        <f>ROUND(I140*H140,2)</f>
        <v>0</v>
      </c>
      <c r="K140" s="218" t="s">
        <v>19</v>
      </c>
      <c r="L140" s="47"/>
      <c r="M140" s="223" t="s">
        <v>19</v>
      </c>
      <c r="N140" s="224" t="s">
        <v>43</v>
      </c>
      <c r="O140" s="87"/>
      <c r="P140" s="225">
        <f>O140*H140</f>
        <v>0</v>
      </c>
      <c r="Q140" s="225">
        <v>0</v>
      </c>
      <c r="R140" s="225">
        <f>Q140*H140</f>
        <v>0</v>
      </c>
      <c r="S140" s="225">
        <v>0</v>
      </c>
      <c r="T140" s="226">
        <f>S140*H140</f>
        <v>0</v>
      </c>
      <c r="U140" s="41"/>
      <c r="V140" s="41"/>
      <c r="W140" s="41"/>
      <c r="X140" s="41"/>
      <c r="Y140" s="41"/>
      <c r="Z140" s="41"/>
      <c r="AA140" s="41"/>
      <c r="AB140" s="41"/>
      <c r="AC140" s="41"/>
      <c r="AD140" s="41"/>
      <c r="AE140" s="41"/>
      <c r="AR140" s="227" t="s">
        <v>318</v>
      </c>
      <c r="AT140" s="227" t="s">
        <v>159</v>
      </c>
      <c r="AU140" s="227" t="s">
        <v>81</v>
      </c>
      <c r="AY140" s="20" t="s">
        <v>156</v>
      </c>
      <c r="BE140" s="228">
        <f>IF(N140="základní",J140,0)</f>
        <v>0</v>
      </c>
      <c r="BF140" s="228">
        <f>IF(N140="snížená",J140,0)</f>
        <v>0</v>
      </c>
      <c r="BG140" s="228">
        <f>IF(N140="zákl. přenesená",J140,0)</f>
        <v>0</v>
      </c>
      <c r="BH140" s="228">
        <f>IF(N140="sníž. přenesená",J140,0)</f>
        <v>0</v>
      </c>
      <c r="BI140" s="228">
        <f>IF(N140="nulová",J140,0)</f>
        <v>0</v>
      </c>
      <c r="BJ140" s="20" t="s">
        <v>79</v>
      </c>
      <c r="BK140" s="228">
        <f>ROUND(I140*H140,2)</f>
        <v>0</v>
      </c>
      <c r="BL140" s="20" t="s">
        <v>318</v>
      </c>
      <c r="BM140" s="227" t="s">
        <v>3063</v>
      </c>
    </row>
    <row r="141" s="2" customFormat="1" ht="16.5" customHeight="1">
      <c r="A141" s="41"/>
      <c r="B141" s="42"/>
      <c r="C141" s="216" t="s">
        <v>502</v>
      </c>
      <c r="D141" s="216" t="s">
        <v>159</v>
      </c>
      <c r="E141" s="217" t="s">
        <v>3064</v>
      </c>
      <c r="F141" s="218" t="s">
        <v>3065</v>
      </c>
      <c r="G141" s="219" t="s">
        <v>1680</v>
      </c>
      <c r="H141" s="220">
        <v>2</v>
      </c>
      <c r="I141" s="221"/>
      <c r="J141" s="222">
        <f>ROUND(I141*H141,2)</f>
        <v>0</v>
      </c>
      <c r="K141" s="218" t="s">
        <v>19</v>
      </c>
      <c r="L141" s="47"/>
      <c r="M141" s="223" t="s">
        <v>19</v>
      </c>
      <c r="N141" s="224" t="s">
        <v>43</v>
      </c>
      <c r="O141" s="87"/>
      <c r="P141" s="225">
        <f>O141*H141</f>
        <v>0</v>
      </c>
      <c r="Q141" s="225">
        <v>0</v>
      </c>
      <c r="R141" s="225">
        <f>Q141*H141</f>
        <v>0</v>
      </c>
      <c r="S141" s="225">
        <v>0</v>
      </c>
      <c r="T141" s="226">
        <f>S141*H141</f>
        <v>0</v>
      </c>
      <c r="U141" s="41"/>
      <c r="V141" s="41"/>
      <c r="W141" s="41"/>
      <c r="X141" s="41"/>
      <c r="Y141" s="41"/>
      <c r="Z141" s="41"/>
      <c r="AA141" s="41"/>
      <c r="AB141" s="41"/>
      <c r="AC141" s="41"/>
      <c r="AD141" s="41"/>
      <c r="AE141" s="41"/>
      <c r="AR141" s="227" t="s">
        <v>318</v>
      </c>
      <c r="AT141" s="227" t="s">
        <v>159</v>
      </c>
      <c r="AU141" s="227" t="s">
        <v>81</v>
      </c>
      <c r="AY141" s="20" t="s">
        <v>156</v>
      </c>
      <c r="BE141" s="228">
        <f>IF(N141="základní",J141,0)</f>
        <v>0</v>
      </c>
      <c r="BF141" s="228">
        <f>IF(N141="snížená",J141,0)</f>
        <v>0</v>
      </c>
      <c r="BG141" s="228">
        <f>IF(N141="zákl. přenesená",J141,0)</f>
        <v>0</v>
      </c>
      <c r="BH141" s="228">
        <f>IF(N141="sníž. přenesená",J141,0)</f>
        <v>0</v>
      </c>
      <c r="BI141" s="228">
        <f>IF(N141="nulová",J141,0)</f>
        <v>0</v>
      </c>
      <c r="BJ141" s="20" t="s">
        <v>79</v>
      </c>
      <c r="BK141" s="228">
        <f>ROUND(I141*H141,2)</f>
        <v>0</v>
      </c>
      <c r="BL141" s="20" t="s">
        <v>318</v>
      </c>
      <c r="BM141" s="227" t="s">
        <v>3066</v>
      </c>
    </row>
    <row r="142" s="2" customFormat="1" ht="16.5" customHeight="1">
      <c r="A142" s="41"/>
      <c r="B142" s="42"/>
      <c r="C142" s="216" t="s">
        <v>508</v>
      </c>
      <c r="D142" s="216" t="s">
        <v>159</v>
      </c>
      <c r="E142" s="217" t="s">
        <v>3067</v>
      </c>
      <c r="F142" s="218" t="s">
        <v>3068</v>
      </c>
      <c r="G142" s="219" t="s">
        <v>266</v>
      </c>
      <c r="H142" s="220">
        <v>45</v>
      </c>
      <c r="I142" s="221"/>
      <c r="J142" s="222">
        <f>ROUND(I142*H142,2)</f>
        <v>0</v>
      </c>
      <c r="K142" s="218" t="s">
        <v>19</v>
      </c>
      <c r="L142" s="47"/>
      <c r="M142" s="223" t="s">
        <v>19</v>
      </c>
      <c r="N142" s="224" t="s">
        <v>43</v>
      </c>
      <c r="O142" s="87"/>
      <c r="P142" s="225">
        <f>O142*H142</f>
        <v>0</v>
      </c>
      <c r="Q142" s="225">
        <v>0</v>
      </c>
      <c r="R142" s="225">
        <f>Q142*H142</f>
        <v>0</v>
      </c>
      <c r="S142" s="225">
        <v>0</v>
      </c>
      <c r="T142" s="226">
        <f>S142*H142</f>
        <v>0</v>
      </c>
      <c r="U142" s="41"/>
      <c r="V142" s="41"/>
      <c r="W142" s="41"/>
      <c r="X142" s="41"/>
      <c r="Y142" s="41"/>
      <c r="Z142" s="41"/>
      <c r="AA142" s="41"/>
      <c r="AB142" s="41"/>
      <c r="AC142" s="41"/>
      <c r="AD142" s="41"/>
      <c r="AE142" s="41"/>
      <c r="AR142" s="227" t="s">
        <v>318</v>
      </c>
      <c r="AT142" s="227" t="s">
        <v>159</v>
      </c>
      <c r="AU142" s="227" t="s">
        <v>81</v>
      </c>
      <c r="AY142" s="20" t="s">
        <v>156</v>
      </c>
      <c r="BE142" s="228">
        <f>IF(N142="základní",J142,0)</f>
        <v>0</v>
      </c>
      <c r="BF142" s="228">
        <f>IF(N142="snížená",J142,0)</f>
        <v>0</v>
      </c>
      <c r="BG142" s="228">
        <f>IF(N142="zákl. přenesená",J142,0)</f>
        <v>0</v>
      </c>
      <c r="BH142" s="228">
        <f>IF(N142="sníž. přenesená",J142,0)</f>
        <v>0</v>
      </c>
      <c r="BI142" s="228">
        <f>IF(N142="nulová",J142,0)</f>
        <v>0</v>
      </c>
      <c r="BJ142" s="20" t="s">
        <v>79</v>
      </c>
      <c r="BK142" s="228">
        <f>ROUND(I142*H142,2)</f>
        <v>0</v>
      </c>
      <c r="BL142" s="20" t="s">
        <v>318</v>
      </c>
      <c r="BM142" s="227" t="s">
        <v>3069</v>
      </c>
    </row>
    <row r="143" s="2" customFormat="1" ht="16.5" customHeight="1">
      <c r="A143" s="41"/>
      <c r="B143" s="42"/>
      <c r="C143" s="216" t="s">
        <v>513</v>
      </c>
      <c r="D143" s="216" t="s">
        <v>159</v>
      </c>
      <c r="E143" s="217" t="s">
        <v>3070</v>
      </c>
      <c r="F143" s="218" t="s">
        <v>3071</v>
      </c>
      <c r="G143" s="219" t="s">
        <v>266</v>
      </c>
      <c r="H143" s="220">
        <v>60</v>
      </c>
      <c r="I143" s="221"/>
      <c r="J143" s="222">
        <f>ROUND(I143*H143,2)</f>
        <v>0</v>
      </c>
      <c r="K143" s="218" t="s">
        <v>19</v>
      </c>
      <c r="L143" s="47"/>
      <c r="M143" s="223" t="s">
        <v>19</v>
      </c>
      <c r="N143" s="224" t="s">
        <v>43</v>
      </c>
      <c r="O143" s="87"/>
      <c r="P143" s="225">
        <f>O143*H143</f>
        <v>0</v>
      </c>
      <c r="Q143" s="225">
        <v>0</v>
      </c>
      <c r="R143" s="225">
        <f>Q143*H143</f>
        <v>0</v>
      </c>
      <c r="S143" s="225">
        <v>0</v>
      </c>
      <c r="T143" s="226">
        <f>S143*H143</f>
        <v>0</v>
      </c>
      <c r="U143" s="41"/>
      <c r="V143" s="41"/>
      <c r="W143" s="41"/>
      <c r="X143" s="41"/>
      <c r="Y143" s="41"/>
      <c r="Z143" s="41"/>
      <c r="AA143" s="41"/>
      <c r="AB143" s="41"/>
      <c r="AC143" s="41"/>
      <c r="AD143" s="41"/>
      <c r="AE143" s="41"/>
      <c r="AR143" s="227" t="s">
        <v>318</v>
      </c>
      <c r="AT143" s="227" t="s">
        <v>159</v>
      </c>
      <c r="AU143" s="227" t="s">
        <v>81</v>
      </c>
      <c r="AY143" s="20" t="s">
        <v>156</v>
      </c>
      <c r="BE143" s="228">
        <f>IF(N143="základní",J143,0)</f>
        <v>0</v>
      </c>
      <c r="BF143" s="228">
        <f>IF(N143="snížená",J143,0)</f>
        <v>0</v>
      </c>
      <c r="BG143" s="228">
        <f>IF(N143="zákl. přenesená",J143,0)</f>
        <v>0</v>
      </c>
      <c r="BH143" s="228">
        <f>IF(N143="sníž. přenesená",J143,0)</f>
        <v>0</v>
      </c>
      <c r="BI143" s="228">
        <f>IF(N143="nulová",J143,0)</f>
        <v>0</v>
      </c>
      <c r="BJ143" s="20" t="s">
        <v>79</v>
      </c>
      <c r="BK143" s="228">
        <f>ROUND(I143*H143,2)</f>
        <v>0</v>
      </c>
      <c r="BL143" s="20" t="s">
        <v>318</v>
      </c>
      <c r="BM143" s="227" t="s">
        <v>3072</v>
      </c>
    </row>
    <row r="144" s="2" customFormat="1" ht="16.5" customHeight="1">
      <c r="A144" s="41"/>
      <c r="B144" s="42"/>
      <c r="C144" s="216" t="s">
        <v>518</v>
      </c>
      <c r="D144" s="216" t="s">
        <v>159</v>
      </c>
      <c r="E144" s="217" t="s">
        <v>3073</v>
      </c>
      <c r="F144" s="218" t="s">
        <v>3074</v>
      </c>
      <c r="G144" s="219" t="s">
        <v>1680</v>
      </c>
      <c r="H144" s="220">
        <v>1</v>
      </c>
      <c r="I144" s="221"/>
      <c r="J144" s="222">
        <f>ROUND(I144*H144,2)</f>
        <v>0</v>
      </c>
      <c r="K144" s="218" t="s">
        <v>19</v>
      </c>
      <c r="L144" s="47"/>
      <c r="M144" s="223" t="s">
        <v>19</v>
      </c>
      <c r="N144" s="224" t="s">
        <v>43</v>
      </c>
      <c r="O144" s="87"/>
      <c r="P144" s="225">
        <f>O144*H144</f>
        <v>0</v>
      </c>
      <c r="Q144" s="225">
        <v>0</v>
      </c>
      <c r="R144" s="225">
        <f>Q144*H144</f>
        <v>0</v>
      </c>
      <c r="S144" s="225">
        <v>0</v>
      </c>
      <c r="T144" s="226">
        <f>S144*H144</f>
        <v>0</v>
      </c>
      <c r="U144" s="41"/>
      <c r="V144" s="41"/>
      <c r="W144" s="41"/>
      <c r="X144" s="41"/>
      <c r="Y144" s="41"/>
      <c r="Z144" s="41"/>
      <c r="AA144" s="41"/>
      <c r="AB144" s="41"/>
      <c r="AC144" s="41"/>
      <c r="AD144" s="41"/>
      <c r="AE144" s="41"/>
      <c r="AR144" s="227" t="s">
        <v>318</v>
      </c>
      <c r="AT144" s="227" t="s">
        <v>159</v>
      </c>
      <c r="AU144" s="227" t="s">
        <v>81</v>
      </c>
      <c r="AY144" s="20" t="s">
        <v>156</v>
      </c>
      <c r="BE144" s="228">
        <f>IF(N144="základní",J144,0)</f>
        <v>0</v>
      </c>
      <c r="BF144" s="228">
        <f>IF(N144="snížená",J144,0)</f>
        <v>0</v>
      </c>
      <c r="BG144" s="228">
        <f>IF(N144="zákl. přenesená",J144,0)</f>
        <v>0</v>
      </c>
      <c r="BH144" s="228">
        <f>IF(N144="sníž. přenesená",J144,0)</f>
        <v>0</v>
      </c>
      <c r="BI144" s="228">
        <f>IF(N144="nulová",J144,0)</f>
        <v>0</v>
      </c>
      <c r="BJ144" s="20" t="s">
        <v>79</v>
      </c>
      <c r="BK144" s="228">
        <f>ROUND(I144*H144,2)</f>
        <v>0</v>
      </c>
      <c r="BL144" s="20" t="s">
        <v>318</v>
      </c>
      <c r="BM144" s="227" t="s">
        <v>3075</v>
      </c>
    </row>
    <row r="145" s="2" customFormat="1" ht="16.5" customHeight="1">
      <c r="A145" s="41"/>
      <c r="B145" s="42"/>
      <c r="C145" s="216" t="s">
        <v>525</v>
      </c>
      <c r="D145" s="216" t="s">
        <v>159</v>
      </c>
      <c r="E145" s="217" t="s">
        <v>3076</v>
      </c>
      <c r="F145" s="218" t="s">
        <v>3023</v>
      </c>
      <c r="G145" s="219" t="s">
        <v>1680</v>
      </c>
      <c r="H145" s="220">
        <v>1</v>
      </c>
      <c r="I145" s="221"/>
      <c r="J145" s="222">
        <f>ROUND(I145*H145,2)</f>
        <v>0</v>
      </c>
      <c r="K145" s="218" t="s">
        <v>19</v>
      </c>
      <c r="L145" s="47"/>
      <c r="M145" s="223" t="s">
        <v>19</v>
      </c>
      <c r="N145" s="224" t="s">
        <v>43</v>
      </c>
      <c r="O145" s="87"/>
      <c r="P145" s="225">
        <f>O145*H145</f>
        <v>0</v>
      </c>
      <c r="Q145" s="225">
        <v>0</v>
      </c>
      <c r="R145" s="225">
        <f>Q145*H145</f>
        <v>0</v>
      </c>
      <c r="S145" s="225">
        <v>0</v>
      </c>
      <c r="T145" s="226">
        <f>S145*H145</f>
        <v>0</v>
      </c>
      <c r="U145" s="41"/>
      <c r="V145" s="41"/>
      <c r="W145" s="41"/>
      <c r="X145" s="41"/>
      <c r="Y145" s="41"/>
      <c r="Z145" s="41"/>
      <c r="AA145" s="41"/>
      <c r="AB145" s="41"/>
      <c r="AC145" s="41"/>
      <c r="AD145" s="41"/>
      <c r="AE145" s="41"/>
      <c r="AR145" s="227" t="s">
        <v>318</v>
      </c>
      <c r="AT145" s="227" t="s">
        <v>159</v>
      </c>
      <c r="AU145" s="227" t="s">
        <v>81</v>
      </c>
      <c r="AY145" s="20" t="s">
        <v>156</v>
      </c>
      <c r="BE145" s="228">
        <f>IF(N145="základní",J145,0)</f>
        <v>0</v>
      </c>
      <c r="BF145" s="228">
        <f>IF(N145="snížená",J145,0)</f>
        <v>0</v>
      </c>
      <c r="BG145" s="228">
        <f>IF(N145="zákl. přenesená",J145,0)</f>
        <v>0</v>
      </c>
      <c r="BH145" s="228">
        <f>IF(N145="sníž. přenesená",J145,0)</f>
        <v>0</v>
      </c>
      <c r="BI145" s="228">
        <f>IF(N145="nulová",J145,0)</f>
        <v>0</v>
      </c>
      <c r="BJ145" s="20" t="s">
        <v>79</v>
      </c>
      <c r="BK145" s="228">
        <f>ROUND(I145*H145,2)</f>
        <v>0</v>
      </c>
      <c r="BL145" s="20" t="s">
        <v>318</v>
      </c>
      <c r="BM145" s="227" t="s">
        <v>3077</v>
      </c>
    </row>
    <row r="146" s="2" customFormat="1" ht="16.5" customHeight="1">
      <c r="A146" s="41"/>
      <c r="B146" s="42"/>
      <c r="C146" s="216" t="s">
        <v>533</v>
      </c>
      <c r="D146" s="216" t="s">
        <v>159</v>
      </c>
      <c r="E146" s="217" t="s">
        <v>155</v>
      </c>
      <c r="F146" s="218" t="s">
        <v>2068</v>
      </c>
      <c r="G146" s="219" t="s">
        <v>551</v>
      </c>
      <c r="H146" s="293"/>
      <c r="I146" s="221"/>
      <c r="J146" s="222">
        <f>ROUND(I146*H146,2)</f>
        <v>0</v>
      </c>
      <c r="K146" s="218" t="s">
        <v>19</v>
      </c>
      <c r="L146" s="47"/>
      <c r="M146" s="223" t="s">
        <v>19</v>
      </c>
      <c r="N146" s="224" t="s">
        <v>43</v>
      </c>
      <c r="O146" s="87"/>
      <c r="P146" s="225">
        <f>O146*H146</f>
        <v>0</v>
      </c>
      <c r="Q146" s="225">
        <v>0</v>
      </c>
      <c r="R146" s="225">
        <f>Q146*H146</f>
        <v>0</v>
      </c>
      <c r="S146" s="225">
        <v>0</v>
      </c>
      <c r="T146" s="226">
        <f>S146*H146</f>
        <v>0</v>
      </c>
      <c r="U146" s="41"/>
      <c r="V146" s="41"/>
      <c r="W146" s="41"/>
      <c r="X146" s="41"/>
      <c r="Y146" s="41"/>
      <c r="Z146" s="41"/>
      <c r="AA146" s="41"/>
      <c r="AB146" s="41"/>
      <c r="AC146" s="41"/>
      <c r="AD146" s="41"/>
      <c r="AE146" s="41"/>
      <c r="AR146" s="227" t="s">
        <v>318</v>
      </c>
      <c r="AT146" s="227" t="s">
        <v>159</v>
      </c>
      <c r="AU146" s="227" t="s">
        <v>81</v>
      </c>
      <c r="AY146" s="20" t="s">
        <v>156</v>
      </c>
      <c r="BE146" s="228">
        <f>IF(N146="základní",J146,0)</f>
        <v>0</v>
      </c>
      <c r="BF146" s="228">
        <f>IF(N146="snížená",J146,0)</f>
        <v>0</v>
      </c>
      <c r="BG146" s="228">
        <f>IF(N146="zákl. přenesená",J146,0)</f>
        <v>0</v>
      </c>
      <c r="BH146" s="228">
        <f>IF(N146="sníž. přenesená",J146,0)</f>
        <v>0</v>
      </c>
      <c r="BI146" s="228">
        <f>IF(N146="nulová",J146,0)</f>
        <v>0</v>
      </c>
      <c r="BJ146" s="20" t="s">
        <v>79</v>
      </c>
      <c r="BK146" s="228">
        <f>ROUND(I146*H146,2)</f>
        <v>0</v>
      </c>
      <c r="BL146" s="20" t="s">
        <v>318</v>
      </c>
      <c r="BM146" s="227" t="s">
        <v>3078</v>
      </c>
    </row>
    <row r="147" s="2" customFormat="1" ht="16.5" customHeight="1">
      <c r="A147" s="41"/>
      <c r="B147" s="42"/>
      <c r="C147" s="216" t="s">
        <v>539</v>
      </c>
      <c r="D147" s="216" t="s">
        <v>159</v>
      </c>
      <c r="E147" s="217" t="s">
        <v>189</v>
      </c>
      <c r="F147" s="218" t="s">
        <v>2071</v>
      </c>
      <c r="G147" s="219" t="s">
        <v>1523</v>
      </c>
      <c r="H147" s="220">
        <v>1</v>
      </c>
      <c r="I147" s="221"/>
      <c r="J147" s="222">
        <f>ROUND(I147*H147,2)</f>
        <v>0</v>
      </c>
      <c r="K147" s="218" t="s">
        <v>19</v>
      </c>
      <c r="L147" s="47"/>
      <c r="M147" s="223" t="s">
        <v>19</v>
      </c>
      <c r="N147" s="224" t="s">
        <v>43</v>
      </c>
      <c r="O147" s="87"/>
      <c r="P147" s="225">
        <f>O147*H147</f>
        <v>0</v>
      </c>
      <c r="Q147" s="225">
        <v>0</v>
      </c>
      <c r="R147" s="225">
        <f>Q147*H147</f>
        <v>0</v>
      </c>
      <c r="S147" s="225">
        <v>0</v>
      </c>
      <c r="T147" s="226">
        <f>S147*H147</f>
        <v>0</v>
      </c>
      <c r="U147" s="41"/>
      <c r="V147" s="41"/>
      <c r="W147" s="41"/>
      <c r="X147" s="41"/>
      <c r="Y147" s="41"/>
      <c r="Z147" s="41"/>
      <c r="AA147" s="41"/>
      <c r="AB147" s="41"/>
      <c r="AC147" s="41"/>
      <c r="AD147" s="41"/>
      <c r="AE147" s="41"/>
      <c r="AR147" s="227" t="s">
        <v>318</v>
      </c>
      <c r="AT147" s="227" t="s">
        <v>159</v>
      </c>
      <c r="AU147" s="227" t="s">
        <v>81</v>
      </c>
      <c r="AY147" s="20" t="s">
        <v>156</v>
      </c>
      <c r="BE147" s="228">
        <f>IF(N147="základní",J147,0)</f>
        <v>0</v>
      </c>
      <c r="BF147" s="228">
        <f>IF(N147="snížená",J147,0)</f>
        <v>0</v>
      </c>
      <c r="BG147" s="228">
        <f>IF(N147="zákl. přenesená",J147,0)</f>
        <v>0</v>
      </c>
      <c r="BH147" s="228">
        <f>IF(N147="sníž. přenesená",J147,0)</f>
        <v>0</v>
      </c>
      <c r="BI147" s="228">
        <f>IF(N147="nulová",J147,0)</f>
        <v>0</v>
      </c>
      <c r="BJ147" s="20" t="s">
        <v>79</v>
      </c>
      <c r="BK147" s="228">
        <f>ROUND(I147*H147,2)</f>
        <v>0</v>
      </c>
      <c r="BL147" s="20" t="s">
        <v>318</v>
      </c>
      <c r="BM147" s="227" t="s">
        <v>3079</v>
      </c>
    </row>
    <row r="148" s="12" customFormat="1" ht="22.8" customHeight="1">
      <c r="A148" s="12"/>
      <c r="B148" s="200"/>
      <c r="C148" s="201"/>
      <c r="D148" s="202" t="s">
        <v>71</v>
      </c>
      <c r="E148" s="214" t="s">
        <v>2073</v>
      </c>
      <c r="F148" s="214" t="s">
        <v>2074</v>
      </c>
      <c r="G148" s="201"/>
      <c r="H148" s="201"/>
      <c r="I148" s="204"/>
      <c r="J148" s="215">
        <f>BK148</f>
        <v>0</v>
      </c>
      <c r="K148" s="201"/>
      <c r="L148" s="206"/>
      <c r="M148" s="207"/>
      <c r="N148" s="208"/>
      <c r="O148" s="208"/>
      <c r="P148" s="209">
        <f>SUM(P149:P154)</f>
        <v>0</v>
      </c>
      <c r="Q148" s="208"/>
      <c r="R148" s="209">
        <f>SUM(R149:R154)</f>
        <v>0</v>
      </c>
      <c r="S148" s="208"/>
      <c r="T148" s="210">
        <f>SUM(T149:T154)</f>
        <v>0</v>
      </c>
      <c r="U148" s="12"/>
      <c r="V148" s="12"/>
      <c r="W148" s="12"/>
      <c r="X148" s="12"/>
      <c r="Y148" s="12"/>
      <c r="Z148" s="12"/>
      <c r="AA148" s="12"/>
      <c r="AB148" s="12"/>
      <c r="AC148" s="12"/>
      <c r="AD148" s="12"/>
      <c r="AE148" s="12"/>
      <c r="AR148" s="211" t="s">
        <v>81</v>
      </c>
      <c r="AT148" s="212" t="s">
        <v>71</v>
      </c>
      <c r="AU148" s="212" t="s">
        <v>79</v>
      </c>
      <c r="AY148" s="211" t="s">
        <v>156</v>
      </c>
      <c r="BK148" s="213">
        <f>SUM(BK149:BK154)</f>
        <v>0</v>
      </c>
    </row>
    <row r="149" s="2" customFormat="1" ht="16.5" customHeight="1">
      <c r="A149" s="41"/>
      <c r="B149" s="42"/>
      <c r="C149" s="216" t="s">
        <v>544</v>
      </c>
      <c r="D149" s="216" t="s">
        <v>159</v>
      </c>
      <c r="E149" s="217" t="s">
        <v>3080</v>
      </c>
      <c r="F149" s="218" t="s">
        <v>2077</v>
      </c>
      <c r="G149" s="219" t="s">
        <v>1680</v>
      </c>
      <c r="H149" s="220">
        <v>1</v>
      </c>
      <c r="I149" s="221"/>
      <c r="J149" s="222">
        <f>ROUND(I149*H149,2)</f>
        <v>0</v>
      </c>
      <c r="K149" s="218" t="s">
        <v>19</v>
      </c>
      <c r="L149" s="47"/>
      <c r="M149" s="223" t="s">
        <v>19</v>
      </c>
      <c r="N149" s="224" t="s">
        <v>43</v>
      </c>
      <c r="O149" s="87"/>
      <c r="P149" s="225">
        <f>O149*H149</f>
        <v>0</v>
      </c>
      <c r="Q149" s="225">
        <v>0</v>
      </c>
      <c r="R149" s="225">
        <f>Q149*H149</f>
        <v>0</v>
      </c>
      <c r="S149" s="225">
        <v>0</v>
      </c>
      <c r="T149" s="226">
        <f>S149*H149</f>
        <v>0</v>
      </c>
      <c r="U149" s="41"/>
      <c r="V149" s="41"/>
      <c r="W149" s="41"/>
      <c r="X149" s="41"/>
      <c r="Y149" s="41"/>
      <c r="Z149" s="41"/>
      <c r="AA149" s="41"/>
      <c r="AB149" s="41"/>
      <c r="AC149" s="41"/>
      <c r="AD149" s="41"/>
      <c r="AE149" s="41"/>
      <c r="AR149" s="227" t="s">
        <v>318</v>
      </c>
      <c r="AT149" s="227" t="s">
        <v>159</v>
      </c>
      <c r="AU149" s="227" t="s">
        <v>81</v>
      </c>
      <c r="AY149" s="20" t="s">
        <v>156</v>
      </c>
      <c r="BE149" s="228">
        <f>IF(N149="základní",J149,0)</f>
        <v>0</v>
      </c>
      <c r="BF149" s="228">
        <f>IF(N149="snížená",J149,0)</f>
        <v>0</v>
      </c>
      <c r="BG149" s="228">
        <f>IF(N149="zákl. přenesená",J149,0)</f>
        <v>0</v>
      </c>
      <c r="BH149" s="228">
        <f>IF(N149="sníž. přenesená",J149,0)</f>
        <v>0</v>
      </c>
      <c r="BI149" s="228">
        <f>IF(N149="nulová",J149,0)</f>
        <v>0</v>
      </c>
      <c r="BJ149" s="20" t="s">
        <v>79</v>
      </c>
      <c r="BK149" s="228">
        <f>ROUND(I149*H149,2)</f>
        <v>0</v>
      </c>
      <c r="BL149" s="20" t="s">
        <v>318</v>
      </c>
      <c r="BM149" s="227" t="s">
        <v>3081</v>
      </c>
    </row>
    <row r="150" s="2" customFormat="1" ht="16.5" customHeight="1">
      <c r="A150" s="41"/>
      <c r="B150" s="42"/>
      <c r="C150" s="216" t="s">
        <v>548</v>
      </c>
      <c r="D150" s="216" t="s">
        <v>159</v>
      </c>
      <c r="E150" s="217" t="s">
        <v>2088</v>
      </c>
      <c r="F150" s="218" t="s">
        <v>2089</v>
      </c>
      <c r="G150" s="219" t="s">
        <v>1680</v>
      </c>
      <c r="H150" s="220">
        <v>1</v>
      </c>
      <c r="I150" s="221"/>
      <c r="J150" s="222">
        <f>ROUND(I150*H150,2)</f>
        <v>0</v>
      </c>
      <c r="K150" s="218" t="s">
        <v>19</v>
      </c>
      <c r="L150" s="47"/>
      <c r="M150" s="223" t="s">
        <v>19</v>
      </c>
      <c r="N150" s="224" t="s">
        <v>43</v>
      </c>
      <c r="O150" s="87"/>
      <c r="P150" s="225">
        <f>O150*H150</f>
        <v>0</v>
      </c>
      <c r="Q150" s="225">
        <v>0</v>
      </c>
      <c r="R150" s="225">
        <f>Q150*H150</f>
        <v>0</v>
      </c>
      <c r="S150" s="225">
        <v>0</v>
      </c>
      <c r="T150" s="226">
        <f>S150*H150</f>
        <v>0</v>
      </c>
      <c r="U150" s="41"/>
      <c r="V150" s="41"/>
      <c r="W150" s="41"/>
      <c r="X150" s="41"/>
      <c r="Y150" s="41"/>
      <c r="Z150" s="41"/>
      <c r="AA150" s="41"/>
      <c r="AB150" s="41"/>
      <c r="AC150" s="41"/>
      <c r="AD150" s="41"/>
      <c r="AE150" s="41"/>
      <c r="AR150" s="227" t="s">
        <v>318</v>
      </c>
      <c r="AT150" s="227" t="s">
        <v>159</v>
      </c>
      <c r="AU150" s="227" t="s">
        <v>81</v>
      </c>
      <c r="AY150" s="20" t="s">
        <v>156</v>
      </c>
      <c r="BE150" s="228">
        <f>IF(N150="základní",J150,0)</f>
        <v>0</v>
      </c>
      <c r="BF150" s="228">
        <f>IF(N150="snížená",J150,0)</f>
        <v>0</v>
      </c>
      <c r="BG150" s="228">
        <f>IF(N150="zákl. přenesená",J150,0)</f>
        <v>0</v>
      </c>
      <c r="BH150" s="228">
        <f>IF(N150="sníž. přenesená",J150,0)</f>
        <v>0</v>
      </c>
      <c r="BI150" s="228">
        <f>IF(N150="nulová",J150,0)</f>
        <v>0</v>
      </c>
      <c r="BJ150" s="20" t="s">
        <v>79</v>
      </c>
      <c r="BK150" s="228">
        <f>ROUND(I150*H150,2)</f>
        <v>0</v>
      </c>
      <c r="BL150" s="20" t="s">
        <v>318</v>
      </c>
      <c r="BM150" s="227" t="s">
        <v>3082</v>
      </c>
    </row>
    <row r="151" s="2" customFormat="1" ht="16.5" customHeight="1">
      <c r="A151" s="41"/>
      <c r="B151" s="42"/>
      <c r="C151" s="216" t="s">
        <v>556</v>
      </c>
      <c r="D151" s="216" t="s">
        <v>159</v>
      </c>
      <c r="E151" s="217" t="s">
        <v>2084</v>
      </c>
      <c r="F151" s="218" t="s">
        <v>2085</v>
      </c>
      <c r="G151" s="219" t="s">
        <v>1680</v>
      </c>
      <c r="H151" s="220">
        <v>1</v>
      </c>
      <c r="I151" s="221"/>
      <c r="J151" s="222">
        <f>ROUND(I151*H151,2)</f>
        <v>0</v>
      </c>
      <c r="K151" s="218" t="s">
        <v>19</v>
      </c>
      <c r="L151" s="47"/>
      <c r="M151" s="223" t="s">
        <v>19</v>
      </c>
      <c r="N151" s="224" t="s">
        <v>43</v>
      </c>
      <c r="O151" s="87"/>
      <c r="P151" s="225">
        <f>O151*H151</f>
        <v>0</v>
      </c>
      <c r="Q151" s="225">
        <v>0</v>
      </c>
      <c r="R151" s="225">
        <f>Q151*H151</f>
        <v>0</v>
      </c>
      <c r="S151" s="225">
        <v>0</v>
      </c>
      <c r="T151" s="226">
        <f>S151*H151</f>
        <v>0</v>
      </c>
      <c r="U151" s="41"/>
      <c r="V151" s="41"/>
      <c r="W151" s="41"/>
      <c r="X151" s="41"/>
      <c r="Y151" s="41"/>
      <c r="Z151" s="41"/>
      <c r="AA151" s="41"/>
      <c r="AB151" s="41"/>
      <c r="AC151" s="41"/>
      <c r="AD151" s="41"/>
      <c r="AE151" s="41"/>
      <c r="AR151" s="227" t="s">
        <v>318</v>
      </c>
      <c r="AT151" s="227" t="s">
        <v>159</v>
      </c>
      <c r="AU151" s="227" t="s">
        <v>81</v>
      </c>
      <c r="AY151" s="20" t="s">
        <v>156</v>
      </c>
      <c r="BE151" s="228">
        <f>IF(N151="základní",J151,0)</f>
        <v>0</v>
      </c>
      <c r="BF151" s="228">
        <f>IF(N151="snížená",J151,0)</f>
        <v>0</v>
      </c>
      <c r="BG151" s="228">
        <f>IF(N151="zákl. přenesená",J151,0)</f>
        <v>0</v>
      </c>
      <c r="BH151" s="228">
        <f>IF(N151="sníž. přenesená",J151,0)</f>
        <v>0</v>
      </c>
      <c r="BI151" s="228">
        <f>IF(N151="nulová",J151,0)</f>
        <v>0</v>
      </c>
      <c r="BJ151" s="20" t="s">
        <v>79</v>
      </c>
      <c r="BK151" s="228">
        <f>ROUND(I151*H151,2)</f>
        <v>0</v>
      </c>
      <c r="BL151" s="20" t="s">
        <v>318</v>
      </c>
      <c r="BM151" s="227" t="s">
        <v>3083</v>
      </c>
    </row>
    <row r="152" s="2" customFormat="1" ht="16.5" customHeight="1">
      <c r="A152" s="41"/>
      <c r="B152" s="42"/>
      <c r="C152" s="216" t="s">
        <v>564</v>
      </c>
      <c r="D152" s="216" t="s">
        <v>159</v>
      </c>
      <c r="E152" s="217" t="s">
        <v>3084</v>
      </c>
      <c r="F152" s="218" t="s">
        <v>3085</v>
      </c>
      <c r="G152" s="219" t="s">
        <v>1680</v>
      </c>
      <c r="H152" s="220">
        <v>1</v>
      </c>
      <c r="I152" s="221"/>
      <c r="J152" s="222">
        <f>ROUND(I152*H152,2)</f>
        <v>0</v>
      </c>
      <c r="K152" s="218" t="s">
        <v>19</v>
      </c>
      <c r="L152" s="47"/>
      <c r="M152" s="223" t="s">
        <v>19</v>
      </c>
      <c r="N152" s="224" t="s">
        <v>43</v>
      </c>
      <c r="O152" s="87"/>
      <c r="P152" s="225">
        <f>O152*H152</f>
        <v>0</v>
      </c>
      <c r="Q152" s="225">
        <v>0</v>
      </c>
      <c r="R152" s="225">
        <f>Q152*H152</f>
        <v>0</v>
      </c>
      <c r="S152" s="225">
        <v>0</v>
      </c>
      <c r="T152" s="226">
        <f>S152*H152</f>
        <v>0</v>
      </c>
      <c r="U152" s="41"/>
      <c r="V152" s="41"/>
      <c r="W152" s="41"/>
      <c r="X152" s="41"/>
      <c r="Y152" s="41"/>
      <c r="Z152" s="41"/>
      <c r="AA152" s="41"/>
      <c r="AB152" s="41"/>
      <c r="AC152" s="41"/>
      <c r="AD152" s="41"/>
      <c r="AE152" s="41"/>
      <c r="AR152" s="227" t="s">
        <v>318</v>
      </c>
      <c r="AT152" s="227" t="s">
        <v>159</v>
      </c>
      <c r="AU152" s="227" t="s">
        <v>81</v>
      </c>
      <c r="AY152" s="20" t="s">
        <v>156</v>
      </c>
      <c r="BE152" s="228">
        <f>IF(N152="základní",J152,0)</f>
        <v>0</v>
      </c>
      <c r="BF152" s="228">
        <f>IF(N152="snížená",J152,0)</f>
        <v>0</v>
      </c>
      <c r="BG152" s="228">
        <f>IF(N152="zákl. přenesená",J152,0)</f>
        <v>0</v>
      </c>
      <c r="BH152" s="228">
        <f>IF(N152="sníž. přenesená",J152,0)</f>
        <v>0</v>
      </c>
      <c r="BI152" s="228">
        <f>IF(N152="nulová",J152,0)</f>
        <v>0</v>
      </c>
      <c r="BJ152" s="20" t="s">
        <v>79</v>
      </c>
      <c r="BK152" s="228">
        <f>ROUND(I152*H152,2)</f>
        <v>0</v>
      </c>
      <c r="BL152" s="20" t="s">
        <v>318</v>
      </c>
      <c r="BM152" s="227" t="s">
        <v>3086</v>
      </c>
    </row>
    <row r="153" s="2" customFormat="1" ht="16.5" customHeight="1">
      <c r="A153" s="41"/>
      <c r="B153" s="42"/>
      <c r="C153" s="216" t="s">
        <v>571</v>
      </c>
      <c r="D153" s="216" t="s">
        <v>159</v>
      </c>
      <c r="E153" s="217" t="s">
        <v>2112</v>
      </c>
      <c r="F153" s="218" t="s">
        <v>2113</v>
      </c>
      <c r="G153" s="219" t="s">
        <v>1680</v>
      </c>
      <c r="H153" s="220">
        <v>2</v>
      </c>
      <c r="I153" s="221"/>
      <c r="J153" s="222">
        <f>ROUND(I153*H153,2)</f>
        <v>0</v>
      </c>
      <c r="K153" s="218" t="s">
        <v>19</v>
      </c>
      <c r="L153" s="47"/>
      <c r="M153" s="223" t="s">
        <v>19</v>
      </c>
      <c r="N153" s="224" t="s">
        <v>43</v>
      </c>
      <c r="O153" s="87"/>
      <c r="P153" s="225">
        <f>O153*H153</f>
        <v>0</v>
      </c>
      <c r="Q153" s="225">
        <v>0</v>
      </c>
      <c r="R153" s="225">
        <f>Q153*H153</f>
        <v>0</v>
      </c>
      <c r="S153" s="225">
        <v>0</v>
      </c>
      <c r="T153" s="226">
        <f>S153*H153</f>
        <v>0</v>
      </c>
      <c r="U153" s="41"/>
      <c r="V153" s="41"/>
      <c r="W153" s="41"/>
      <c r="X153" s="41"/>
      <c r="Y153" s="41"/>
      <c r="Z153" s="41"/>
      <c r="AA153" s="41"/>
      <c r="AB153" s="41"/>
      <c r="AC153" s="41"/>
      <c r="AD153" s="41"/>
      <c r="AE153" s="41"/>
      <c r="AR153" s="227" t="s">
        <v>318</v>
      </c>
      <c r="AT153" s="227" t="s">
        <v>159</v>
      </c>
      <c r="AU153" s="227" t="s">
        <v>81</v>
      </c>
      <c r="AY153" s="20" t="s">
        <v>156</v>
      </c>
      <c r="BE153" s="228">
        <f>IF(N153="základní",J153,0)</f>
        <v>0</v>
      </c>
      <c r="BF153" s="228">
        <f>IF(N153="snížená",J153,0)</f>
        <v>0</v>
      </c>
      <c r="BG153" s="228">
        <f>IF(N153="zákl. přenesená",J153,0)</f>
        <v>0</v>
      </c>
      <c r="BH153" s="228">
        <f>IF(N153="sníž. přenesená",J153,0)</f>
        <v>0</v>
      </c>
      <c r="BI153" s="228">
        <f>IF(N153="nulová",J153,0)</f>
        <v>0</v>
      </c>
      <c r="BJ153" s="20" t="s">
        <v>79</v>
      </c>
      <c r="BK153" s="228">
        <f>ROUND(I153*H153,2)</f>
        <v>0</v>
      </c>
      <c r="BL153" s="20" t="s">
        <v>318</v>
      </c>
      <c r="BM153" s="227" t="s">
        <v>3087</v>
      </c>
    </row>
    <row r="154" s="2" customFormat="1" ht="16.5" customHeight="1">
      <c r="A154" s="41"/>
      <c r="B154" s="42"/>
      <c r="C154" s="216" t="s">
        <v>577</v>
      </c>
      <c r="D154" s="216" t="s">
        <v>159</v>
      </c>
      <c r="E154" s="217" t="s">
        <v>2120</v>
      </c>
      <c r="F154" s="218" t="s">
        <v>2121</v>
      </c>
      <c r="G154" s="219" t="s">
        <v>266</v>
      </c>
      <c r="H154" s="220">
        <v>15</v>
      </c>
      <c r="I154" s="221"/>
      <c r="J154" s="222">
        <f>ROUND(I154*H154,2)</f>
        <v>0</v>
      </c>
      <c r="K154" s="218" t="s">
        <v>19</v>
      </c>
      <c r="L154" s="47"/>
      <c r="M154" s="223" t="s">
        <v>19</v>
      </c>
      <c r="N154" s="224" t="s">
        <v>43</v>
      </c>
      <c r="O154" s="87"/>
      <c r="P154" s="225">
        <f>O154*H154</f>
        <v>0</v>
      </c>
      <c r="Q154" s="225">
        <v>0</v>
      </c>
      <c r="R154" s="225">
        <f>Q154*H154</f>
        <v>0</v>
      </c>
      <c r="S154" s="225">
        <v>0</v>
      </c>
      <c r="T154" s="226">
        <f>S154*H154</f>
        <v>0</v>
      </c>
      <c r="U154" s="41"/>
      <c r="V154" s="41"/>
      <c r="W154" s="41"/>
      <c r="X154" s="41"/>
      <c r="Y154" s="41"/>
      <c r="Z154" s="41"/>
      <c r="AA154" s="41"/>
      <c r="AB154" s="41"/>
      <c r="AC154" s="41"/>
      <c r="AD154" s="41"/>
      <c r="AE154" s="41"/>
      <c r="AR154" s="227" t="s">
        <v>318</v>
      </c>
      <c r="AT154" s="227" t="s">
        <v>159</v>
      </c>
      <c r="AU154" s="227" t="s">
        <v>81</v>
      </c>
      <c r="AY154" s="20" t="s">
        <v>156</v>
      </c>
      <c r="BE154" s="228">
        <f>IF(N154="základní",J154,0)</f>
        <v>0</v>
      </c>
      <c r="BF154" s="228">
        <f>IF(N154="snížená",J154,0)</f>
        <v>0</v>
      </c>
      <c r="BG154" s="228">
        <f>IF(N154="zákl. přenesená",J154,0)</f>
        <v>0</v>
      </c>
      <c r="BH154" s="228">
        <f>IF(N154="sníž. přenesená",J154,0)</f>
        <v>0</v>
      </c>
      <c r="BI154" s="228">
        <f>IF(N154="nulová",J154,0)</f>
        <v>0</v>
      </c>
      <c r="BJ154" s="20" t="s">
        <v>79</v>
      </c>
      <c r="BK154" s="228">
        <f>ROUND(I154*H154,2)</f>
        <v>0</v>
      </c>
      <c r="BL154" s="20" t="s">
        <v>318</v>
      </c>
      <c r="BM154" s="227" t="s">
        <v>3088</v>
      </c>
    </row>
    <row r="155" s="12" customFormat="1" ht="22.8" customHeight="1">
      <c r="A155" s="12"/>
      <c r="B155" s="200"/>
      <c r="C155" s="201"/>
      <c r="D155" s="202" t="s">
        <v>71</v>
      </c>
      <c r="E155" s="214" t="s">
        <v>2147</v>
      </c>
      <c r="F155" s="214" t="s">
        <v>184</v>
      </c>
      <c r="G155" s="201"/>
      <c r="H155" s="201"/>
      <c r="I155" s="204"/>
      <c r="J155" s="215">
        <f>BK155</f>
        <v>0</v>
      </c>
      <c r="K155" s="201"/>
      <c r="L155" s="206"/>
      <c r="M155" s="207"/>
      <c r="N155" s="208"/>
      <c r="O155" s="208"/>
      <c r="P155" s="209">
        <f>SUM(P156:P165)</f>
        <v>0</v>
      </c>
      <c r="Q155" s="208"/>
      <c r="R155" s="209">
        <f>SUM(R156:R165)</f>
        <v>0</v>
      </c>
      <c r="S155" s="208"/>
      <c r="T155" s="210">
        <f>SUM(T156:T165)</f>
        <v>0</v>
      </c>
      <c r="U155" s="12"/>
      <c r="V155" s="12"/>
      <c r="W155" s="12"/>
      <c r="X155" s="12"/>
      <c r="Y155" s="12"/>
      <c r="Z155" s="12"/>
      <c r="AA155" s="12"/>
      <c r="AB155" s="12"/>
      <c r="AC155" s="12"/>
      <c r="AD155" s="12"/>
      <c r="AE155" s="12"/>
      <c r="AR155" s="211" t="s">
        <v>81</v>
      </c>
      <c r="AT155" s="212" t="s">
        <v>71</v>
      </c>
      <c r="AU155" s="212" t="s">
        <v>79</v>
      </c>
      <c r="AY155" s="211" t="s">
        <v>156</v>
      </c>
      <c r="BK155" s="213">
        <f>SUM(BK156:BK165)</f>
        <v>0</v>
      </c>
    </row>
    <row r="156" s="2" customFormat="1" ht="16.5" customHeight="1">
      <c r="A156" s="41"/>
      <c r="B156" s="42"/>
      <c r="C156" s="216" t="s">
        <v>584</v>
      </c>
      <c r="D156" s="216" t="s">
        <v>159</v>
      </c>
      <c r="E156" s="217" t="s">
        <v>2149</v>
      </c>
      <c r="F156" s="218" t="s">
        <v>2150</v>
      </c>
      <c r="G156" s="219" t="s">
        <v>1680</v>
      </c>
      <c r="H156" s="220">
        <v>2</v>
      </c>
      <c r="I156" s="221"/>
      <c r="J156" s="222">
        <f>ROUND(I156*H156,2)</f>
        <v>0</v>
      </c>
      <c r="K156" s="218" t="s">
        <v>19</v>
      </c>
      <c r="L156" s="47"/>
      <c r="M156" s="223" t="s">
        <v>19</v>
      </c>
      <c r="N156" s="224" t="s">
        <v>43</v>
      </c>
      <c r="O156" s="87"/>
      <c r="P156" s="225">
        <f>O156*H156</f>
        <v>0</v>
      </c>
      <c r="Q156" s="225">
        <v>0</v>
      </c>
      <c r="R156" s="225">
        <f>Q156*H156</f>
        <v>0</v>
      </c>
      <c r="S156" s="225">
        <v>0</v>
      </c>
      <c r="T156" s="226">
        <f>S156*H156</f>
        <v>0</v>
      </c>
      <c r="U156" s="41"/>
      <c r="V156" s="41"/>
      <c r="W156" s="41"/>
      <c r="X156" s="41"/>
      <c r="Y156" s="41"/>
      <c r="Z156" s="41"/>
      <c r="AA156" s="41"/>
      <c r="AB156" s="41"/>
      <c r="AC156" s="41"/>
      <c r="AD156" s="41"/>
      <c r="AE156" s="41"/>
      <c r="AR156" s="227" t="s">
        <v>318</v>
      </c>
      <c r="AT156" s="227" t="s">
        <v>159</v>
      </c>
      <c r="AU156" s="227" t="s">
        <v>81</v>
      </c>
      <c r="AY156" s="20" t="s">
        <v>156</v>
      </c>
      <c r="BE156" s="228">
        <f>IF(N156="základní",J156,0)</f>
        <v>0</v>
      </c>
      <c r="BF156" s="228">
        <f>IF(N156="snížená",J156,0)</f>
        <v>0</v>
      </c>
      <c r="BG156" s="228">
        <f>IF(N156="zákl. přenesená",J156,0)</f>
        <v>0</v>
      </c>
      <c r="BH156" s="228">
        <f>IF(N156="sníž. přenesená",J156,0)</f>
        <v>0</v>
      </c>
      <c r="BI156" s="228">
        <f>IF(N156="nulová",J156,0)</f>
        <v>0</v>
      </c>
      <c r="BJ156" s="20" t="s">
        <v>79</v>
      </c>
      <c r="BK156" s="228">
        <f>ROUND(I156*H156,2)</f>
        <v>0</v>
      </c>
      <c r="BL156" s="20" t="s">
        <v>318</v>
      </c>
      <c r="BM156" s="227" t="s">
        <v>3089</v>
      </c>
    </row>
    <row r="157" s="2" customFormat="1" ht="16.5" customHeight="1">
      <c r="A157" s="41"/>
      <c r="B157" s="42"/>
      <c r="C157" s="216" t="s">
        <v>590</v>
      </c>
      <c r="D157" s="216" t="s">
        <v>159</v>
      </c>
      <c r="E157" s="217" t="s">
        <v>2149</v>
      </c>
      <c r="F157" s="218" t="s">
        <v>2150</v>
      </c>
      <c r="G157" s="219" t="s">
        <v>1680</v>
      </c>
      <c r="H157" s="220">
        <v>2</v>
      </c>
      <c r="I157" s="221"/>
      <c r="J157" s="222">
        <f>ROUND(I157*H157,2)</f>
        <v>0</v>
      </c>
      <c r="K157" s="218" t="s">
        <v>19</v>
      </c>
      <c r="L157" s="47"/>
      <c r="M157" s="223" t="s">
        <v>19</v>
      </c>
      <c r="N157" s="224" t="s">
        <v>43</v>
      </c>
      <c r="O157" s="87"/>
      <c r="P157" s="225">
        <f>O157*H157</f>
        <v>0</v>
      </c>
      <c r="Q157" s="225">
        <v>0</v>
      </c>
      <c r="R157" s="225">
        <f>Q157*H157</f>
        <v>0</v>
      </c>
      <c r="S157" s="225">
        <v>0</v>
      </c>
      <c r="T157" s="226">
        <f>S157*H157</f>
        <v>0</v>
      </c>
      <c r="U157" s="41"/>
      <c r="V157" s="41"/>
      <c r="W157" s="41"/>
      <c r="X157" s="41"/>
      <c r="Y157" s="41"/>
      <c r="Z157" s="41"/>
      <c r="AA157" s="41"/>
      <c r="AB157" s="41"/>
      <c r="AC157" s="41"/>
      <c r="AD157" s="41"/>
      <c r="AE157" s="41"/>
      <c r="AR157" s="227" t="s">
        <v>318</v>
      </c>
      <c r="AT157" s="227" t="s">
        <v>159</v>
      </c>
      <c r="AU157" s="227" t="s">
        <v>81</v>
      </c>
      <c r="AY157" s="20" t="s">
        <v>156</v>
      </c>
      <c r="BE157" s="228">
        <f>IF(N157="základní",J157,0)</f>
        <v>0</v>
      </c>
      <c r="BF157" s="228">
        <f>IF(N157="snížená",J157,0)</f>
        <v>0</v>
      </c>
      <c r="BG157" s="228">
        <f>IF(N157="zákl. přenesená",J157,0)</f>
        <v>0</v>
      </c>
      <c r="BH157" s="228">
        <f>IF(N157="sníž. přenesená",J157,0)</f>
        <v>0</v>
      </c>
      <c r="BI157" s="228">
        <f>IF(N157="nulová",J157,0)</f>
        <v>0</v>
      </c>
      <c r="BJ157" s="20" t="s">
        <v>79</v>
      </c>
      <c r="BK157" s="228">
        <f>ROUND(I157*H157,2)</f>
        <v>0</v>
      </c>
      <c r="BL157" s="20" t="s">
        <v>318</v>
      </c>
      <c r="BM157" s="227" t="s">
        <v>3090</v>
      </c>
    </row>
    <row r="158" s="2" customFormat="1" ht="16.5" customHeight="1">
      <c r="A158" s="41"/>
      <c r="B158" s="42"/>
      <c r="C158" s="216" t="s">
        <v>595</v>
      </c>
      <c r="D158" s="216" t="s">
        <v>159</v>
      </c>
      <c r="E158" s="217" t="s">
        <v>2157</v>
      </c>
      <c r="F158" s="218" t="s">
        <v>2158</v>
      </c>
      <c r="G158" s="219" t="s">
        <v>1680</v>
      </c>
      <c r="H158" s="220">
        <v>2</v>
      </c>
      <c r="I158" s="221"/>
      <c r="J158" s="222">
        <f>ROUND(I158*H158,2)</f>
        <v>0</v>
      </c>
      <c r="K158" s="218" t="s">
        <v>19</v>
      </c>
      <c r="L158" s="47"/>
      <c r="M158" s="223" t="s">
        <v>19</v>
      </c>
      <c r="N158" s="224" t="s">
        <v>43</v>
      </c>
      <c r="O158" s="87"/>
      <c r="P158" s="225">
        <f>O158*H158</f>
        <v>0</v>
      </c>
      <c r="Q158" s="225">
        <v>0</v>
      </c>
      <c r="R158" s="225">
        <f>Q158*H158</f>
        <v>0</v>
      </c>
      <c r="S158" s="225">
        <v>0</v>
      </c>
      <c r="T158" s="226">
        <f>S158*H158</f>
        <v>0</v>
      </c>
      <c r="U158" s="41"/>
      <c r="V158" s="41"/>
      <c r="W158" s="41"/>
      <c r="X158" s="41"/>
      <c r="Y158" s="41"/>
      <c r="Z158" s="41"/>
      <c r="AA158" s="41"/>
      <c r="AB158" s="41"/>
      <c r="AC158" s="41"/>
      <c r="AD158" s="41"/>
      <c r="AE158" s="41"/>
      <c r="AR158" s="227" t="s">
        <v>318</v>
      </c>
      <c r="AT158" s="227" t="s">
        <v>159</v>
      </c>
      <c r="AU158" s="227" t="s">
        <v>81</v>
      </c>
      <c r="AY158" s="20" t="s">
        <v>156</v>
      </c>
      <c r="BE158" s="228">
        <f>IF(N158="základní",J158,0)</f>
        <v>0</v>
      </c>
      <c r="BF158" s="228">
        <f>IF(N158="snížená",J158,0)</f>
        <v>0</v>
      </c>
      <c r="BG158" s="228">
        <f>IF(N158="zákl. přenesená",J158,0)</f>
        <v>0</v>
      </c>
      <c r="BH158" s="228">
        <f>IF(N158="sníž. přenesená",J158,0)</f>
        <v>0</v>
      </c>
      <c r="BI158" s="228">
        <f>IF(N158="nulová",J158,0)</f>
        <v>0</v>
      </c>
      <c r="BJ158" s="20" t="s">
        <v>79</v>
      </c>
      <c r="BK158" s="228">
        <f>ROUND(I158*H158,2)</f>
        <v>0</v>
      </c>
      <c r="BL158" s="20" t="s">
        <v>318</v>
      </c>
      <c r="BM158" s="227" t="s">
        <v>3091</v>
      </c>
    </row>
    <row r="159" s="2" customFormat="1" ht="16.5" customHeight="1">
      <c r="A159" s="41"/>
      <c r="B159" s="42"/>
      <c r="C159" s="216" t="s">
        <v>600</v>
      </c>
      <c r="D159" s="216" t="s">
        <v>159</v>
      </c>
      <c r="E159" s="217" t="s">
        <v>2149</v>
      </c>
      <c r="F159" s="218" t="s">
        <v>2150</v>
      </c>
      <c r="G159" s="219" t="s">
        <v>1680</v>
      </c>
      <c r="H159" s="220">
        <v>2</v>
      </c>
      <c r="I159" s="221"/>
      <c r="J159" s="222">
        <f>ROUND(I159*H159,2)</f>
        <v>0</v>
      </c>
      <c r="K159" s="218" t="s">
        <v>19</v>
      </c>
      <c r="L159" s="47"/>
      <c r="M159" s="223" t="s">
        <v>19</v>
      </c>
      <c r="N159" s="224" t="s">
        <v>43</v>
      </c>
      <c r="O159" s="87"/>
      <c r="P159" s="225">
        <f>O159*H159</f>
        <v>0</v>
      </c>
      <c r="Q159" s="225">
        <v>0</v>
      </c>
      <c r="R159" s="225">
        <f>Q159*H159</f>
        <v>0</v>
      </c>
      <c r="S159" s="225">
        <v>0</v>
      </c>
      <c r="T159" s="226">
        <f>S159*H159</f>
        <v>0</v>
      </c>
      <c r="U159" s="41"/>
      <c r="V159" s="41"/>
      <c r="W159" s="41"/>
      <c r="X159" s="41"/>
      <c r="Y159" s="41"/>
      <c r="Z159" s="41"/>
      <c r="AA159" s="41"/>
      <c r="AB159" s="41"/>
      <c r="AC159" s="41"/>
      <c r="AD159" s="41"/>
      <c r="AE159" s="41"/>
      <c r="AR159" s="227" t="s">
        <v>318</v>
      </c>
      <c r="AT159" s="227" t="s">
        <v>159</v>
      </c>
      <c r="AU159" s="227" t="s">
        <v>81</v>
      </c>
      <c r="AY159" s="20" t="s">
        <v>156</v>
      </c>
      <c r="BE159" s="228">
        <f>IF(N159="základní",J159,0)</f>
        <v>0</v>
      </c>
      <c r="BF159" s="228">
        <f>IF(N159="snížená",J159,0)</f>
        <v>0</v>
      </c>
      <c r="BG159" s="228">
        <f>IF(N159="zákl. přenesená",J159,0)</f>
        <v>0</v>
      </c>
      <c r="BH159" s="228">
        <f>IF(N159="sníž. přenesená",J159,0)</f>
        <v>0</v>
      </c>
      <c r="BI159" s="228">
        <f>IF(N159="nulová",J159,0)</f>
        <v>0</v>
      </c>
      <c r="BJ159" s="20" t="s">
        <v>79</v>
      </c>
      <c r="BK159" s="228">
        <f>ROUND(I159*H159,2)</f>
        <v>0</v>
      </c>
      <c r="BL159" s="20" t="s">
        <v>318</v>
      </c>
      <c r="BM159" s="227" t="s">
        <v>3092</v>
      </c>
    </row>
    <row r="160" s="2" customFormat="1" ht="16.5" customHeight="1">
      <c r="A160" s="41"/>
      <c r="B160" s="42"/>
      <c r="C160" s="216" t="s">
        <v>607</v>
      </c>
      <c r="D160" s="216" t="s">
        <v>159</v>
      </c>
      <c r="E160" s="217" t="s">
        <v>3093</v>
      </c>
      <c r="F160" s="218" t="s">
        <v>3094</v>
      </c>
      <c r="G160" s="219" t="s">
        <v>266</v>
      </c>
      <c r="H160" s="220">
        <v>20</v>
      </c>
      <c r="I160" s="221"/>
      <c r="J160" s="222">
        <f>ROUND(I160*H160,2)</f>
        <v>0</v>
      </c>
      <c r="K160" s="218" t="s">
        <v>19</v>
      </c>
      <c r="L160" s="47"/>
      <c r="M160" s="223" t="s">
        <v>19</v>
      </c>
      <c r="N160" s="224" t="s">
        <v>43</v>
      </c>
      <c r="O160" s="87"/>
      <c r="P160" s="225">
        <f>O160*H160</f>
        <v>0</v>
      </c>
      <c r="Q160" s="225">
        <v>0</v>
      </c>
      <c r="R160" s="225">
        <f>Q160*H160</f>
        <v>0</v>
      </c>
      <c r="S160" s="225">
        <v>0</v>
      </c>
      <c r="T160" s="226">
        <f>S160*H160</f>
        <v>0</v>
      </c>
      <c r="U160" s="41"/>
      <c r="V160" s="41"/>
      <c r="W160" s="41"/>
      <c r="X160" s="41"/>
      <c r="Y160" s="41"/>
      <c r="Z160" s="41"/>
      <c r="AA160" s="41"/>
      <c r="AB160" s="41"/>
      <c r="AC160" s="41"/>
      <c r="AD160" s="41"/>
      <c r="AE160" s="41"/>
      <c r="AR160" s="227" t="s">
        <v>318</v>
      </c>
      <c r="AT160" s="227" t="s">
        <v>159</v>
      </c>
      <c r="AU160" s="227" t="s">
        <v>81</v>
      </c>
      <c r="AY160" s="20" t="s">
        <v>156</v>
      </c>
      <c r="BE160" s="228">
        <f>IF(N160="základní",J160,0)</f>
        <v>0</v>
      </c>
      <c r="BF160" s="228">
        <f>IF(N160="snížená",J160,0)</f>
        <v>0</v>
      </c>
      <c r="BG160" s="228">
        <f>IF(N160="zákl. přenesená",J160,0)</f>
        <v>0</v>
      </c>
      <c r="BH160" s="228">
        <f>IF(N160="sníž. přenesená",J160,0)</f>
        <v>0</v>
      </c>
      <c r="BI160" s="228">
        <f>IF(N160="nulová",J160,0)</f>
        <v>0</v>
      </c>
      <c r="BJ160" s="20" t="s">
        <v>79</v>
      </c>
      <c r="BK160" s="228">
        <f>ROUND(I160*H160,2)</f>
        <v>0</v>
      </c>
      <c r="BL160" s="20" t="s">
        <v>318</v>
      </c>
      <c r="BM160" s="227" t="s">
        <v>3095</v>
      </c>
    </row>
    <row r="161" s="2" customFormat="1" ht="16.5" customHeight="1">
      <c r="A161" s="41"/>
      <c r="B161" s="42"/>
      <c r="C161" s="216" t="s">
        <v>612</v>
      </c>
      <c r="D161" s="216" t="s">
        <v>159</v>
      </c>
      <c r="E161" s="217" t="s">
        <v>3096</v>
      </c>
      <c r="F161" s="218" t="s">
        <v>3097</v>
      </c>
      <c r="G161" s="219" t="s">
        <v>266</v>
      </c>
      <c r="H161" s="220">
        <v>40</v>
      </c>
      <c r="I161" s="221"/>
      <c r="J161" s="222">
        <f>ROUND(I161*H161,2)</f>
        <v>0</v>
      </c>
      <c r="K161" s="218" t="s">
        <v>19</v>
      </c>
      <c r="L161" s="47"/>
      <c r="M161" s="223" t="s">
        <v>19</v>
      </c>
      <c r="N161" s="224" t="s">
        <v>43</v>
      </c>
      <c r="O161" s="87"/>
      <c r="P161" s="225">
        <f>O161*H161</f>
        <v>0</v>
      </c>
      <c r="Q161" s="225">
        <v>0</v>
      </c>
      <c r="R161" s="225">
        <f>Q161*H161</f>
        <v>0</v>
      </c>
      <c r="S161" s="225">
        <v>0</v>
      </c>
      <c r="T161" s="226">
        <f>S161*H161</f>
        <v>0</v>
      </c>
      <c r="U161" s="41"/>
      <c r="V161" s="41"/>
      <c r="W161" s="41"/>
      <c r="X161" s="41"/>
      <c r="Y161" s="41"/>
      <c r="Z161" s="41"/>
      <c r="AA161" s="41"/>
      <c r="AB161" s="41"/>
      <c r="AC161" s="41"/>
      <c r="AD161" s="41"/>
      <c r="AE161" s="41"/>
      <c r="AR161" s="227" t="s">
        <v>318</v>
      </c>
      <c r="AT161" s="227" t="s">
        <v>159</v>
      </c>
      <c r="AU161" s="227" t="s">
        <v>81</v>
      </c>
      <c r="AY161" s="20" t="s">
        <v>156</v>
      </c>
      <c r="BE161" s="228">
        <f>IF(N161="základní",J161,0)</f>
        <v>0</v>
      </c>
      <c r="BF161" s="228">
        <f>IF(N161="snížená",J161,0)</f>
        <v>0</v>
      </c>
      <c r="BG161" s="228">
        <f>IF(N161="zákl. přenesená",J161,0)</f>
        <v>0</v>
      </c>
      <c r="BH161" s="228">
        <f>IF(N161="sníž. přenesená",J161,0)</f>
        <v>0</v>
      </c>
      <c r="BI161" s="228">
        <f>IF(N161="nulová",J161,0)</f>
        <v>0</v>
      </c>
      <c r="BJ161" s="20" t="s">
        <v>79</v>
      </c>
      <c r="BK161" s="228">
        <f>ROUND(I161*H161,2)</f>
        <v>0</v>
      </c>
      <c r="BL161" s="20" t="s">
        <v>318</v>
      </c>
      <c r="BM161" s="227" t="s">
        <v>3098</v>
      </c>
    </row>
    <row r="162" s="2" customFormat="1" ht="16.5" customHeight="1">
      <c r="A162" s="41"/>
      <c r="B162" s="42"/>
      <c r="C162" s="216" t="s">
        <v>618</v>
      </c>
      <c r="D162" s="216" t="s">
        <v>159</v>
      </c>
      <c r="E162" s="217" t="s">
        <v>3099</v>
      </c>
      <c r="F162" s="218" t="s">
        <v>3100</v>
      </c>
      <c r="G162" s="219" t="s">
        <v>218</v>
      </c>
      <c r="H162" s="220">
        <v>2.7999999999999998</v>
      </c>
      <c r="I162" s="221"/>
      <c r="J162" s="222">
        <f>ROUND(I162*H162,2)</f>
        <v>0</v>
      </c>
      <c r="K162" s="218" t="s">
        <v>19</v>
      </c>
      <c r="L162" s="47"/>
      <c r="M162" s="223" t="s">
        <v>19</v>
      </c>
      <c r="N162" s="224" t="s">
        <v>43</v>
      </c>
      <c r="O162" s="87"/>
      <c r="P162" s="225">
        <f>O162*H162</f>
        <v>0</v>
      </c>
      <c r="Q162" s="225">
        <v>0</v>
      </c>
      <c r="R162" s="225">
        <f>Q162*H162</f>
        <v>0</v>
      </c>
      <c r="S162" s="225">
        <v>0</v>
      </c>
      <c r="T162" s="226">
        <f>S162*H162</f>
        <v>0</v>
      </c>
      <c r="U162" s="41"/>
      <c r="V162" s="41"/>
      <c r="W162" s="41"/>
      <c r="X162" s="41"/>
      <c r="Y162" s="41"/>
      <c r="Z162" s="41"/>
      <c r="AA162" s="41"/>
      <c r="AB162" s="41"/>
      <c r="AC162" s="41"/>
      <c r="AD162" s="41"/>
      <c r="AE162" s="41"/>
      <c r="AR162" s="227" t="s">
        <v>318</v>
      </c>
      <c r="AT162" s="227" t="s">
        <v>159</v>
      </c>
      <c r="AU162" s="227" t="s">
        <v>81</v>
      </c>
      <c r="AY162" s="20" t="s">
        <v>156</v>
      </c>
      <c r="BE162" s="228">
        <f>IF(N162="základní",J162,0)</f>
        <v>0</v>
      </c>
      <c r="BF162" s="228">
        <f>IF(N162="snížená",J162,0)</f>
        <v>0</v>
      </c>
      <c r="BG162" s="228">
        <f>IF(N162="zákl. přenesená",J162,0)</f>
        <v>0</v>
      </c>
      <c r="BH162" s="228">
        <f>IF(N162="sníž. přenesená",J162,0)</f>
        <v>0</v>
      </c>
      <c r="BI162" s="228">
        <f>IF(N162="nulová",J162,0)</f>
        <v>0</v>
      </c>
      <c r="BJ162" s="20" t="s">
        <v>79</v>
      </c>
      <c r="BK162" s="228">
        <f>ROUND(I162*H162,2)</f>
        <v>0</v>
      </c>
      <c r="BL162" s="20" t="s">
        <v>318</v>
      </c>
      <c r="BM162" s="227" t="s">
        <v>3101</v>
      </c>
    </row>
    <row r="163" s="2" customFormat="1" ht="16.5" customHeight="1">
      <c r="A163" s="41"/>
      <c r="B163" s="42"/>
      <c r="C163" s="216" t="s">
        <v>623</v>
      </c>
      <c r="D163" s="216" t="s">
        <v>159</v>
      </c>
      <c r="E163" s="217" t="s">
        <v>3102</v>
      </c>
      <c r="F163" s="218" t="s">
        <v>3103</v>
      </c>
      <c r="G163" s="219" t="s">
        <v>218</v>
      </c>
      <c r="H163" s="220">
        <v>1.45</v>
      </c>
      <c r="I163" s="221"/>
      <c r="J163" s="222">
        <f>ROUND(I163*H163,2)</f>
        <v>0</v>
      </c>
      <c r="K163" s="218" t="s">
        <v>19</v>
      </c>
      <c r="L163" s="47"/>
      <c r="M163" s="223" t="s">
        <v>19</v>
      </c>
      <c r="N163" s="224" t="s">
        <v>43</v>
      </c>
      <c r="O163" s="87"/>
      <c r="P163" s="225">
        <f>O163*H163</f>
        <v>0</v>
      </c>
      <c r="Q163" s="225">
        <v>0</v>
      </c>
      <c r="R163" s="225">
        <f>Q163*H163</f>
        <v>0</v>
      </c>
      <c r="S163" s="225">
        <v>0</v>
      </c>
      <c r="T163" s="226">
        <f>S163*H163</f>
        <v>0</v>
      </c>
      <c r="U163" s="41"/>
      <c r="V163" s="41"/>
      <c r="W163" s="41"/>
      <c r="X163" s="41"/>
      <c r="Y163" s="41"/>
      <c r="Z163" s="41"/>
      <c r="AA163" s="41"/>
      <c r="AB163" s="41"/>
      <c r="AC163" s="41"/>
      <c r="AD163" s="41"/>
      <c r="AE163" s="41"/>
      <c r="AR163" s="227" t="s">
        <v>318</v>
      </c>
      <c r="AT163" s="227" t="s">
        <v>159</v>
      </c>
      <c r="AU163" s="227" t="s">
        <v>81</v>
      </c>
      <c r="AY163" s="20" t="s">
        <v>156</v>
      </c>
      <c r="BE163" s="228">
        <f>IF(N163="základní",J163,0)</f>
        <v>0</v>
      </c>
      <c r="BF163" s="228">
        <f>IF(N163="snížená",J163,0)</f>
        <v>0</v>
      </c>
      <c r="BG163" s="228">
        <f>IF(N163="zákl. přenesená",J163,0)</f>
        <v>0</v>
      </c>
      <c r="BH163" s="228">
        <f>IF(N163="sníž. přenesená",J163,0)</f>
        <v>0</v>
      </c>
      <c r="BI163" s="228">
        <f>IF(N163="nulová",J163,0)</f>
        <v>0</v>
      </c>
      <c r="BJ163" s="20" t="s">
        <v>79</v>
      </c>
      <c r="BK163" s="228">
        <f>ROUND(I163*H163,2)</f>
        <v>0</v>
      </c>
      <c r="BL163" s="20" t="s">
        <v>318</v>
      </c>
      <c r="BM163" s="227" t="s">
        <v>3104</v>
      </c>
    </row>
    <row r="164" s="2" customFormat="1" ht="16.5" customHeight="1">
      <c r="A164" s="41"/>
      <c r="B164" s="42"/>
      <c r="C164" s="216" t="s">
        <v>629</v>
      </c>
      <c r="D164" s="216" t="s">
        <v>159</v>
      </c>
      <c r="E164" s="217" t="s">
        <v>2187</v>
      </c>
      <c r="F164" s="218" t="s">
        <v>2188</v>
      </c>
      <c r="G164" s="219" t="s">
        <v>266</v>
      </c>
      <c r="H164" s="220">
        <v>15</v>
      </c>
      <c r="I164" s="221"/>
      <c r="J164" s="222">
        <f>ROUND(I164*H164,2)</f>
        <v>0</v>
      </c>
      <c r="K164" s="218" t="s">
        <v>19</v>
      </c>
      <c r="L164" s="47"/>
      <c r="M164" s="223" t="s">
        <v>19</v>
      </c>
      <c r="N164" s="224" t="s">
        <v>43</v>
      </c>
      <c r="O164" s="87"/>
      <c r="P164" s="225">
        <f>O164*H164</f>
        <v>0</v>
      </c>
      <c r="Q164" s="225">
        <v>0</v>
      </c>
      <c r="R164" s="225">
        <f>Q164*H164</f>
        <v>0</v>
      </c>
      <c r="S164" s="225">
        <v>0</v>
      </c>
      <c r="T164" s="226">
        <f>S164*H164</f>
        <v>0</v>
      </c>
      <c r="U164" s="41"/>
      <c r="V164" s="41"/>
      <c r="W164" s="41"/>
      <c r="X164" s="41"/>
      <c r="Y164" s="41"/>
      <c r="Z164" s="41"/>
      <c r="AA164" s="41"/>
      <c r="AB164" s="41"/>
      <c r="AC164" s="41"/>
      <c r="AD164" s="41"/>
      <c r="AE164" s="41"/>
      <c r="AR164" s="227" t="s">
        <v>318</v>
      </c>
      <c r="AT164" s="227" t="s">
        <v>159</v>
      </c>
      <c r="AU164" s="227" t="s">
        <v>81</v>
      </c>
      <c r="AY164" s="20" t="s">
        <v>156</v>
      </c>
      <c r="BE164" s="228">
        <f>IF(N164="základní",J164,0)</f>
        <v>0</v>
      </c>
      <c r="BF164" s="228">
        <f>IF(N164="snížená",J164,0)</f>
        <v>0</v>
      </c>
      <c r="BG164" s="228">
        <f>IF(N164="zákl. přenesená",J164,0)</f>
        <v>0</v>
      </c>
      <c r="BH164" s="228">
        <f>IF(N164="sníž. přenesená",J164,0)</f>
        <v>0</v>
      </c>
      <c r="BI164" s="228">
        <f>IF(N164="nulová",J164,0)</f>
        <v>0</v>
      </c>
      <c r="BJ164" s="20" t="s">
        <v>79</v>
      </c>
      <c r="BK164" s="228">
        <f>ROUND(I164*H164,2)</f>
        <v>0</v>
      </c>
      <c r="BL164" s="20" t="s">
        <v>318</v>
      </c>
      <c r="BM164" s="227" t="s">
        <v>3105</v>
      </c>
    </row>
    <row r="165" s="2" customFormat="1" ht="16.5" customHeight="1">
      <c r="A165" s="41"/>
      <c r="B165" s="42"/>
      <c r="C165" s="216" t="s">
        <v>634</v>
      </c>
      <c r="D165" s="216" t="s">
        <v>159</v>
      </c>
      <c r="E165" s="217" t="s">
        <v>3106</v>
      </c>
      <c r="F165" s="218" t="s">
        <v>3107</v>
      </c>
      <c r="G165" s="219" t="s">
        <v>266</v>
      </c>
      <c r="H165" s="220">
        <v>15</v>
      </c>
      <c r="I165" s="221"/>
      <c r="J165" s="222">
        <f>ROUND(I165*H165,2)</f>
        <v>0</v>
      </c>
      <c r="K165" s="218" t="s">
        <v>19</v>
      </c>
      <c r="L165" s="47"/>
      <c r="M165" s="234" t="s">
        <v>19</v>
      </c>
      <c r="N165" s="235" t="s">
        <v>43</v>
      </c>
      <c r="O165" s="236"/>
      <c r="P165" s="237">
        <f>O165*H165</f>
        <v>0</v>
      </c>
      <c r="Q165" s="237">
        <v>0</v>
      </c>
      <c r="R165" s="237">
        <f>Q165*H165</f>
        <v>0</v>
      </c>
      <c r="S165" s="237">
        <v>0</v>
      </c>
      <c r="T165" s="238">
        <f>S165*H165</f>
        <v>0</v>
      </c>
      <c r="U165" s="41"/>
      <c r="V165" s="41"/>
      <c r="W165" s="41"/>
      <c r="X165" s="41"/>
      <c r="Y165" s="41"/>
      <c r="Z165" s="41"/>
      <c r="AA165" s="41"/>
      <c r="AB165" s="41"/>
      <c r="AC165" s="41"/>
      <c r="AD165" s="41"/>
      <c r="AE165" s="41"/>
      <c r="AR165" s="227" t="s">
        <v>318</v>
      </c>
      <c r="AT165" s="227" t="s">
        <v>159</v>
      </c>
      <c r="AU165" s="227" t="s">
        <v>81</v>
      </c>
      <c r="AY165" s="20" t="s">
        <v>156</v>
      </c>
      <c r="BE165" s="228">
        <f>IF(N165="základní",J165,0)</f>
        <v>0</v>
      </c>
      <c r="BF165" s="228">
        <f>IF(N165="snížená",J165,0)</f>
        <v>0</v>
      </c>
      <c r="BG165" s="228">
        <f>IF(N165="zákl. přenesená",J165,0)</f>
        <v>0</v>
      </c>
      <c r="BH165" s="228">
        <f>IF(N165="sníž. přenesená",J165,0)</f>
        <v>0</v>
      </c>
      <c r="BI165" s="228">
        <f>IF(N165="nulová",J165,0)</f>
        <v>0</v>
      </c>
      <c r="BJ165" s="20" t="s">
        <v>79</v>
      </c>
      <c r="BK165" s="228">
        <f>ROUND(I165*H165,2)</f>
        <v>0</v>
      </c>
      <c r="BL165" s="20" t="s">
        <v>318</v>
      </c>
      <c r="BM165" s="227" t="s">
        <v>3108</v>
      </c>
    </row>
    <row r="166" s="2" customFormat="1" ht="6.96" customHeight="1">
      <c r="A166" s="41"/>
      <c r="B166" s="62"/>
      <c r="C166" s="63"/>
      <c r="D166" s="63"/>
      <c r="E166" s="63"/>
      <c r="F166" s="63"/>
      <c r="G166" s="63"/>
      <c r="H166" s="63"/>
      <c r="I166" s="63"/>
      <c r="J166" s="63"/>
      <c r="K166" s="63"/>
      <c r="L166" s="47"/>
      <c r="M166" s="41"/>
      <c r="O166" s="41"/>
      <c r="P166" s="41"/>
      <c r="Q166" s="41"/>
      <c r="R166" s="41"/>
      <c r="S166" s="41"/>
      <c r="T166" s="41"/>
      <c r="U166" s="41"/>
      <c r="V166" s="41"/>
      <c r="W166" s="41"/>
      <c r="X166" s="41"/>
      <c r="Y166" s="41"/>
      <c r="Z166" s="41"/>
      <c r="AA166" s="41"/>
      <c r="AB166" s="41"/>
      <c r="AC166" s="41"/>
      <c r="AD166" s="41"/>
      <c r="AE166" s="41"/>
    </row>
  </sheetData>
  <sheetProtection sheet="1" autoFilter="0" formatColumns="0" formatRows="0" objects="1" scenarios="1" spinCount="100000" saltValue="6uAU3LY5tPf8qNHdeQzSyU8YkpUTR6VPOVUaLUAV9qNtsQoQXMRIq+60BfAdrCYV5H7YqeM9IXzoX/biJk6USA==" hashValue="RNNnKOdNzSUj3VGJbNtulyjLrLOJIt+JtHaPaHjRIMF5Ayog7Hfq7XjaJr8eSQyCF24qjjP96z7lUPYYhpq4pw==" algorithmName="SHA-512" password="80EB"/>
  <autoFilter ref="C90:K165"/>
  <mergeCells count="12">
    <mergeCell ref="E7:H7"/>
    <mergeCell ref="E9:H9"/>
    <mergeCell ref="E11:H11"/>
    <mergeCell ref="E20:H20"/>
    <mergeCell ref="E29:H29"/>
    <mergeCell ref="E50:H50"/>
    <mergeCell ref="E52:H52"/>
    <mergeCell ref="E54:H54"/>
    <mergeCell ref="E79:H79"/>
    <mergeCell ref="E81:H81"/>
    <mergeCell ref="E83:H8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99" customWidth="1"/>
    <col min="2" max="2" width="1.667969" style="299" customWidth="1"/>
    <col min="3" max="4" width="5" style="299" customWidth="1"/>
    <col min="5" max="5" width="11.66016" style="299" customWidth="1"/>
    <col min="6" max="6" width="9.160156" style="299" customWidth="1"/>
    <col min="7" max="7" width="5" style="299" customWidth="1"/>
    <col min="8" max="8" width="77.83203" style="299" customWidth="1"/>
    <col min="9" max="10" width="20" style="299" customWidth="1"/>
    <col min="11" max="11" width="1.667969" style="299" customWidth="1"/>
  </cols>
  <sheetData>
    <row r="1" s="1" customFormat="1" ht="37.5" customHeight="1"/>
    <row r="2" s="1" customFormat="1" ht="7.5" customHeight="1">
      <c r="B2" s="300"/>
      <c r="C2" s="301"/>
      <c r="D2" s="301"/>
      <c r="E2" s="301"/>
      <c r="F2" s="301"/>
      <c r="G2" s="301"/>
      <c r="H2" s="301"/>
      <c r="I2" s="301"/>
      <c r="J2" s="301"/>
      <c r="K2" s="302"/>
    </row>
    <row r="3" s="17" customFormat="1" ht="45" customHeight="1">
      <c r="B3" s="303"/>
      <c r="C3" s="304" t="s">
        <v>3109</v>
      </c>
      <c r="D3" s="304"/>
      <c r="E3" s="304"/>
      <c r="F3" s="304"/>
      <c r="G3" s="304"/>
      <c r="H3" s="304"/>
      <c r="I3" s="304"/>
      <c r="J3" s="304"/>
      <c r="K3" s="305"/>
    </row>
    <row r="4" s="1" customFormat="1" ht="25.5" customHeight="1">
      <c r="B4" s="306"/>
      <c r="C4" s="307" t="s">
        <v>3110</v>
      </c>
      <c r="D4" s="307"/>
      <c r="E4" s="307"/>
      <c r="F4" s="307"/>
      <c r="G4" s="307"/>
      <c r="H4" s="307"/>
      <c r="I4" s="307"/>
      <c r="J4" s="307"/>
      <c r="K4" s="308"/>
    </row>
    <row r="5" s="1" customFormat="1" ht="5.25" customHeight="1">
      <c r="B5" s="306"/>
      <c r="C5" s="309"/>
      <c r="D5" s="309"/>
      <c r="E5" s="309"/>
      <c r="F5" s="309"/>
      <c r="G5" s="309"/>
      <c r="H5" s="309"/>
      <c r="I5" s="309"/>
      <c r="J5" s="309"/>
      <c r="K5" s="308"/>
    </row>
    <row r="6" s="1" customFormat="1" ht="15" customHeight="1">
      <c r="B6" s="306"/>
      <c r="C6" s="310" t="s">
        <v>3111</v>
      </c>
      <c r="D6" s="310"/>
      <c r="E6" s="310"/>
      <c r="F6" s="310"/>
      <c r="G6" s="310"/>
      <c r="H6" s="310"/>
      <c r="I6" s="310"/>
      <c r="J6" s="310"/>
      <c r="K6" s="308"/>
    </row>
    <row r="7" s="1" customFormat="1" ht="15" customHeight="1">
      <c r="B7" s="311"/>
      <c r="C7" s="310" t="s">
        <v>3112</v>
      </c>
      <c r="D7" s="310"/>
      <c r="E7" s="310"/>
      <c r="F7" s="310"/>
      <c r="G7" s="310"/>
      <c r="H7" s="310"/>
      <c r="I7" s="310"/>
      <c r="J7" s="310"/>
      <c r="K7" s="308"/>
    </row>
    <row r="8" s="1" customFormat="1" ht="12.75" customHeight="1">
      <c r="B8" s="311"/>
      <c r="C8" s="310"/>
      <c r="D8" s="310"/>
      <c r="E8" s="310"/>
      <c r="F8" s="310"/>
      <c r="G8" s="310"/>
      <c r="H8" s="310"/>
      <c r="I8" s="310"/>
      <c r="J8" s="310"/>
      <c r="K8" s="308"/>
    </row>
    <row r="9" s="1" customFormat="1" ht="15" customHeight="1">
      <c r="B9" s="311"/>
      <c r="C9" s="310" t="s">
        <v>3113</v>
      </c>
      <c r="D9" s="310"/>
      <c r="E9" s="310"/>
      <c r="F9" s="310"/>
      <c r="G9" s="310"/>
      <c r="H9" s="310"/>
      <c r="I9" s="310"/>
      <c r="J9" s="310"/>
      <c r="K9" s="308"/>
    </row>
    <row r="10" s="1" customFormat="1" ht="15" customHeight="1">
      <c r="B10" s="311"/>
      <c r="C10" s="310"/>
      <c r="D10" s="310" t="s">
        <v>3114</v>
      </c>
      <c r="E10" s="310"/>
      <c r="F10" s="310"/>
      <c r="G10" s="310"/>
      <c r="H10" s="310"/>
      <c r="I10" s="310"/>
      <c r="J10" s="310"/>
      <c r="K10" s="308"/>
    </row>
    <row r="11" s="1" customFormat="1" ht="15" customHeight="1">
      <c r="B11" s="311"/>
      <c r="C11" s="312"/>
      <c r="D11" s="310" t="s">
        <v>3115</v>
      </c>
      <c r="E11" s="310"/>
      <c r="F11" s="310"/>
      <c r="G11" s="310"/>
      <c r="H11" s="310"/>
      <c r="I11" s="310"/>
      <c r="J11" s="310"/>
      <c r="K11" s="308"/>
    </row>
    <row r="12" s="1" customFormat="1" ht="15" customHeight="1">
      <c r="B12" s="311"/>
      <c r="C12" s="312"/>
      <c r="D12" s="310"/>
      <c r="E12" s="310"/>
      <c r="F12" s="310"/>
      <c r="G12" s="310"/>
      <c r="H12" s="310"/>
      <c r="I12" s="310"/>
      <c r="J12" s="310"/>
      <c r="K12" s="308"/>
    </row>
    <row r="13" s="1" customFormat="1" ht="15" customHeight="1">
      <c r="B13" s="311"/>
      <c r="C13" s="312"/>
      <c r="D13" s="313" t="s">
        <v>3116</v>
      </c>
      <c r="E13" s="310"/>
      <c r="F13" s="310"/>
      <c r="G13" s="310"/>
      <c r="H13" s="310"/>
      <c r="I13" s="310"/>
      <c r="J13" s="310"/>
      <c r="K13" s="308"/>
    </row>
    <row r="14" s="1" customFormat="1" ht="12.75" customHeight="1">
      <c r="B14" s="311"/>
      <c r="C14" s="312"/>
      <c r="D14" s="312"/>
      <c r="E14" s="312"/>
      <c r="F14" s="312"/>
      <c r="G14" s="312"/>
      <c r="H14" s="312"/>
      <c r="I14" s="312"/>
      <c r="J14" s="312"/>
      <c r="K14" s="308"/>
    </row>
    <row r="15" s="1" customFormat="1" ht="15" customHeight="1">
      <c r="B15" s="311"/>
      <c r="C15" s="312"/>
      <c r="D15" s="310" t="s">
        <v>3117</v>
      </c>
      <c r="E15" s="310"/>
      <c r="F15" s="310"/>
      <c r="G15" s="310"/>
      <c r="H15" s="310"/>
      <c r="I15" s="310"/>
      <c r="J15" s="310"/>
      <c r="K15" s="308"/>
    </row>
    <row r="16" s="1" customFormat="1" ht="15" customHeight="1">
      <c r="B16" s="311"/>
      <c r="C16" s="312"/>
      <c r="D16" s="310" t="s">
        <v>3118</v>
      </c>
      <c r="E16" s="310"/>
      <c r="F16" s="310"/>
      <c r="G16" s="310"/>
      <c r="H16" s="310"/>
      <c r="I16" s="310"/>
      <c r="J16" s="310"/>
      <c r="K16" s="308"/>
    </row>
    <row r="17" s="1" customFormat="1" ht="15" customHeight="1">
      <c r="B17" s="311"/>
      <c r="C17" s="312"/>
      <c r="D17" s="310" t="s">
        <v>3119</v>
      </c>
      <c r="E17" s="310"/>
      <c r="F17" s="310"/>
      <c r="G17" s="310"/>
      <c r="H17" s="310"/>
      <c r="I17" s="310"/>
      <c r="J17" s="310"/>
      <c r="K17" s="308"/>
    </row>
    <row r="18" s="1" customFormat="1" ht="15" customHeight="1">
      <c r="B18" s="311"/>
      <c r="C18" s="312"/>
      <c r="D18" s="312"/>
      <c r="E18" s="314" t="s">
        <v>78</v>
      </c>
      <c r="F18" s="310" t="s">
        <v>3120</v>
      </c>
      <c r="G18" s="310"/>
      <c r="H18" s="310"/>
      <c r="I18" s="310"/>
      <c r="J18" s="310"/>
      <c r="K18" s="308"/>
    </row>
    <row r="19" s="1" customFormat="1" ht="15" customHeight="1">
      <c r="B19" s="311"/>
      <c r="C19" s="312"/>
      <c r="D19" s="312"/>
      <c r="E19" s="314" t="s">
        <v>3121</v>
      </c>
      <c r="F19" s="310" t="s">
        <v>3122</v>
      </c>
      <c r="G19" s="310"/>
      <c r="H19" s="310"/>
      <c r="I19" s="310"/>
      <c r="J19" s="310"/>
      <c r="K19" s="308"/>
    </row>
    <row r="20" s="1" customFormat="1" ht="15" customHeight="1">
      <c r="B20" s="311"/>
      <c r="C20" s="312"/>
      <c r="D20" s="312"/>
      <c r="E20" s="314" t="s">
        <v>3123</v>
      </c>
      <c r="F20" s="310" t="s">
        <v>3124</v>
      </c>
      <c r="G20" s="310"/>
      <c r="H20" s="310"/>
      <c r="I20" s="310"/>
      <c r="J20" s="310"/>
      <c r="K20" s="308"/>
    </row>
    <row r="21" s="1" customFormat="1" ht="15" customHeight="1">
      <c r="B21" s="311"/>
      <c r="C21" s="312"/>
      <c r="D21" s="312"/>
      <c r="E21" s="314" t="s">
        <v>3125</v>
      </c>
      <c r="F21" s="310" t="s">
        <v>3126</v>
      </c>
      <c r="G21" s="310"/>
      <c r="H21" s="310"/>
      <c r="I21" s="310"/>
      <c r="J21" s="310"/>
      <c r="K21" s="308"/>
    </row>
    <row r="22" s="1" customFormat="1" ht="15" customHeight="1">
      <c r="B22" s="311"/>
      <c r="C22" s="312"/>
      <c r="D22" s="312"/>
      <c r="E22" s="314" t="s">
        <v>645</v>
      </c>
      <c r="F22" s="310" t="s">
        <v>646</v>
      </c>
      <c r="G22" s="310"/>
      <c r="H22" s="310"/>
      <c r="I22" s="310"/>
      <c r="J22" s="310"/>
      <c r="K22" s="308"/>
    </row>
    <row r="23" s="1" customFormat="1" ht="15" customHeight="1">
      <c r="B23" s="311"/>
      <c r="C23" s="312"/>
      <c r="D23" s="312"/>
      <c r="E23" s="314" t="s">
        <v>87</v>
      </c>
      <c r="F23" s="310" t="s">
        <v>3127</v>
      </c>
      <c r="G23" s="310"/>
      <c r="H23" s="310"/>
      <c r="I23" s="310"/>
      <c r="J23" s="310"/>
      <c r="K23" s="308"/>
    </row>
    <row r="24" s="1" customFormat="1" ht="12.75" customHeight="1">
      <c r="B24" s="311"/>
      <c r="C24" s="312"/>
      <c r="D24" s="312"/>
      <c r="E24" s="312"/>
      <c r="F24" s="312"/>
      <c r="G24" s="312"/>
      <c r="H24" s="312"/>
      <c r="I24" s="312"/>
      <c r="J24" s="312"/>
      <c r="K24" s="308"/>
    </row>
    <row r="25" s="1" customFormat="1" ht="15" customHeight="1">
      <c r="B25" s="311"/>
      <c r="C25" s="310" t="s">
        <v>3128</v>
      </c>
      <c r="D25" s="310"/>
      <c r="E25" s="310"/>
      <c r="F25" s="310"/>
      <c r="G25" s="310"/>
      <c r="H25" s="310"/>
      <c r="I25" s="310"/>
      <c r="J25" s="310"/>
      <c r="K25" s="308"/>
    </row>
    <row r="26" s="1" customFormat="1" ht="15" customHeight="1">
      <c r="B26" s="311"/>
      <c r="C26" s="310" t="s">
        <v>3129</v>
      </c>
      <c r="D26" s="310"/>
      <c r="E26" s="310"/>
      <c r="F26" s="310"/>
      <c r="G26" s="310"/>
      <c r="H26" s="310"/>
      <c r="I26" s="310"/>
      <c r="J26" s="310"/>
      <c r="K26" s="308"/>
    </row>
    <row r="27" s="1" customFormat="1" ht="15" customHeight="1">
      <c r="B27" s="311"/>
      <c r="C27" s="310"/>
      <c r="D27" s="310" t="s">
        <v>3130</v>
      </c>
      <c r="E27" s="310"/>
      <c r="F27" s="310"/>
      <c r="G27" s="310"/>
      <c r="H27" s="310"/>
      <c r="I27" s="310"/>
      <c r="J27" s="310"/>
      <c r="K27" s="308"/>
    </row>
    <row r="28" s="1" customFormat="1" ht="15" customHeight="1">
      <c r="B28" s="311"/>
      <c r="C28" s="312"/>
      <c r="D28" s="310" t="s">
        <v>3131</v>
      </c>
      <c r="E28" s="310"/>
      <c r="F28" s="310"/>
      <c r="G28" s="310"/>
      <c r="H28" s="310"/>
      <c r="I28" s="310"/>
      <c r="J28" s="310"/>
      <c r="K28" s="308"/>
    </row>
    <row r="29" s="1" customFormat="1" ht="12.75" customHeight="1">
      <c r="B29" s="311"/>
      <c r="C29" s="312"/>
      <c r="D29" s="312"/>
      <c r="E29" s="312"/>
      <c r="F29" s="312"/>
      <c r="G29" s="312"/>
      <c r="H29" s="312"/>
      <c r="I29" s="312"/>
      <c r="J29" s="312"/>
      <c r="K29" s="308"/>
    </row>
    <row r="30" s="1" customFormat="1" ht="15" customHeight="1">
      <c r="B30" s="311"/>
      <c r="C30" s="312"/>
      <c r="D30" s="310" t="s">
        <v>3132</v>
      </c>
      <c r="E30" s="310"/>
      <c r="F30" s="310"/>
      <c r="G30" s="310"/>
      <c r="H30" s="310"/>
      <c r="I30" s="310"/>
      <c r="J30" s="310"/>
      <c r="K30" s="308"/>
    </row>
    <row r="31" s="1" customFormat="1" ht="15" customHeight="1">
      <c r="B31" s="311"/>
      <c r="C31" s="312"/>
      <c r="D31" s="310" t="s">
        <v>3133</v>
      </c>
      <c r="E31" s="310"/>
      <c r="F31" s="310"/>
      <c r="G31" s="310"/>
      <c r="H31" s="310"/>
      <c r="I31" s="310"/>
      <c r="J31" s="310"/>
      <c r="K31" s="308"/>
    </row>
    <row r="32" s="1" customFormat="1" ht="12.75" customHeight="1">
      <c r="B32" s="311"/>
      <c r="C32" s="312"/>
      <c r="D32" s="312"/>
      <c r="E32" s="312"/>
      <c r="F32" s="312"/>
      <c r="G32" s="312"/>
      <c r="H32" s="312"/>
      <c r="I32" s="312"/>
      <c r="J32" s="312"/>
      <c r="K32" s="308"/>
    </row>
    <row r="33" s="1" customFormat="1" ht="15" customHeight="1">
      <c r="B33" s="311"/>
      <c r="C33" s="312"/>
      <c r="D33" s="310" t="s">
        <v>3134</v>
      </c>
      <c r="E33" s="310"/>
      <c r="F33" s="310"/>
      <c r="G33" s="310"/>
      <c r="H33" s="310"/>
      <c r="I33" s="310"/>
      <c r="J33" s="310"/>
      <c r="K33" s="308"/>
    </row>
    <row r="34" s="1" customFormat="1" ht="15" customHeight="1">
      <c r="B34" s="311"/>
      <c r="C34" s="312"/>
      <c r="D34" s="310" t="s">
        <v>3135</v>
      </c>
      <c r="E34" s="310"/>
      <c r="F34" s="310"/>
      <c r="G34" s="310"/>
      <c r="H34" s="310"/>
      <c r="I34" s="310"/>
      <c r="J34" s="310"/>
      <c r="K34" s="308"/>
    </row>
    <row r="35" s="1" customFormat="1" ht="15" customHeight="1">
      <c r="B35" s="311"/>
      <c r="C35" s="312"/>
      <c r="D35" s="310" t="s">
        <v>3136</v>
      </c>
      <c r="E35" s="310"/>
      <c r="F35" s="310"/>
      <c r="G35" s="310"/>
      <c r="H35" s="310"/>
      <c r="I35" s="310"/>
      <c r="J35" s="310"/>
      <c r="K35" s="308"/>
    </row>
    <row r="36" s="1" customFormat="1" ht="15" customHeight="1">
      <c r="B36" s="311"/>
      <c r="C36" s="312"/>
      <c r="D36" s="310"/>
      <c r="E36" s="313" t="s">
        <v>142</v>
      </c>
      <c r="F36" s="310"/>
      <c r="G36" s="310" t="s">
        <v>3137</v>
      </c>
      <c r="H36" s="310"/>
      <c r="I36" s="310"/>
      <c r="J36" s="310"/>
      <c r="K36" s="308"/>
    </row>
    <row r="37" s="1" customFormat="1" ht="30.75" customHeight="1">
      <c r="B37" s="311"/>
      <c r="C37" s="312"/>
      <c r="D37" s="310"/>
      <c r="E37" s="313" t="s">
        <v>3138</v>
      </c>
      <c r="F37" s="310"/>
      <c r="G37" s="310" t="s">
        <v>3139</v>
      </c>
      <c r="H37" s="310"/>
      <c r="I37" s="310"/>
      <c r="J37" s="310"/>
      <c r="K37" s="308"/>
    </row>
    <row r="38" s="1" customFormat="1" ht="15" customHeight="1">
      <c r="B38" s="311"/>
      <c r="C38" s="312"/>
      <c r="D38" s="310"/>
      <c r="E38" s="313" t="s">
        <v>53</v>
      </c>
      <c r="F38" s="310"/>
      <c r="G38" s="310" t="s">
        <v>3140</v>
      </c>
      <c r="H38" s="310"/>
      <c r="I38" s="310"/>
      <c r="J38" s="310"/>
      <c r="K38" s="308"/>
    </row>
    <row r="39" s="1" customFormat="1" ht="15" customHeight="1">
      <c r="B39" s="311"/>
      <c r="C39" s="312"/>
      <c r="D39" s="310"/>
      <c r="E39" s="313" t="s">
        <v>54</v>
      </c>
      <c r="F39" s="310"/>
      <c r="G39" s="310" t="s">
        <v>3141</v>
      </c>
      <c r="H39" s="310"/>
      <c r="I39" s="310"/>
      <c r="J39" s="310"/>
      <c r="K39" s="308"/>
    </row>
    <row r="40" s="1" customFormat="1" ht="15" customHeight="1">
      <c r="B40" s="311"/>
      <c r="C40" s="312"/>
      <c r="D40" s="310"/>
      <c r="E40" s="313" t="s">
        <v>143</v>
      </c>
      <c r="F40" s="310"/>
      <c r="G40" s="310" t="s">
        <v>3142</v>
      </c>
      <c r="H40" s="310"/>
      <c r="I40" s="310"/>
      <c r="J40" s="310"/>
      <c r="K40" s="308"/>
    </row>
    <row r="41" s="1" customFormat="1" ht="15" customHeight="1">
      <c r="B41" s="311"/>
      <c r="C41" s="312"/>
      <c r="D41" s="310"/>
      <c r="E41" s="313" t="s">
        <v>144</v>
      </c>
      <c r="F41" s="310"/>
      <c r="G41" s="310" t="s">
        <v>3143</v>
      </c>
      <c r="H41" s="310"/>
      <c r="I41" s="310"/>
      <c r="J41" s="310"/>
      <c r="K41" s="308"/>
    </row>
    <row r="42" s="1" customFormat="1" ht="15" customHeight="1">
      <c r="B42" s="311"/>
      <c r="C42" s="312"/>
      <c r="D42" s="310"/>
      <c r="E42" s="313" t="s">
        <v>3144</v>
      </c>
      <c r="F42" s="310"/>
      <c r="G42" s="310" t="s">
        <v>3145</v>
      </c>
      <c r="H42" s="310"/>
      <c r="I42" s="310"/>
      <c r="J42" s="310"/>
      <c r="K42" s="308"/>
    </row>
    <row r="43" s="1" customFormat="1" ht="15" customHeight="1">
      <c r="B43" s="311"/>
      <c r="C43" s="312"/>
      <c r="D43" s="310"/>
      <c r="E43" s="313"/>
      <c r="F43" s="310"/>
      <c r="G43" s="310" t="s">
        <v>3146</v>
      </c>
      <c r="H43" s="310"/>
      <c r="I43" s="310"/>
      <c r="J43" s="310"/>
      <c r="K43" s="308"/>
    </row>
    <row r="44" s="1" customFormat="1" ht="15" customHeight="1">
      <c r="B44" s="311"/>
      <c r="C44" s="312"/>
      <c r="D44" s="310"/>
      <c r="E44" s="313" t="s">
        <v>3147</v>
      </c>
      <c r="F44" s="310"/>
      <c r="G44" s="310" t="s">
        <v>3148</v>
      </c>
      <c r="H44" s="310"/>
      <c r="I44" s="310"/>
      <c r="J44" s="310"/>
      <c r="K44" s="308"/>
    </row>
    <row r="45" s="1" customFormat="1" ht="15" customHeight="1">
      <c r="B45" s="311"/>
      <c r="C45" s="312"/>
      <c r="D45" s="310"/>
      <c r="E45" s="313" t="s">
        <v>146</v>
      </c>
      <c r="F45" s="310"/>
      <c r="G45" s="310" t="s">
        <v>3149</v>
      </c>
      <c r="H45" s="310"/>
      <c r="I45" s="310"/>
      <c r="J45" s="310"/>
      <c r="K45" s="308"/>
    </row>
    <row r="46" s="1" customFormat="1" ht="12.75" customHeight="1">
      <c r="B46" s="311"/>
      <c r="C46" s="312"/>
      <c r="D46" s="310"/>
      <c r="E46" s="310"/>
      <c r="F46" s="310"/>
      <c r="G46" s="310"/>
      <c r="H46" s="310"/>
      <c r="I46" s="310"/>
      <c r="J46" s="310"/>
      <c r="K46" s="308"/>
    </row>
    <row r="47" s="1" customFormat="1" ht="15" customHeight="1">
      <c r="B47" s="311"/>
      <c r="C47" s="312"/>
      <c r="D47" s="310" t="s">
        <v>3150</v>
      </c>
      <c r="E47" s="310"/>
      <c r="F47" s="310"/>
      <c r="G47" s="310"/>
      <c r="H47" s="310"/>
      <c r="I47" s="310"/>
      <c r="J47" s="310"/>
      <c r="K47" s="308"/>
    </row>
    <row r="48" s="1" customFormat="1" ht="15" customHeight="1">
      <c r="B48" s="311"/>
      <c r="C48" s="312"/>
      <c r="D48" s="312"/>
      <c r="E48" s="310" t="s">
        <v>3151</v>
      </c>
      <c r="F48" s="310"/>
      <c r="G48" s="310"/>
      <c r="H48" s="310"/>
      <c r="I48" s="310"/>
      <c r="J48" s="310"/>
      <c r="K48" s="308"/>
    </row>
    <row r="49" s="1" customFormat="1" ht="15" customHeight="1">
      <c r="B49" s="311"/>
      <c r="C49" s="312"/>
      <c r="D49" s="312"/>
      <c r="E49" s="310" t="s">
        <v>3152</v>
      </c>
      <c r="F49" s="310"/>
      <c r="G49" s="310"/>
      <c r="H49" s="310"/>
      <c r="I49" s="310"/>
      <c r="J49" s="310"/>
      <c r="K49" s="308"/>
    </row>
    <row r="50" s="1" customFormat="1" ht="15" customHeight="1">
      <c r="B50" s="311"/>
      <c r="C50" s="312"/>
      <c r="D50" s="312"/>
      <c r="E50" s="310" t="s">
        <v>3153</v>
      </c>
      <c r="F50" s="310"/>
      <c r="G50" s="310"/>
      <c r="H50" s="310"/>
      <c r="I50" s="310"/>
      <c r="J50" s="310"/>
      <c r="K50" s="308"/>
    </row>
    <row r="51" s="1" customFormat="1" ht="15" customHeight="1">
      <c r="B51" s="311"/>
      <c r="C51" s="312"/>
      <c r="D51" s="310" t="s">
        <v>3154</v>
      </c>
      <c r="E51" s="310"/>
      <c r="F51" s="310"/>
      <c r="G51" s="310"/>
      <c r="H51" s="310"/>
      <c r="I51" s="310"/>
      <c r="J51" s="310"/>
      <c r="K51" s="308"/>
    </row>
    <row r="52" s="1" customFormat="1" ht="25.5" customHeight="1">
      <c r="B52" s="306"/>
      <c r="C52" s="307" t="s">
        <v>3155</v>
      </c>
      <c r="D52" s="307"/>
      <c r="E52" s="307"/>
      <c r="F52" s="307"/>
      <c r="G52" s="307"/>
      <c r="H52" s="307"/>
      <c r="I52" s="307"/>
      <c r="J52" s="307"/>
      <c r="K52" s="308"/>
    </row>
    <row r="53" s="1" customFormat="1" ht="5.25" customHeight="1">
      <c r="B53" s="306"/>
      <c r="C53" s="309"/>
      <c r="D53" s="309"/>
      <c r="E53" s="309"/>
      <c r="F53" s="309"/>
      <c r="G53" s="309"/>
      <c r="H53" s="309"/>
      <c r="I53" s="309"/>
      <c r="J53" s="309"/>
      <c r="K53" s="308"/>
    </row>
    <row r="54" s="1" customFormat="1" ht="15" customHeight="1">
      <c r="B54" s="306"/>
      <c r="C54" s="310" t="s">
        <v>3156</v>
      </c>
      <c r="D54" s="310"/>
      <c r="E54" s="310"/>
      <c r="F54" s="310"/>
      <c r="G54" s="310"/>
      <c r="H54" s="310"/>
      <c r="I54" s="310"/>
      <c r="J54" s="310"/>
      <c r="K54" s="308"/>
    </row>
    <row r="55" s="1" customFormat="1" ht="15" customHeight="1">
      <c r="B55" s="306"/>
      <c r="C55" s="310" t="s">
        <v>3157</v>
      </c>
      <c r="D55" s="310"/>
      <c r="E55" s="310"/>
      <c r="F55" s="310"/>
      <c r="G55" s="310"/>
      <c r="H55" s="310"/>
      <c r="I55" s="310"/>
      <c r="J55" s="310"/>
      <c r="K55" s="308"/>
    </row>
    <row r="56" s="1" customFormat="1" ht="12.75" customHeight="1">
      <c r="B56" s="306"/>
      <c r="C56" s="310"/>
      <c r="D56" s="310"/>
      <c r="E56" s="310"/>
      <c r="F56" s="310"/>
      <c r="G56" s="310"/>
      <c r="H56" s="310"/>
      <c r="I56" s="310"/>
      <c r="J56" s="310"/>
      <c r="K56" s="308"/>
    </row>
    <row r="57" s="1" customFormat="1" ht="15" customHeight="1">
      <c r="B57" s="306"/>
      <c r="C57" s="310" t="s">
        <v>3158</v>
      </c>
      <c r="D57" s="310"/>
      <c r="E57" s="310"/>
      <c r="F57" s="310"/>
      <c r="G57" s="310"/>
      <c r="H57" s="310"/>
      <c r="I57" s="310"/>
      <c r="J57" s="310"/>
      <c r="K57" s="308"/>
    </row>
    <row r="58" s="1" customFormat="1" ht="15" customHeight="1">
      <c r="B58" s="306"/>
      <c r="C58" s="312"/>
      <c r="D58" s="310" t="s">
        <v>3159</v>
      </c>
      <c r="E58" s="310"/>
      <c r="F58" s="310"/>
      <c r="G58" s="310"/>
      <c r="H58" s="310"/>
      <c r="I58" s="310"/>
      <c r="J58" s="310"/>
      <c r="K58" s="308"/>
    </row>
    <row r="59" s="1" customFormat="1" ht="15" customHeight="1">
      <c r="B59" s="306"/>
      <c r="C59" s="312"/>
      <c r="D59" s="310" t="s">
        <v>3160</v>
      </c>
      <c r="E59" s="310"/>
      <c r="F59" s="310"/>
      <c r="G59" s="310"/>
      <c r="H59" s="310"/>
      <c r="I59" s="310"/>
      <c r="J59" s="310"/>
      <c r="K59" s="308"/>
    </row>
    <row r="60" s="1" customFormat="1" ht="15" customHeight="1">
      <c r="B60" s="306"/>
      <c r="C60" s="312"/>
      <c r="D60" s="310" t="s">
        <v>3161</v>
      </c>
      <c r="E60" s="310"/>
      <c r="F60" s="310"/>
      <c r="G60" s="310"/>
      <c r="H60" s="310"/>
      <c r="I60" s="310"/>
      <c r="J60" s="310"/>
      <c r="K60" s="308"/>
    </row>
    <row r="61" s="1" customFormat="1" ht="15" customHeight="1">
      <c r="B61" s="306"/>
      <c r="C61" s="312"/>
      <c r="D61" s="310" t="s">
        <v>3162</v>
      </c>
      <c r="E61" s="310"/>
      <c r="F61" s="310"/>
      <c r="G61" s="310"/>
      <c r="H61" s="310"/>
      <c r="I61" s="310"/>
      <c r="J61" s="310"/>
      <c r="K61" s="308"/>
    </row>
    <row r="62" s="1" customFormat="1" ht="15" customHeight="1">
      <c r="B62" s="306"/>
      <c r="C62" s="312"/>
      <c r="D62" s="315" t="s">
        <v>3163</v>
      </c>
      <c r="E62" s="315"/>
      <c r="F62" s="315"/>
      <c r="G62" s="315"/>
      <c r="H62" s="315"/>
      <c r="I62" s="315"/>
      <c r="J62" s="315"/>
      <c r="K62" s="308"/>
    </row>
    <row r="63" s="1" customFormat="1" ht="15" customHeight="1">
      <c r="B63" s="306"/>
      <c r="C63" s="312"/>
      <c r="D63" s="310" t="s">
        <v>3164</v>
      </c>
      <c r="E63" s="310"/>
      <c r="F63" s="310"/>
      <c r="G63" s="310"/>
      <c r="H63" s="310"/>
      <c r="I63" s="310"/>
      <c r="J63" s="310"/>
      <c r="K63" s="308"/>
    </row>
    <row r="64" s="1" customFormat="1" ht="12.75" customHeight="1">
      <c r="B64" s="306"/>
      <c r="C64" s="312"/>
      <c r="D64" s="312"/>
      <c r="E64" s="316"/>
      <c r="F64" s="312"/>
      <c r="G64" s="312"/>
      <c r="H64" s="312"/>
      <c r="I64" s="312"/>
      <c r="J64" s="312"/>
      <c r="K64" s="308"/>
    </row>
    <row r="65" s="1" customFormat="1" ht="15" customHeight="1">
      <c r="B65" s="306"/>
      <c r="C65" s="312"/>
      <c r="D65" s="310" t="s">
        <v>3165</v>
      </c>
      <c r="E65" s="310"/>
      <c r="F65" s="310"/>
      <c r="G65" s="310"/>
      <c r="H65" s="310"/>
      <c r="I65" s="310"/>
      <c r="J65" s="310"/>
      <c r="K65" s="308"/>
    </row>
    <row r="66" s="1" customFormat="1" ht="15" customHeight="1">
      <c r="B66" s="306"/>
      <c r="C66" s="312"/>
      <c r="D66" s="315" t="s">
        <v>3166</v>
      </c>
      <c r="E66" s="315"/>
      <c r="F66" s="315"/>
      <c r="G66" s="315"/>
      <c r="H66" s="315"/>
      <c r="I66" s="315"/>
      <c r="J66" s="315"/>
      <c r="K66" s="308"/>
    </row>
    <row r="67" s="1" customFormat="1" ht="15" customHeight="1">
      <c r="B67" s="306"/>
      <c r="C67" s="312"/>
      <c r="D67" s="310" t="s">
        <v>3167</v>
      </c>
      <c r="E67" s="310"/>
      <c r="F67" s="310"/>
      <c r="G67" s="310"/>
      <c r="H67" s="310"/>
      <c r="I67" s="310"/>
      <c r="J67" s="310"/>
      <c r="K67" s="308"/>
    </row>
    <row r="68" s="1" customFormat="1" ht="15" customHeight="1">
      <c r="B68" s="306"/>
      <c r="C68" s="312"/>
      <c r="D68" s="310" t="s">
        <v>3168</v>
      </c>
      <c r="E68" s="310"/>
      <c r="F68" s="310"/>
      <c r="G68" s="310"/>
      <c r="H68" s="310"/>
      <c r="I68" s="310"/>
      <c r="J68" s="310"/>
      <c r="K68" s="308"/>
    </row>
    <row r="69" s="1" customFormat="1" ht="15" customHeight="1">
      <c r="B69" s="306"/>
      <c r="C69" s="312"/>
      <c r="D69" s="310" t="s">
        <v>3169</v>
      </c>
      <c r="E69" s="310"/>
      <c r="F69" s="310"/>
      <c r="G69" s="310"/>
      <c r="H69" s="310"/>
      <c r="I69" s="310"/>
      <c r="J69" s="310"/>
      <c r="K69" s="308"/>
    </row>
    <row r="70" s="1" customFormat="1" ht="15" customHeight="1">
      <c r="B70" s="306"/>
      <c r="C70" s="312"/>
      <c r="D70" s="310" t="s">
        <v>3170</v>
      </c>
      <c r="E70" s="310"/>
      <c r="F70" s="310"/>
      <c r="G70" s="310"/>
      <c r="H70" s="310"/>
      <c r="I70" s="310"/>
      <c r="J70" s="310"/>
      <c r="K70" s="308"/>
    </row>
    <row r="71" s="1" customFormat="1" ht="12.75" customHeight="1">
      <c r="B71" s="317"/>
      <c r="C71" s="318"/>
      <c r="D71" s="318"/>
      <c r="E71" s="318"/>
      <c r="F71" s="318"/>
      <c r="G71" s="318"/>
      <c r="H71" s="318"/>
      <c r="I71" s="318"/>
      <c r="J71" s="318"/>
      <c r="K71" s="319"/>
    </row>
    <row r="72" s="1" customFormat="1" ht="18.75" customHeight="1">
      <c r="B72" s="320"/>
      <c r="C72" s="320"/>
      <c r="D72" s="320"/>
      <c r="E72" s="320"/>
      <c r="F72" s="320"/>
      <c r="G72" s="320"/>
      <c r="H72" s="320"/>
      <c r="I72" s="320"/>
      <c r="J72" s="320"/>
      <c r="K72" s="321"/>
    </row>
    <row r="73" s="1" customFormat="1" ht="18.75" customHeight="1">
      <c r="B73" s="321"/>
      <c r="C73" s="321"/>
      <c r="D73" s="321"/>
      <c r="E73" s="321"/>
      <c r="F73" s="321"/>
      <c r="G73" s="321"/>
      <c r="H73" s="321"/>
      <c r="I73" s="321"/>
      <c r="J73" s="321"/>
      <c r="K73" s="321"/>
    </row>
    <row r="74" s="1" customFormat="1" ht="7.5" customHeight="1">
      <c r="B74" s="322"/>
      <c r="C74" s="323"/>
      <c r="D74" s="323"/>
      <c r="E74" s="323"/>
      <c r="F74" s="323"/>
      <c r="G74" s="323"/>
      <c r="H74" s="323"/>
      <c r="I74" s="323"/>
      <c r="J74" s="323"/>
      <c r="K74" s="324"/>
    </row>
    <row r="75" s="1" customFormat="1" ht="45" customHeight="1">
      <c r="B75" s="325"/>
      <c r="C75" s="326" t="s">
        <v>3171</v>
      </c>
      <c r="D75" s="326"/>
      <c r="E75" s="326"/>
      <c r="F75" s="326"/>
      <c r="G75" s="326"/>
      <c r="H75" s="326"/>
      <c r="I75" s="326"/>
      <c r="J75" s="326"/>
      <c r="K75" s="327"/>
    </row>
    <row r="76" s="1" customFormat="1" ht="17.25" customHeight="1">
      <c r="B76" s="325"/>
      <c r="C76" s="328" t="s">
        <v>3172</v>
      </c>
      <c r="D76" s="328"/>
      <c r="E76" s="328"/>
      <c r="F76" s="328" t="s">
        <v>3173</v>
      </c>
      <c r="G76" s="329"/>
      <c r="H76" s="328" t="s">
        <v>54</v>
      </c>
      <c r="I76" s="328" t="s">
        <v>57</v>
      </c>
      <c r="J76" s="328" t="s">
        <v>3174</v>
      </c>
      <c r="K76" s="327"/>
    </row>
    <row r="77" s="1" customFormat="1" ht="17.25" customHeight="1">
      <c r="B77" s="325"/>
      <c r="C77" s="330" t="s">
        <v>3175</v>
      </c>
      <c r="D77" s="330"/>
      <c r="E77" s="330"/>
      <c r="F77" s="331" t="s">
        <v>3176</v>
      </c>
      <c r="G77" s="332"/>
      <c r="H77" s="330"/>
      <c r="I77" s="330"/>
      <c r="J77" s="330" t="s">
        <v>3177</v>
      </c>
      <c r="K77" s="327"/>
    </row>
    <row r="78" s="1" customFormat="1" ht="5.25" customHeight="1">
      <c r="B78" s="325"/>
      <c r="C78" s="333"/>
      <c r="D78" s="333"/>
      <c r="E78" s="333"/>
      <c r="F78" s="333"/>
      <c r="G78" s="334"/>
      <c r="H78" s="333"/>
      <c r="I78" s="333"/>
      <c r="J78" s="333"/>
      <c r="K78" s="327"/>
    </row>
    <row r="79" s="1" customFormat="1" ht="15" customHeight="1">
      <c r="B79" s="325"/>
      <c r="C79" s="313" t="s">
        <v>53</v>
      </c>
      <c r="D79" s="335"/>
      <c r="E79" s="335"/>
      <c r="F79" s="336" t="s">
        <v>3178</v>
      </c>
      <c r="G79" s="337"/>
      <c r="H79" s="313" t="s">
        <v>3179</v>
      </c>
      <c r="I79" s="313" t="s">
        <v>3180</v>
      </c>
      <c r="J79" s="313">
        <v>20</v>
      </c>
      <c r="K79" s="327"/>
    </row>
    <row r="80" s="1" customFormat="1" ht="15" customHeight="1">
      <c r="B80" s="325"/>
      <c r="C80" s="313" t="s">
        <v>3181</v>
      </c>
      <c r="D80" s="313"/>
      <c r="E80" s="313"/>
      <c r="F80" s="336" t="s">
        <v>3178</v>
      </c>
      <c r="G80" s="337"/>
      <c r="H80" s="313" t="s">
        <v>3182</v>
      </c>
      <c r="I80" s="313" t="s">
        <v>3180</v>
      </c>
      <c r="J80" s="313">
        <v>120</v>
      </c>
      <c r="K80" s="327"/>
    </row>
    <row r="81" s="1" customFormat="1" ht="15" customHeight="1">
      <c r="B81" s="338"/>
      <c r="C81" s="313" t="s">
        <v>3183</v>
      </c>
      <c r="D81" s="313"/>
      <c r="E81" s="313"/>
      <c r="F81" s="336" t="s">
        <v>3184</v>
      </c>
      <c r="G81" s="337"/>
      <c r="H81" s="313" t="s">
        <v>3185</v>
      </c>
      <c r="I81" s="313" t="s">
        <v>3180</v>
      </c>
      <c r="J81" s="313">
        <v>50</v>
      </c>
      <c r="K81" s="327"/>
    </row>
    <row r="82" s="1" customFormat="1" ht="15" customHeight="1">
      <c r="B82" s="338"/>
      <c r="C82" s="313" t="s">
        <v>3186</v>
      </c>
      <c r="D82" s="313"/>
      <c r="E82" s="313"/>
      <c r="F82" s="336" t="s">
        <v>3178</v>
      </c>
      <c r="G82" s="337"/>
      <c r="H82" s="313" t="s">
        <v>3187</v>
      </c>
      <c r="I82" s="313" t="s">
        <v>3188</v>
      </c>
      <c r="J82" s="313"/>
      <c r="K82" s="327"/>
    </row>
    <row r="83" s="1" customFormat="1" ht="15" customHeight="1">
      <c r="B83" s="338"/>
      <c r="C83" s="339" t="s">
        <v>3189</v>
      </c>
      <c r="D83" s="339"/>
      <c r="E83" s="339"/>
      <c r="F83" s="340" t="s">
        <v>3184</v>
      </c>
      <c r="G83" s="339"/>
      <c r="H83" s="339" t="s">
        <v>3190</v>
      </c>
      <c r="I83" s="339" t="s">
        <v>3180</v>
      </c>
      <c r="J83" s="339">
        <v>15</v>
      </c>
      <c r="K83" s="327"/>
    </row>
    <row r="84" s="1" customFormat="1" ht="15" customHeight="1">
      <c r="B84" s="338"/>
      <c r="C84" s="339" t="s">
        <v>3191</v>
      </c>
      <c r="D84" s="339"/>
      <c r="E84" s="339"/>
      <c r="F84" s="340" t="s">
        <v>3184</v>
      </c>
      <c r="G84" s="339"/>
      <c r="H84" s="339" t="s">
        <v>3192</v>
      </c>
      <c r="I84" s="339" t="s">
        <v>3180</v>
      </c>
      <c r="J84" s="339">
        <v>15</v>
      </c>
      <c r="K84" s="327"/>
    </row>
    <row r="85" s="1" customFormat="1" ht="15" customHeight="1">
      <c r="B85" s="338"/>
      <c r="C85" s="339" t="s">
        <v>3193</v>
      </c>
      <c r="D85" s="339"/>
      <c r="E85" s="339"/>
      <c r="F85" s="340" t="s">
        <v>3184</v>
      </c>
      <c r="G85" s="339"/>
      <c r="H85" s="339" t="s">
        <v>3194</v>
      </c>
      <c r="I85" s="339" t="s">
        <v>3180</v>
      </c>
      <c r="J85" s="339">
        <v>20</v>
      </c>
      <c r="K85" s="327"/>
    </row>
    <row r="86" s="1" customFormat="1" ht="15" customHeight="1">
      <c r="B86" s="338"/>
      <c r="C86" s="339" t="s">
        <v>3195</v>
      </c>
      <c r="D86" s="339"/>
      <c r="E86" s="339"/>
      <c r="F86" s="340" t="s">
        <v>3184</v>
      </c>
      <c r="G86" s="339"/>
      <c r="H86" s="339" t="s">
        <v>3196</v>
      </c>
      <c r="I86" s="339" t="s">
        <v>3180</v>
      </c>
      <c r="J86" s="339">
        <v>20</v>
      </c>
      <c r="K86" s="327"/>
    </row>
    <row r="87" s="1" customFormat="1" ht="15" customHeight="1">
      <c r="B87" s="338"/>
      <c r="C87" s="313" t="s">
        <v>3197</v>
      </c>
      <c r="D87" s="313"/>
      <c r="E87" s="313"/>
      <c r="F87" s="336" t="s">
        <v>3184</v>
      </c>
      <c r="G87" s="337"/>
      <c r="H87" s="313" t="s">
        <v>3198</v>
      </c>
      <c r="I87" s="313" t="s">
        <v>3180</v>
      </c>
      <c r="J87" s="313">
        <v>50</v>
      </c>
      <c r="K87" s="327"/>
    </row>
    <row r="88" s="1" customFormat="1" ht="15" customHeight="1">
      <c r="B88" s="338"/>
      <c r="C88" s="313" t="s">
        <v>3199</v>
      </c>
      <c r="D88" s="313"/>
      <c r="E88" s="313"/>
      <c r="F88" s="336" t="s">
        <v>3184</v>
      </c>
      <c r="G88" s="337"/>
      <c r="H88" s="313" t="s">
        <v>3200</v>
      </c>
      <c r="I88" s="313" t="s">
        <v>3180</v>
      </c>
      <c r="J88" s="313">
        <v>20</v>
      </c>
      <c r="K88" s="327"/>
    </row>
    <row r="89" s="1" customFormat="1" ht="15" customHeight="1">
      <c r="B89" s="338"/>
      <c r="C89" s="313" t="s">
        <v>3201</v>
      </c>
      <c r="D89" s="313"/>
      <c r="E89" s="313"/>
      <c r="F89" s="336" t="s">
        <v>3184</v>
      </c>
      <c r="G89" s="337"/>
      <c r="H89" s="313" t="s">
        <v>3202</v>
      </c>
      <c r="I89" s="313" t="s">
        <v>3180</v>
      </c>
      <c r="J89" s="313">
        <v>20</v>
      </c>
      <c r="K89" s="327"/>
    </row>
    <row r="90" s="1" customFormat="1" ht="15" customHeight="1">
      <c r="B90" s="338"/>
      <c r="C90" s="313" t="s">
        <v>3203</v>
      </c>
      <c r="D90" s="313"/>
      <c r="E90" s="313"/>
      <c r="F90" s="336" t="s">
        <v>3184</v>
      </c>
      <c r="G90" s="337"/>
      <c r="H90" s="313" t="s">
        <v>3204</v>
      </c>
      <c r="I90" s="313" t="s">
        <v>3180</v>
      </c>
      <c r="J90" s="313">
        <v>50</v>
      </c>
      <c r="K90" s="327"/>
    </row>
    <row r="91" s="1" customFormat="1" ht="15" customHeight="1">
      <c r="B91" s="338"/>
      <c r="C91" s="313" t="s">
        <v>3205</v>
      </c>
      <c r="D91" s="313"/>
      <c r="E91" s="313"/>
      <c r="F91" s="336" t="s">
        <v>3184</v>
      </c>
      <c r="G91" s="337"/>
      <c r="H91" s="313" t="s">
        <v>3205</v>
      </c>
      <c r="I91" s="313" t="s">
        <v>3180</v>
      </c>
      <c r="J91" s="313">
        <v>50</v>
      </c>
      <c r="K91" s="327"/>
    </row>
    <row r="92" s="1" customFormat="1" ht="15" customHeight="1">
      <c r="B92" s="338"/>
      <c r="C92" s="313" t="s">
        <v>3206</v>
      </c>
      <c r="D92" s="313"/>
      <c r="E92" s="313"/>
      <c r="F92" s="336" t="s">
        <v>3184</v>
      </c>
      <c r="G92" s="337"/>
      <c r="H92" s="313" t="s">
        <v>3207</v>
      </c>
      <c r="I92" s="313" t="s">
        <v>3180</v>
      </c>
      <c r="J92" s="313">
        <v>255</v>
      </c>
      <c r="K92" s="327"/>
    </row>
    <row r="93" s="1" customFormat="1" ht="15" customHeight="1">
      <c r="B93" s="338"/>
      <c r="C93" s="313" t="s">
        <v>3208</v>
      </c>
      <c r="D93" s="313"/>
      <c r="E93" s="313"/>
      <c r="F93" s="336" t="s">
        <v>3178</v>
      </c>
      <c r="G93" s="337"/>
      <c r="H93" s="313" t="s">
        <v>3209</v>
      </c>
      <c r="I93" s="313" t="s">
        <v>3210</v>
      </c>
      <c r="J93" s="313"/>
      <c r="K93" s="327"/>
    </row>
    <row r="94" s="1" customFormat="1" ht="15" customHeight="1">
      <c r="B94" s="338"/>
      <c r="C94" s="313" t="s">
        <v>3211</v>
      </c>
      <c r="D94" s="313"/>
      <c r="E94" s="313"/>
      <c r="F94" s="336" t="s">
        <v>3178</v>
      </c>
      <c r="G94" s="337"/>
      <c r="H94" s="313" t="s">
        <v>3212</v>
      </c>
      <c r="I94" s="313" t="s">
        <v>3213</v>
      </c>
      <c r="J94" s="313"/>
      <c r="K94" s="327"/>
    </row>
    <row r="95" s="1" customFormat="1" ht="15" customHeight="1">
      <c r="B95" s="338"/>
      <c r="C95" s="313" t="s">
        <v>3214</v>
      </c>
      <c r="D95" s="313"/>
      <c r="E95" s="313"/>
      <c r="F95" s="336" t="s">
        <v>3178</v>
      </c>
      <c r="G95" s="337"/>
      <c r="H95" s="313" t="s">
        <v>3214</v>
      </c>
      <c r="I95" s="313" t="s">
        <v>3213</v>
      </c>
      <c r="J95" s="313"/>
      <c r="K95" s="327"/>
    </row>
    <row r="96" s="1" customFormat="1" ht="15" customHeight="1">
      <c r="B96" s="338"/>
      <c r="C96" s="313" t="s">
        <v>38</v>
      </c>
      <c r="D96" s="313"/>
      <c r="E96" s="313"/>
      <c r="F96" s="336" t="s">
        <v>3178</v>
      </c>
      <c r="G96" s="337"/>
      <c r="H96" s="313" t="s">
        <v>3215</v>
      </c>
      <c r="I96" s="313" t="s">
        <v>3213</v>
      </c>
      <c r="J96" s="313"/>
      <c r="K96" s="327"/>
    </row>
    <row r="97" s="1" customFormat="1" ht="15" customHeight="1">
      <c r="B97" s="338"/>
      <c r="C97" s="313" t="s">
        <v>48</v>
      </c>
      <c r="D97" s="313"/>
      <c r="E97" s="313"/>
      <c r="F97" s="336" t="s">
        <v>3178</v>
      </c>
      <c r="G97" s="337"/>
      <c r="H97" s="313" t="s">
        <v>3216</v>
      </c>
      <c r="I97" s="313" t="s">
        <v>3213</v>
      </c>
      <c r="J97" s="313"/>
      <c r="K97" s="327"/>
    </row>
    <row r="98" s="1" customFormat="1" ht="15" customHeight="1">
      <c r="B98" s="341"/>
      <c r="C98" s="342"/>
      <c r="D98" s="342"/>
      <c r="E98" s="342"/>
      <c r="F98" s="342"/>
      <c r="G98" s="342"/>
      <c r="H98" s="342"/>
      <c r="I98" s="342"/>
      <c r="J98" s="342"/>
      <c r="K98" s="343"/>
    </row>
    <row r="99" s="1" customFormat="1" ht="18.75" customHeight="1">
      <c r="B99" s="344"/>
      <c r="C99" s="345"/>
      <c r="D99" s="345"/>
      <c r="E99" s="345"/>
      <c r="F99" s="345"/>
      <c r="G99" s="345"/>
      <c r="H99" s="345"/>
      <c r="I99" s="345"/>
      <c r="J99" s="345"/>
      <c r="K99" s="344"/>
    </row>
    <row r="100" s="1" customFormat="1" ht="18.75" customHeight="1">
      <c r="B100" s="321"/>
      <c r="C100" s="321"/>
      <c r="D100" s="321"/>
      <c r="E100" s="321"/>
      <c r="F100" s="321"/>
      <c r="G100" s="321"/>
      <c r="H100" s="321"/>
      <c r="I100" s="321"/>
      <c r="J100" s="321"/>
      <c r="K100" s="321"/>
    </row>
    <row r="101" s="1" customFormat="1" ht="7.5" customHeight="1">
      <c r="B101" s="322"/>
      <c r="C101" s="323"/>
      <c r="D101" s="323"/>
      <c r="E101" s="323"/>
      <c r="F101" s="323"/>
      <c r="G101" s="323"/>
      <c r="H101" s="323"/>
      <c r="I101" s="323"/>
      <c r="J101" s="323"/>
      <c r="K101" s="324"/>
    </row>
    <row r="102" s="1" customFormat="1" ht="45" customHeight="1">
      <c r="B102" s="325"/>
      <c r="C102" s="326" t="s">
        <v>3217</v>
      </c>
      <c r="D102" s="326"/>
      <c r="E102" s="326"/>
      <c r="F102" s="326"/>
      <c r="G102" s="326"/>
      <c r="H102" s="326"/>
      <c r="I102" s="326"/>
      <c r="J102" s="326"/>
      <c r="K102" s="327"/>
    </row>
    <row r="103" s="1" customFormat="1" ht="17.25" customHeight="1">
      <c r="B103" s="325"/>
      <c r="C103" s="328" t="s">
        <v>3172</v>
      </c>
      <c r="D103" s="328"/>
      <c r="E103" s="328"/>
      <c r="F103" s="328" t="s">
        <v>3173</v>
      </c>
      <c r="G103" s="329"/>
      <c r="H103" s="328" t="s">
        <v>54</v>
      </c>
      <c r="I103" s="328" t="s">
        <v>57</v>
      </c>
      <c r="J103" s="328" t="s">
        <v>3174</v>
      </c>
      <c r="K103" s="327"/>
    </row>
    <row r="104" s="1" customFormat="1" ht="17.25" customHeight="1">
      <c r="B104" s="325"/>
      <c r="C104" s="330" t="s">
        <v>3175</v>
      </c>
      <c r="D104" s="330"/>
      <c r="E104" s="330"/>
      <c r="F104" s="331" t="s">
        <v>3176</v>
      </c>
      <c r="G104" s="332"/>
      <c r="H104" s="330"/>
      <c r="I104" s="330"/>
      <c r="J104" s="330" t="s">
        <v>3177</v>
      </c>
      <c r="K104" s="327"/>
    </row>
    <row r="105" s="1" customFormat="1" ht="5.25" customHeight="1">
      <c r="B105" s="325"/>
      <c r="C105" s="328"/>
      <c r="D105" s="328"/>
      <c r="E105" s="328"/>
      <c r="F105" s="328"/>
      <c r="G105" s="346"/>
      <c r="H105" s="328"/>
      <c r="I105" s="328"/>
      <c r="J105" s="328"/>
      <c r="K105" s="327"/>
    </row>
    <row r="106" s="1" customFormat="1" ht="15" customHeight="1">
      <c r="B106" s="325"/>
      <c r="C106" s="313" t="s">
        <v>53</v>
      </c>
      <c r="D106" s="335"/>
      <c r="E106" s="335"/>
      <c r="F106" s="336" t="s">
        <v>3178</v>
      </c>
      <c r="G106" s="313"/>
      <c r="H106" s="313" t="s">
        <v>3218</v>
      </c>
      <c r="I106" s="313" t="s">
        <v>3180</v>
      </c>
      <c r="J106" s="313">
        <v>20</v>
      </c>
      <c r="K106" s="327"/>
    </row>
    <row r="107" s="1" customFormat="1" ht="15" customHeight="1">
      <c r="B107" s="325"/>
      <c r="C107" s="313" t="s">
        <v>3181</v>
      </c>
      <c r="D107" s="313"/>
      <c r="E107" s="313"/>
      <c r="F107" s="336" t="s">
        <v>3178</v>
      </c>
      <c r="G107" s="313"/>
      <c r="H107" s="313" t="s">
        <v>3218</v>
      </c>
      <c r="I107" s="313" t="s">
        <v>3180</v>
      </c>
      <c r="J107" s="313">
        <v>120</v>
      </c>
      <c r="K107" s="327"/>
    </row>
    <row r="108" s="1" customFormat="1" ht="15" customHeight="1">
      <c r="B108" s="338"/>
      <c r="C108" s="313" t="s">
        <v>3183</v>
      </c>
      <c r="D108" s="313"/>
      <c r="E108" s="313"/>
      <c r="F108" s="336" t="s">
        <v>3184</v>
      </c>
      <c r="G108" s="313"/>
      <c r="H108" s="313" t="s">
        <v>3218</v>
      </c>
      <c r="I108" s="313" t="s">
        <v>3180</v>
      </c>
      <c r="J108" s="313">
        <v>50</v>
      </c>
      <c r="K108" s="327"/>
    </row>
    <row r="109" s="1" customFormat="1" ht="15" customHeight="1">
      <c r="B109" s="338"/>
      <c r="C109" s="313" t="s">
        <v>3186</v>
      </c>
      <c r="D109" s="313"/>
      <c r="E109" s="313"/>
      <c r="F109" s="336" t="s">
        <v>3178</v>
      </c>
      <c r="G109" s="313"/>
      <c r="H109" s="313" t="s">
        <v>3218</v>
      </c>
      <c r="I109" s="313" t="s">
        <v>3188</v>
      </c>
      <c r="J109" s="313"/>
      <c r="K109" s="327"/>
    </row>
    <row r="110" s="1" customFormat="1" ht="15" customHeight="1">
      <c r="B110" s="338"/>
      <c r="C110" s="313" t="s">
        <v>3197</v>
      </c>
      <c r="D110" s="313"/>
      <c r="E110" s="313"/>
      <c r="F110" s="336" t="s">
        <v>3184</v>
      </c>
      <c r="G110" s="313"/>
      <c r="H110" s="313" t="s">
        <v>3218</v>
      </c>
      <c r="I110" s="313" t="s">
        <v>3180</v>
      </c>
      <c r="J110" s="313">
        <v>50</v>
      </c>
      <c r="K110" s="327"/>
    </row>
    <row r="111" s="1" customFormat="1" ht="15" customHeight="1">
      <c r="B111" s="338"/>
      <c r="C111" s="313" t="s">
        <v>3205</v>
      </c>
      <c r="D111" s="313"/>
      <c r="E111" s="313"/>
      <c r="F111" s="336" t="s">
        <v>3184</v>
      </c>
      <c r="G111" s="313"/>
      <c r="H111" s="313" t="s">
        <v>3218</v>
      </c>
      <c r="I111" s="313" t="s">
        <v>3180</v>
      </c>
      <c r="J111" s="313">
        <v>50</v>
      </c>
      <c r="K111" s="327"/>
    </row>
    <row r="112" s="1" customFormat="1" ht="15" customHeight="1">
      <c r="B112" s="338"/>
      <c r="C112" s="313" t="s">
        <v>3203</v>
      </c>
      <c r="D112" s="313"/>
      <c r="E112" s="313"/>
      <c r="F112" s="336" t="s">
        <v>3184</v>
      </c>
      <c r="G112" s="313"/>
      <c r="H112" s="313" t="s">
        <v>3218</v>
      </c>
      <c r="I112" s="313" t="s">
        <v>3180</v>
      </c>
      <c r="J112" s="313">
        <v>50</v>
      </c>
      <c r="K112" s="327"/>
    </row>
    <row r="113" s="1" customFormat="1" ht="15" customHeight="1">
      <c r="B113" s="338"/>
      <c r="C113" s="313" t="s">
        <v>53</v>
      </c>
      <c r="D113" s="313"/>
      <c r="E113" s="313"/>
      <c r="F113" s="336" t="s">
        <v>3178</v>
      </c>
      <c r="G113" s="313"/>
      <c r="H113" s="313" t="s">
        <v>3219</v>
      </c>
      <c r="I113" s="313" t="s">
        <v>3180</v>
      </c>
      <c r="J113" s="313">
        <v>20</v>
      </c>
      <c r="K113" s="327"/>
    </row>
    <row r="114" s="1" customFormat="1" ht="15" customHeight="1">
      <c r="B114" s="338"/>
      <c r="C114" s="313" t="s">
        <v>3220</v>
      </c>
      <c r="D114" s="313"/>
      <c r="E114" s="313"/>
      <c r="F114" s="336" t="s">
        <v>3178</v>
      </c>
      <c r="G114" s="313"/>
      <c r="H114" s="313" t="s">
        <v>3221</v>
      </c>
      <c r="I114" s="313" t="s">
        <v>3180</v>
      </c>
      <c r="J114" s="313">
        <v>120</v>
      </c>
      <c r="K114" s="327"/>
    </row>
    <row r="115" s="1" customFormat="1" ht="15" customHeight="1">
      <c r="B115" s="338"/>
      <c r="C115" s="313" t="s">
        <v>38</v>
      </c>
      <c r="D115" s="313"/>
      <c r="E115" s="313"/>
      <c r="F115" s="336" t="s">
        <v>3178</v>
      </c>
      <c r="G115" s="313"/>
      <c r="H115" s="313" t="s">
        <v>3222</v>
      </c>
      <c r="I115" s="313" t="s">
        <v>3213</v>
      </c>
      <c r="J115" s="313"/>
      <c r="K115" s="327"/>
    </row>
    <row r="116" s="1" customFormat="1" ht="15" customHeight="1">
      <c r="B116" s="338"/>
      <c r="C116" s="313" t="s">
        <v>48</v>
      </c>
      <c r="D116" s="313"/>
      <c r="E116" s="313"/>
      <c r="F116" s="336" t="s">
        <v>3178</v>
      </c>
      <c r="G116" s="313"/>
      <c r="H116" s="313" t="s">
        <v>3223</v>
      </c>
      <c r="I116" s="313" t="s">
        <v>3213</v>
      </c>
      <c r="J116" s="313"/>
      <c r="K116" s="327"/>
    </row>
    <row r="117" s="1" customFormat="1" ht="15" customHeight="1">
      <c r="B117" s="338"/>
      <c r="C117" s="313" t="s">
        <v>57</v>
      </c>
      <c r="D117" s="313"/>
      <c r="E117" s="313"/>
      <c r="F117" s="336" t="s">
        <v>3178</v>
      </c>
      <c r="G117" s="313"/>
      <c r="H117" s="313" t="s">
        <v>3224</v>
      </c>
      <c r="I117" s="313" t="s">
        <v>3225</v>
      </c>
      <c r="J117" s="313"/>
      <c r="K117" s="327"/>
    </row>
    <row r="118" s="1" customFormat="1" ht="15" customHeight="1">
      <c r="B118" s="341"/>
      <c r="C118" s="347"/>
      <c r="D118" s="347"/>
      <c r="E118" s="347"/>
      <c r="F118" s="347"/>
      <c r="G118" s="347"/>
      <c r="H118" s="347"/>
      <c r="I118" s="347"/>
      <c r="J118" s="347"/>
      <c r="K118" s="343"/>
    </row>
    <row r="119" s="1" customFormat="1" ht="18.75" customHeight="1">
      <c r="B119" s="348"/>
      <c r="C119" s="349"/>
      <c r="D119" s="349"/>
      <c r="E119" s="349"/>
      <c r="F119" s="350"/>
      <c r="G119" s="349"/>
      <c r="H119" s="349"/>
      <c r="I119" s="349"/>
      <c r="J119" s="349"/>
      <c r="K119" s="348"/>
    </row>
    <row r="120" s="1" customFormat="1" ht="18.75" customHeight="1">
      <c r="B120" s="321"/>
      <c r="C120" s="321"/>
      <c r="D120" s="321"/>
      <c r="E120" s="321"/>
      <c r="F120" s="321"/>
      <c r="G120" s="321"/>
      <c r="H120" s="321"/>
      <c r="I120" s="321"/>
      <c r="J120" s="321"/>
      <c r="K120" s="321"/>
    </row>
    <row r="121" s="1" customFormat="1" ht="7.5" customHeight="1">
      <c r="B121" s="351"/>
      <c r="C121" s="352"/>
      <c r="D121" s="352"/>
      <c r="E121" s="352"/>
      <c r="F121" s="352"/>
      <c r="G121" s="352"/>
      <c r="H121" s="352"/>
      <c r="I121" s="352"/>
      <c r="J121" s="352"/>
      <c r="K121" s="353"/>
    </row>
    <row r="122" s="1" customFormat="1" ht="45" customHeight="1">
      <c r="B122" s="354"/>
      <c r="C122" s="304" t="s">
        <v>3226</v>
      </c>
      <c r="D122" s="304"/>
      <c r="E122" s="304"/>
      <c r="F122" s="304"/>
      <c r="G122" s="304"/>
      <c r="H122" s="304"/>
      <c r="I122" s="304"/>
      <c r="J122" s="304"/>
      <c r="K122" s="355"/>
    </row>
    <row r="123" s="1" customFormat="1" ht="17.25" customHeight="1">
      <c r="B123" s="356"/>
      <c r="C123" s="328" t="s">
        <v>3172</v>
      </c>
      <c r="D123" s="328"/>
      <c r="E123" s="328"/>
      <c r="F123" s="328" t="s">
        <v>3173</v>
      </c>
      <c r="G123" s="329"/>
      <c r="H123" s="328" t="s">
        <v>54</v>
      </c>
      <c r="I123" s="328" t="s">
        <v>57</v>
      </c>
      <c r="J123" s="328" t="s">
        <v>3174</v>
      </c>
      <c r="K123" s="357"/>
    </row>
    <row r="124" s="1" customFormat="1" ht="17.25" customHeight="1">
      <c r="B124" s="356"/>
      <c r="C124" s="330" t="s">
        <v>3175</v>
      </c>
      <c r="D124" s="330"/>
      <c r="E124" s="330"/>
      <c r="F124" s="331" t="s">
        <v>3176</v>
      </c>
      <c r="G124" s="332"/>
      <c r="H124" s="330"/>
      <c r="I124" s="330"/>
      <c r="J124" s="330" t="s">
        <v>3177</v>
      </c>
      <c r="K124" s="357"/>
    </row>
    <row r="125" s="1" customFormat="1" ht="5.25" customHeight="1">
      <c r="B125" s="358"/>
      <c r="C125" s="333"/>
      <c r="D125" s="333"/>
      <c r="E125" s="333"/>
      <c r="F125" s="333"/>
      <c r="G125" s="359"/>
      <c r="H125" s="333"/>
      <c r="I125" s="333"/>
      <c r="J125" s="333"/>
      <c r="K125" s="360"/>
    </row>
    <row r="126" s="1" customFormat="1" ht="15" customHeight="1">
      <c r="B126" s="358"/>
      <c r="C126" s="313" t="s">
        <v>3181</v>
      </c>
      <c r="D126" s="335"/>
      <c r="E126" s="335"/>
      <c r="F126" s="336" t="s">
        <v>3178</v>
      </c>
      <c r="G126" s="313"/>
      <c r="H126" s="313" t="s">
        <v>3218</v>
      </c>
      <c r="I126" s="313" t="s">
        <v>3180</v>
      </c>
      <c r="J126" s="313">
        <v>120</v>
      </c>
      <c r="K126" s="361"/>
    </row>
    <row r="127" s="1" customFormat="1" ht="15" customHeight="1">
      <c r="B127" s="358"/>
      <c r="C127" s="313" t="s">
        <v>3227</v>
      </c>
      <c r="D127" s="313"/>
      <c r="E127" s="313"/>
      <c r="F127" s="336" t="s">
        <v>3178</v>
      </c>
      <c r="G127" s="313"/>
      <c r="H127" s="313" t="s">
        <v>3228</v>
      </c>
      <c r="I127" s="313" t="s">
        <v>3180</v>
      </c>
      <c r="J127" s="313" t="s">
        <v>3229</v>
      </c>
      <c r="K127" s="361"/>
    </row>
    <row r="128" s="1" customFormat="1" ht="15" customHeight="1">
      <c r="B128" s="358"/>
      <c r="C128" s="313" t="s">
        <v>87</v>
      </c>
      <c r="D128" s="313"/>
      <c r="E128" s="313"/>
      <c r="F128" s="336" t="s">
        <v>3178</v>
      </c>
      <c r="G128" s="313"/>
      <c r="H128" s="313" t="s">
        <v>3230</v>
      </c>
      <c r="I128" s="313" t="s">
        <v>3180</v>
      </c>
      <c r="J128" s="313" t="s">
        <v>3229</v>
      </c>
      <c r="K128" s="361"/>
    </row>
    <row r="129" s="1" customFormat="1" ht="15" customHeight="1">
      <c r="B129" s="358"/>
      <c r="C129" s="313" t="s">
        <v>3189</v>
      </c>
      <c r="D129" s="313"/>
      <c r="E129" s="313"/>
      <c r="F129" s="336" t="s">
        <v>3184</v>
      </c>
      <c r="G129" s="313"/>
      <c r="H129" s="313" t="s">
        <v>3190</v>
      </c>
      <c r="I129" s="313" t="s">
        <v>3180</v>
      </c>
      <c r="J129" s="313">
        <v>15</v>
      </c>
      <c r="K129" s="361"/>
    </row>
    <row r="130" s="1" customFormat="1" ht="15" customHeight="1">
      <c r="B130" s="358"/>
      <c r="C130" s="339" t="s">
        <v>3191</v>
      </c>
      <c r="D130" s="339"/>
      <c r="E130" s="339"/>
      <c r="F130" s="340" t="s">
        <v>3184</v>
      </c>
      <c r="G130" s="339"/>
      <c r="H130" s="339" t="s">
        <v>3192</v>
      </c>
      <c r="I130" s="339" t="s">
        <v>3180</v>
      </c>
      <c r="J130" s="339">
        <v>15</v>
      </c>
      <c r="K130" s="361"/>
    </row>
    <row r="131" s="1" customFormat="1" ht="15" customHeight="1">
      <c r="B131" s="358"/>
      <c r="C131" s="339" t="s">
        <v>3193</v>
      </c>
      <c r="D131" s="339"/>
      <c r="E131" s="339"/>
      <c r="F131" s="340" t="s">
        <v>3184</v>
      </c>
      <c r="G131" s="339"/>
      <c r="H131" s="339" t="s">
        <v>3194</v>
      </c>
      <c r="I131" s="339" t="s">
        <v>3180</v>
      </c>
      <c r="J131" s="339">
        <v>20</v>
      </c>
      <c r="K131" s="361"/>
    </row>
    <row r="132" s="1" customFormat="1" ht="15" customHeight="1">
      <c r="B132" s="358"/>
      <c r="C132" s="339" t="s">
        <v>3195</v>
      </c>
      <c r="D132" s="339"/>
      <c r="E132" s="339"/>
      <c r="F132" s="340" t="s">
        <v>3184</v>
      </c>
      <c r="G132" s="339"/>
      <c r="H132" s="339" t="s">
        <v>3196</v>
      </c>
      <c r="I132" s="339" t="s">
        <v>3180</v>
      </c>
      <c r="J132" s="339">
        <v>20</v>
      </c>
      <c r="K132" s="361"/>
    </row>
    <row r="133" s="1" customFormat="1" ht="15" customHeight="1">
      <c r="B133" s="358"/>
      <c r="C133" s="313" t="s">
        <v>3183</v>
      </c>
      <c r="D133" s="313"/>
      <c r="E133" s="313"/>
      <c r="F133" s="336" t="s">
        <v>3184</v>
      </c>
      <c r="G133" s="313"/>
      <c r="H133" s="313" t="s">
        <v>3218</v>
      </c>
      <c r="I133" s="313" t="s">
        <v>3180</v>
      </c>
      <c r="J133" s="313">
        <v>50</v>
      </c>
      <c r="K133" s="361"/>
    </row>
    <row r="134" s="1" customFormat="1" ht="15" customHeight="1">
      <c r="B134" s="358"/>
      <c r="C134" s="313" t="s">
        <v>3197</v>
      </c>
      <c r="D134" s="313"/>
      <c r="E134" s="313"/>
      <c r="F134" s="336" t="s">
        <v>3184</v>
      </c>
      <c r="G134" s="313"/>
      <c r="H134" s="313" t="s">
        <v>3218</v>
      </c>
      <c r="I134" s="313" t="s">
        <v>3180</v>
      </c>
      <c r="J134" s="313">
        <v>50</v>
      </c>
      <c r="K134" s="361"/>
    </row>
    <row r="135" s="1" customFormat="1" ht="15" customHeight="1">
      <c r="B135" s="358"/>
      <c r="C135" s="313" t="s">
        <v>3203</v>
      </c>
      <c r="D135" s="313"/>
      <c r="E135" s="313"/>
      <c r="F135" s="336" t="s">
        <v>3184</v>
      </c>
      <c r="G135" s="313"/>
      <c r="H135" s="313" t="s">
        <v>3218</v>
      </c>
      <c r="I135" s="313" t="s">
        <v>3180</v>
      </c>
      <c r="J135" s="313">
        <v>50</v>
      </c>
      <c r="K135" s="361"/>
    </row>
    <row r="136" s="1" customFormat="1" ht="15" customHeight="1">
      <c r="B136" s="358"/>
      <c r="C136" s="313" t="s">
        <v>3205</v>
      </c>
      <c r="D136" s="313"/>
      <c r="E136" s="313"/>
      <c r="F136" s="336" t="s">
        <v>3184</v>
      </c>
      <c r="G136" s="313"/>
      <c r="H136" s="313" t="s">
        <v>3218</v>
      </c>
      <c r="I136" s="313" t="s">
        <v>3180</v>
      </c>
      <c r="J136" s="313">
        <v>50</v>
      </c>
      <c r="K136" s="361"/>
    </row>
    <row r="137" s="1" customFormat="1" ht="15" customHeight="1">
      <c r="B137" s="358"/>
      <c r="C137" s="313" t="s">
        <v>3206</v>
      </c>
      <c r="D137" s="313"/>
      <c r="E137" s="313"/>
      <c r="F137" s="336" t="s">
        <v>3184</v>
      </c>
      <c r="G137" s="313"/>
      <c r="H137" s="313" t="s">
        <v>3231</v>
      </c>
      <c r="I137" s="313" t="s">
        <v>3180</v>
      </c>
      <c r="J137" s="313">
        <v>255</v>
      </c>
      <c r="K137" s="361"/>
    </row>
    <row r="138" s="1" customFormat="1" ht="15" customHeight="1">
      <c r="B138" s="358"/>
      <c r="C138" s="313" t="s">
        <v>3208</v>
      </c>
      <c r="D138" s="313"/>
      <c r="E138" s="313"/>
      <c r="F138" s="336" t="s">
        <v>3178</v>
      </c>
      <c r="G138" s="313"/>
      <c r="H138" s="313" t="s">
        <v>3232</v>
      </c>
      <c r="I138" s="313" t="s">
        <v>3210</v>
      </c>
      <c r="J138" s="313"/>
      <c r="K138" s="361"/>
    </row>
    <row r="139" s="1" customFormat="1" ht="15" customHeight="1">
      <c r="B139" s="358"/>
      <c r="C139" s="313" t="s">
        <v>3211</v>
      </c>
      <c r="D139" s="313"/>
      <c r="E139" s="313"/>
      <c r="F139" s="336" t="s">
        <v>3178</v>
      </c>
      <c r="G139" s="313"/>
      <c r="H139" s="313" t="s">
        <v>3233</v>
      </c>
      <c r="I139" s="313" t="s">
        <v>3213</v>
      </c>
      <c r="J139" s="313"/>
      <c r="K139" s="361"/>
    </row>
    <row r="140" s="1" customFormat="1" ht="15" customHeight="1">
      <c r="B140" s="358"/>
      <c r="C140" s="313" t="s">
        <v>3214</v>
      </c>
      <c r="D140" s="313"/>
      <c r="E140" s="313"/>
      <c r="F140" s="336" t="s">
        <v>3178</v>
      </c>
      <c r="G140" s="313"/>
      <c r="H140" s="313" t="s">
        <v>3214</v>
      </c>
      <c r="I140" s="313" t="s">
        <v>3213</v>
      </c>
      <c r="J140" s="313"/>
      <c r="K140" s="361"/>
    </row>
    <row r="141" s="1" customFormat="1" ht="15" customHeight="1">
      <c r="B141" s="358"/>
      <c r="C141" s="313" t="s">
        <v>38</v>
      </c>
      <c r="D141" s="313"/>
      <c r="E141" s="313"/>
      <c r="F141" s="336" t="s">
        <v>3178</v>
      </c>
      <c r="G141" s="313"/>
      <c r="H141" s="313" t="s">
        <v>3234</v>
      </c>
      <c r="I141" s="313" t="s">
        <v>3213</v>
      </c>
      <c r="J141" s="313"/>
      <c r="K141" s="361"/>
    </row>
    <row r="142" s="1" customFormat="1" ht="15" customHeight="1">
      <c r="B142" s="358"/>
      <c r="C142" s="313" t="s">
        <v>3235</v>
      </c>
      <c r="D142" s="313"/>
      <c r="E142" s="313"/>
      <c r="F142" s="336" t="s">
        <v>3178</v>
      </c>
      <c r="G142" s="313"/>
      <c r="H142" s="313" t="s">
        <v>3236</v>
      </c>
      <c r="I142" s="313" t="s">
        <v>3213</v>
      </c>
      <c r="J142" s="313"/>
      <c r="K142" s="361"/>
    </row>
    <row r="143" s="1" customFormat="1" ht="15" customHeight="1">
      <c r="B143" s="362"/>
      <c r="C143" s="363"/>
      <c r="D143" s="363"/>
      <c r="E143" s="363"/>
      <c r="F143" s="363"/>
      <c r="G143" s="363"/>
      <c r="H143" s="363"/>
      <c r="I143" s="363"/>
      <c r="J143" s="363"/>
      <c r="K143" s="364"/>
    </row>
    <row r="144" s="1" customFormat="1" ht="18.75" customHeight="1">
      <c r="B144" s="349"/>
      <c r="C144" s="349"/>
      <c r="D144" s="349"/>
      <c r="E144" s="349"/>
      <c r="F144" s="350"/>
      <c r="G144" s="349"/>
      <c r="H144" s="349"/>
      <c r="I144" s="349"/>
      <c r="J144" s="349"/>
      <c r="K144" s="349"/>
    </row>
    <row r="145" s="1" customFormat="1" ht="18.75" customHeight="1">
      <c r="B145" s="321"/>
      <c r="C145" s="321"/>
      <c r="D145" s="321"/>
      <c r="E145" s="321"/>
      <c r="F145" s="321"/>
      <c r="G145" s="321"/>
      <c r="H145" s="321"/>
      <c r="I145" s="321"/>
      <c r="J145" s="321"/>
      <c r="K145" s="321"/>
    </row>
    <row r="146" s="1" customFormat="1" ht="7.5" customHeight="1">
      <c r="B146" s="322"/>
      <c r="C146" s="323"/>
      <c r="D146" s="323"/>
      <c r="E146" s="323"/>
      <c r="F146" s="323"/>
      <c r="G146" s="323"/>
      <c r="H146" s="323"/>
      <c r="I146" s="323"/>
      <c r="J146" s="323"/>
      <c r="K146" s="324"/>
    </row>
    <row r="147" s="1" customFormat="1" ht="45" customHeight="1">
      <c r="B147" s="325"/>
      <c r="C147" s="326" t="s">
        <v>3237</v>
      </c>
      <c r="D147" s="326"/>
      <c r="E147" s="326"/>
      <c r="F147" s="326"/>
      <c r="G147" s="326"/>
      <c r="H147" s="326"/>
      <c r="I147" s="326"/>
      <c r="J147" s="326"/>
      <c r="K147" s="327"/>
    </row>
    <row r="148" s="1" customFormat="1" ht="17.25" customHeight="1">
      <c r="B148" s="325"/>
      <c r="C148" s="328" t="s">
        <v>3172</v>
      </c>
      <c r="D148" s="328"/>
      <c r="E148" s="328"/>
      <c r="F148" s="328" t="s">
        <v>3173</v>
      </c>
      <c r="G148" s="329"/>
      <c r="H148" s="328" t="s">
        <v>54</v>
      </c>
      <c r="I148" s="328" t="s">
        <v>57</v>
      </c>
      <c r="J148" s="328" t="s">
        <v>3174</v>
      </c>
      <c r="K148" s="327"/>
    </row>
    <row r="149" s="1" customFormat="1" ht="17.25" customHeight="1">
      <c r="B149" s="325"/>
      <c r="C149" s="330" t="s">
        <v>3175</v>
      </c>
      <c r="D149" s="330"/>
      <c r="E149" s="330"/>
      <c r="F149" s="331" t="s">
        <v>3176</v>
      </c>
      <c r="G149" s="332"/>
      <c r="H149" s="330"/>
      <c r="I149" s="330"/>
      <c r="J149" s="330" t="s">
        <v>3177</v>
      </c>
      <c r="K149" s="327"/>
    </row>
    <row r="150" s="1" customFormat="1" ht="5.25" customHeight="1">
      <c r="B150" s="338"/>
      <c r="C150" s="333"/>
      <c r="D150" s="333"/>
      <c r="E150" s="333"/>
      <c r="F150" s="333"/>
      <c r="G150" s="334"/>
      <c r="H150" s="333"/>
      <c r="I150" s="333"/>
      <c r="J150" s="333"/>
      <c r="K150" s="361"/>
    </row>
    <row r="151" s="1" customFormat="1" ht="15" customHeight="1">
      <c r="B151" s="338"/>
      <c r="C151" s="365" t="s">
        <v>3181</v>
      </c>
      <c r="D151" s="313"/>
      <c r="E151" s="313"/>
      <c r="F151" s="366" t="s">
        <v>3178</v>
      </c>
      <c r="G151" s="313"/>
      <c r="H151" s="365" t="s">
        <v>3218</v>
      </c>
      <c r="I151" s="365" t="s">
        <v>3180</v>
      </c>
      <c r="J151" s="365">
        <v>120</v>
      </c>
      <c r="K151" s="361"/>
    </row>
    <row r="152" s="1" customFormat="1" ht="15" customHeight="1">
      <c r="B152" s="338"/>
      <c r="C152" s="365" t="s">
        <v>3227</v>
      </c>
      <c r="D152" s="313"/>
      <c r="E152" s="313"/>
      <c r="F152" s="366" t="s">
        <v>3178</v>
      </c>
      <c r="G152" s="313"/>
      <c r="H152" s="365" t="s">
        <v>3238</v>
      </c>
      <c r="I152" s="365" t="s">
        <v>3180</v>
      </c>
      <c r="J152" s="365" t="s">
        <v>3229</v>
      </c>
      <c r="K152" s="361"/>
    </row>
    <row r="153" s="1" customFormat="1" ht="15" customHeight="1">
      <c r="B153" s="338"/>
      <c r="C153" s="365" t="s">
        <v>87</v>
      </c>
      <c r="D153" s="313"/>
      <c r="E153" s="313"/>
      <c r="F153" s="366" t="s">
        <v>3178</v>
      </c>
      <c r="G153" s="313"/>
      <c r="H153" s="365" t="s">
        <v>3239</v>
      </c>
      <c r="I153" s="365" t="s">
        <v>3180</v>
      </c>
      <c r="J153" s="365" t="s">
        <v>3229</v>
      </c>
      <c r="K153" s="361"/>
    </row>
    <row r="154" s="1" customFormat="1" ht="15" customHeight="1">
      <c r="B154" s="338"/>
      <c r="C154" s="365" t="s">
        <v>3183</v>
      </c>
      <c r="D154" s="313"/>
      <c r="E154" s="313"/>
      <c r="F154" s="366" t="s">
        <v>3184</v>
      </c>
      <c r="G154" s="313"/>
      <c r="H154" s="365" t="s">
        <v>3218</v>
      </c>
      <c r="I154" s="365" t="s">
        <v>3180</v>
      </c>
      <c r="J154" s="365">
        <v>50</v>
      </c>
      <c r="K154" s="361"/>
    </row>
    <row r="155" s="1" customFormat="1" ht="15" customHeight="1">
      <c r="B155" s="338"/>
      <c r="C155" s="365" t="s">
        <v>3186</v>
      </c>
      <c r="D155" s="313"/>
      <c r="E155" s="313"/>
      <c r="F155" s="366" t="s">
        <v>3178</v>
      </c>
      <c r="G155" s="313"/>
      <c r="H155" s="365" t="s">
        <v>3218</v>
      </c>
      <c r="I155" s="365" t="s">
        <v>3188</v>
      </c>
      <c r="J155" s="365"/>
      <c r="K155" s="361"/>
    </row>
    <row r="156" s="1" customFormat="1" ht="15" customHeight="1">
      <c r="B156" s="338"/>
      <c r="C156" s="365" t="s">
        <v>3197</v>
      </c>
      <c r="D156" s="313"/>
      <c r="E156" s="313"/>
      <c r="F156" s="366" t="s">
        <v>3184</v>
      </c>
      <c r="G156" s="313"/>
      <c r="H156" s="365" t="s">
        <v>3218</v>
      </c>
      <c r="I156" s="365" t="s">
        <v>3180</v>
      </c>
      <c r="J156" s="365">
        <v>50</v>
      </c>
      <c r="K156" s="361"/>
    </row>
    <row r="157" s="1" customFormat="1" ht="15" customHeight="1">
      <c r="B157" s="338"/>
      <c r="C157" s="365" t="s">
        <v>3205</v>
      </c>
      <c r="D157" s="313"/>
      <c r="E157" s="313"/>
      <c r="F157" s="366" t="s">
        <v>3184</v>
      </c>
      <c r="G157" s="313"/>
      <c r="H157" s="365" t="s">
        <v>3218</v>
      </c>
      <c r="I157" s="365" t="s">
        <v>3180</v>
      </c>
      <c r="J157" s="365">
        <v>50</v>
      </c>
      <c r="K157" s="361"/>
    </row>
    <row r="158" s="1" customFormat="1" ht="15" customHeight="1">
      <c r="B158" s="338"/>
      <c r="C158" s="365" t="s">
        <v>3203</v>
      </c>
      <c r="D158" s="313"/>
      <c r="E158" s="313"/>
      <c r="F158" s="366" t="s">
        <v>3184</v>
      </c>
      <c r="G158" s="313"/>
      <c r="H158" s="365" t="s">
        <v>3218</v>
      </c>
      <c r="I158" s="365" t="s">
        <v>3180</v>
      </c>
      <c r="J158" s="365">
        <v>50</v>
      </c>
      <c r="K158" s="361"/>
    </row>
    <row r="159" s="1" customFormat="1" ht="15" customHeight="1">
      <c r="B159" s="338"/>
      <c r="C159" s="365" t="s">
        <v>133</v>
      </c>
      <c r="D159" s="313"/>
      <c r="E159" s="313"/>
      <c r="F159" s="366" t="s">
        <v>3178</v>
      </c>
      <c r="G159" s="313"/>
      <c r="H159" s="365" t="s">
        <v>3240</v>
      </c>
      <c r="I159" s="365" t="s">
        <v>3180</v>
      </c>
      <c r="J159" s="365" t="s">
        <v>3241</v>
      </c>
      <c r="K159" s="361"/>
    </row>
    <row r="160" s="1" customFormat="1" ht="15" customHeight="1">
      <c r="B160" s="338"/>
      <c r="C160" s="365" t="s">
        <v>3242</v>
      </c>
      <c r="D160" s="313"/>
      <c r="E160" s="313"/>
      <c r="F160" s="366" t="s">
        <v>3178</v>
      </c>
      <c r="G160" s="313"/>
      <c r="H160" s="365" t="s">
        <v>3243</v>
      </c>
      <c r="I160" s="365" t="s">
        <v>3213</v>
      </c>
      <c r="J160" s="365"/>
      <c r="K160" s="361"/>
    </row>
    <row r="161" s="1" customFormat="1" ht="15" customHeight="1">
      <c r="B161" s="367"/>
      <c r="C161" s="347"/>
      <c r="D161" s="347"/>
      <c r="E161" s="347"/>
      <c r="F161" s="347"/>
      <c r="G161" s="347"/>
      <c r="H161" s="347"/>
      <c r="I161" s="347"/>
      <c r="J161" s="347"/>
      <c r="K161" s="368"/>
    </row>
    <row r="162" s="1" customFormat="1" ht="18.75" customHeight="1">
      <c r="B162" s="349"/>
      <c r="C162" s="359"/>
      <c r="D162" s="359"/>
      <c r="E162" s="359"/>
      <c r="F162" s="369"/>
      <c r="G162" s="359"/>
      <c r="H162" s="359"/>
      <c r="I162" s="359"/>
      <c r="J162" s="359"/>
      <c r="K162" s="349"/>
    </row>
    <row r="163" s="1" customFormat="1" ht="18.75" customHeight="1">
      <c r="B163" s="321"/>
      <c r="C163" s="321"/>
      <c r="D163" s="321"/>
      <c r="E163" s="321"/>
      <c r="F163" s="321"/>
      <c r="G163" s="321"/>
      <c r="H163" s="321"/>
      <c r="I163" s="321"/>
      <c r="J163" s="321"/>
      <c r="K163" s="321"/>
    </row>
    <row r="164" s="1" customFormat="1" ht="7.5" customHeight="1">
      <c r="B164" s="300"/>
      <c r="C164" s="301"/>
      <c r="D164" s="301"/>
      <c r="E164" s="301"/>
      <c r="F164" s="301"/>
      <c r="G164" s="301"/>
      <c r="H164" s="301"/>
      <c r="I164" s="301"/>
      <c r="J164" s="301"/>
      <c r="K164" s="302"/>
    </row>
    <row r="165" s="1" customFormat="1" ht="45" customHeight="1">
      <c r="B165" s="303"/>
      <c r="C165" s="304" t="s">
        <v>3244</v>
      </c>
      <c r="D165" s="304"/>
      <c r="E165" s="304"/>
      <c r="F165" s="304"/>
      <c r="G165" s="304"/>
      <c r="H165" s="304"/>
      <c r="I165" s="304"/>
      <c r="J165" s="304"/>
      <c r="K165" s="305"/>
    </row>
    <row r="166" s="1" customFormat="1" ht="17.25" customHeight="1">
      <c r="B166" s="303"/>
      <c r="C166" s="328" t="s">
        <v>3172</v>
      </c>
      <c r="D166" s="328"/>
      <c r="E166" s="328"/>
      <c r="F166" s="328" t="s">
        <v>3173</v>
      </c>
      <c r="G166" s="370"/>
      <c r="H166" s="371" t="s">
        <v>54</v>
      </c>
      <c r="I166" s="371" t="s">
        <v>57</v>
      </c>
      <c r="J166" s="328" t="s">
        <v>3174</v>
      </c>
      <c r="K166" s="305"/>
    </row>
    <row r="167" s="1" customFormat="1" ht="17.25" customHeight="1">
      <c r="B167" s="306"/>
      <c r="C167" s="330" t="s">
        <v>3175</v>
      </c>
      <c r="D167" s="330"/>
      <c r="E167" s="330"/>
      <c r="F167" s="331" t="s">
        <v>3176</v>
      </c>
      <c r="G167" s="372"/>
      <c r="H167" s="373"/>
      <c r="I167" s="373"/>
      <c r="J167" s="330" t="s">
        <v>3177</v>
      </c>
      <c r="K167" s="308"/>
    </row>
    <row r="168" s="1" customFormat="1" ht="5.25" customHeight="1">
      <c r="B168" s="338"/>
      <c r="C168" s="333"/>
      <c r="D168" s="333"/>
      <c r="E168" s="333"/>
      <c r="F168" s="333"/>
      <c r="G168" s="334"/>
      <c r="H168" s="333"/>
      <c r="I168" s="333"/>
      <c r="J168" s="333"/>
      <c r="K168" s="361"/>
    </row>
    <row r="169" s="1" customFormat="1" ht="15" customHeight="1">
      <c r="B169" s="338"/>
      <c r="C169" s="313" t="s">
        <v>3181</v>
      </c>
      <c r="D169" s="313"/>
      <c r="E169" s="313"/>
      <c r="F169" s="336" t="s">
        <v>3178</v>
      </c>
      <c r="G169" s="313"/>
      <c r="H169" s="313" t="s">
        <v>3218</v>
      </c>
      <c r="I169" s="313" t="s">
        <v>3180</v>
      </c>
      <c r="J169" s="313">
        <v>120</v>
      </c>
      <c r="K169" s="361"/>
    </row>
    <row r="170" s="1" customFormat="1" ht="15" customHeight="1">
      <c r="B170" s="338"/>
      <c r="C170" s="313" t="s">
        <v>3227</v>
      </c>
      <c r="D170" s="313"/>
      <c r="E170" s="313"/>
      <c r="F170" s="336" t="s">
        <v>3178</v>
      </c>
      <c r="G170" s="313"/>
      <c r="H170" s="313" t="s">
        <v>3228</v>
      </c>
      <c r="I170" s="313" t="s">
        <v>3180</v>
      </c>
      <c r="J170" s="313" t="s">
        <v>3229</v>
      </c>
      <c r="K170" s="361"/>
    </row>
    <row r="171" s="1" customFormat="1" ht="15" customHeight="1">
      <c r="B171" s="338"/>
      <c r="C171" s="313" t="s">
        <v>87</v>
      </c>
      <c r="D171" s="313"/>
      <c r="E171" s="313"/>
      <c r="F171" s="336" t="s">
        <v>3178</v>
      </c>
      <c r="G171" s="313"/>
      <c r="H171" s="313" t="s">
        <v>3245</v>
      </c>
      <c r="I171" s="313" t="s">
        <v>3180</v>
      </c>
      <c r="J171" s="313" t="s">
        <v>3229</v>
      </c>
      <c r="K171" s="361"/>
    </row>
    <row r="172" s="1" customFormat="1" ht="15" customHeight="1">
      <c r="B172" s="338"/>
      <c r="C172" s="313" t="s">
        <v>3183</v>
      </c>
      <c r="D172" s="313"/>
      <c r="E172" s="313"/>
      <c r="F172" s="336" t="s">
        <v>3184</v>
      </c>
      <c r="G172" s="313"/>
      <c r="H172" s="313" t="s">
        <v>3245</v>
      </c>
      <c r="I172" s="313" t="s">
        <v>3180</v>
      </c>
      <c r="J172" s="313">
        <v>50</v>
      </c>
      <c r="K172" s="361"/>
    </row>
    <row r="173" s="1" customFormat="1" ht="15" customHeight="1">
      <c r="B173" s="338"/>
      <c r="C173" s="313" t="s">
        <v>3186</v>
      </c>
      <c r="D173" s="313"/>
      <c r="E173" s="313"/>
      <c r="F173" s="336" t="s">
        <v>3178</v>
      </c>
      <c r="G173" s="313"/>
      <c r="H173" s="313" t="s">
        <v>3245</v>
      </c>
      <c r="I173" s="313" t="s">
        <v>3188</v>
      </c>
      <c r="J173" s="313"/>
      <c r="K173" s="361"/>
    </row>
    <row r="174" s="1" customFormat="1" ht="15" customHeight="1">
      <c r="B174" s="338"/>
      <c r="C174" s="313" t="s">
        <v>3197</v>
      </c>
      <c r="D174" s="313"/>
      <c r="E174" s="313"/>
      <c r="F174" s="336" t="s">
        <v>3184</v>
      </c>
      <c r="G174" s="313"/>
      <c r="H174" s="313" t="s">
        <v>3245</v>
      </c>
      <c r="I174" s="313" t="s">
        <v>3180</v>
      </c>
      <c r="J174" s="313">
        <v>50</v>
      </c>
      <c r="K174" s="361"/>
    </row>
    <row r="175" s="1" customFormat="1" ht="15" customHeight="1">
      <c r="B175" s="338"/>
      <c r="C175" s="313" t="s">
        <v>3205</v>
      </c>
      <c r="D175" s="313"/>
      <c r="E175" s="313"/>
      <c r="F175" s="336" t="s">
        <v>3184</v>
      </c>
      <c r="G175" s="313"/>
      <c r="H175" s="313" t="s">
        <v>3245</v>
      </c>
      <c r="I175" s="313" t="s">
        <v>3180</v>
      </c>
      <c r="J175" s="313">
        <v>50</v>
      </c>
      <c r="K175" s="361"/>
    </row>
    <row r="176" s="1" customFormat="1" ht="15" customHeight="1">
      <c r="B176" s="338"/>
      <c r="C176" s="313" t="s">
        <v>3203</v>
      </c>
      <c r="D176" s="313"/>
      <c r="E176" s="313"/>
      <c r="F176" s="336" t="s">
        <v>3184</v>
      </c>
      <c r="G176" s="313"/>
      <c r="H176" s="313" t="s">
        <v>3245</v>
      </c>
      <c r="I176" s="313" t="s">
        <v>3180</v>
      </c>
      <c r="J176" s="313">
        <v>50</v>
      </c>
      <c r="K176" s="361"/>
    </row>
    <row r="177" s="1" customFormat="1" ht="15" customHeight="1">
      <c r="B177" s="338"/>
      <c r="C177" s="313" t="s">
        <v>142</v>
      </c>
      <c r="D177" s="313"/>
      <c r="E177" s="313"/>
      <c r="F177" s="336" t="s">
        <v>3178</v>
      </c>
      <c r="G177" s="313"/>
      <c r="H177" s="313" t="s">
        <v>3246</v>
      </c>
      <c r="I177" s="313" t="s">
        <v>3247</v>
      </c>
      <c r="J177" s="313"/>
      <c r="K177" s="361"/>
    </row>
    <row r="178" s="1" customFormat="1" ht="15" customHeight="1">
      <c r="B178" s="338"/>
      <c r="C178" s="313" t="s">
        <v>57</v>
      </c>
      <c r="D178" s="313"/>
      <c r="E178" s="313"/>
      <c r="F178" s="336" t="s">
        <v>3178</v>
      </c>
      <c r="G178" s="313"/>
      <c r="H178" s="313" t="s">
        <v>3248</v>
      </c>
      <c r="I178" s="313" t="s">
        <v>3249</v>
      </c>
      <c r="J178" s="313">
        <v>1</v>
      </c>
      <c r="K178" s="361"/>
    </row>
    <row r="179" s="1" customFormat="1" ht="15" customHeight="1">
      <c r="B179" s="338"/>
      <c r="C179" s="313" t="s">
        <v>53</v>
      </c>
      <c r="D179" s="313"/>
      <c r="E179" s="313"/>
      <c r="F179" s="336" t="s">
        <v>3178</v>
      </c>
      <c r="G179" s="313"/>
      <c r="H179" s="313" t="s">
        <v>3250</v>
      </c>
      <c r="I179" s="313" t="s">
        <v>3180</v>
      </c>
      <c r="J179" s="313">
        <v>20</v>
      </c>
      <c r="K179" s="361"/>
    </row>
    <row r="180" s="1" customFormat="1" ht="15" customHeight="1">
      <c r="B180" s="338"/>
      <c r="C180" s="313" t="s">
        <v>54</v>
      </c>
      <c r="D180" s="313"/>
      <c r="E180" s="313"/>
      <c r="F180" s="336" t="s">
        <v>3178</v>
      </c>
      <c r="G180" s="313"/>
      <c r="H180" s="313" t="s">
        <v>3251</v>
      </c>
      <c r="I180" s="313" t="s">
        <v>3180</v>
      </c>
      <c r="J180" s="313">
        <v>255</v>
      </c>
      <c r="K180" s="361"/>
    </row>
    <row r="181" s="1" customFormat="1" ht="15" customHeight="1">
      <c r="B181" s="338"/>
      <c r="C181" s="313" t="s">
        <v>143</v>
      </c>
      <c r="D181" s="313"/>
      <c r="E181" s="313"/>
      <c r="F181" s="336" t="s">
        <v>3178</v>
      </c>
      <c r="G181" s="313"/>
      <c r="H181" s="313" t="s">
        <v>3142</v>
      </c>
      <c r="I181" s="313" t="s">
        <v>3180</v>
      </c>
      <c r="J181" s="313">
        <v>10</v>
      </c>
      <c r="K181" s="361"/>
    </row>
    <row r="182" s="1" customFormat="1" ht="15" customHeight="1">
      <c r="B182" s="338"/>
      <c r="C182" s="313" t="s">
        <v>144</v>
      </c>
      <c r="D182" s="313"/>
      <c r="E182" s="313"/>
      <c r="F182" s="336" t="s">
        <v>3178</v>
      </c>
      <c r="G182" s="313"/>
      <c r="H182" s="313" t="s">
        <v>3252</v>
      </c>
      <c r="I182" s="313" t="s">
        <v>3213</v>
      </c>
      <c r="J182" s="313"/>
      <c r="K182" s="361"/>
    </row>
    <row r="183" s="1" customFormat="1" ht="15" customHeight="1">
      <c r="B183" s="338"/>
      <c r="C183" s="313" t="s">
        <v>3253</v>
      </c>
      <c r="D183" s="313"/>
      <c r="E183" s="313"/>
      <c r="F183" s="336" t="s">
        <v>3178</v>
      </c>
      <c r="G183" s="313"/>
      <c r="H183" s="313" t="s">
        <v>3254</v>
      </c>
      <c r="I183" s="313" t="s">
        <v>3213</v>
      </c>
      <c r="J183" s="313"/>
      <c r="K183" s="361"/>
    </row>
    <row r="184" s="1" customFormat="1" ht="15" customHeight="1">
      <c r="B184" s="338"/>
      <c r="C184" s="313" t="s">
        <v>3242</v>
      </c>
      <c r="D184" s="313"/>
      <c r="E184" s="313"/>
      <c r="F184" s="336" t="s">
        <v>3178</v>
      </c>
      <c r="G184" s="313"/>
      <c r="H184" s="313" t="s">
        <v>3255</v>
      </c>
      <c r="I184" s="313" t="s">
        <v>3213</v>
      </c>
      <c r="J184" s="313"/>
      <c r="K184" s="361"/>
    </row>
    <row r="185" s="1" customFormat="1" ht="15" customHeight="1">
      <c r="B185" s="338"/>
      <c r="C185" s="313" t="s">
        <v>146</v>
      </c>
      <c r="D185" s="313"/>
      <c r="E185" s="313"/>
      <c r="F185" s="336" t="s">
        <v>3184</v>
      </c>
      <c r="G185" s="313"/>
      <c r="H185" s="313" t="s">
        <v>3256</v>
      </c>
      <c r="I185" s="313" t="s">
        <v>3180</v>
      </c>
      <c r="J185" s="313">
        <v>50</v>
      </c>
      <c r="K185" s="361"/>
    </row>
    <row r="186" s="1" customFormat="1" ht="15" customHeight="1">
      <c r="B186" s="338"/>
      <c r="C186" s="313" t="s">
        <v>3257</v>
      </c>
      <c r="D186" s="313"/>
      <c r="E186" s="313"/>
      <c r="F186" s="336" t="s">
        <v>3184</v>
      </c>
      <c r="G186" s="313"/>
      <c r="H186" s="313" t="s">
        <v>3258</v>
      </c>
      <c r="I186" s="313" t="s">
        <v>3259</v>
      </c>
      <c r="J186" s="313"/>
      <c r="K186" s="361"/>
    </row>
    <row r="187" s="1" customFormat="1" ht="15" customHeight="1">
      <c r="B187" s="338"/>
      <c r="C187" s="313" t="s">
        <v>3260</v>
      </c>
      <c r="D187" s="313"/>
      <c r="E187" s="313"/>
      <c r="F187" s="336" t="s">
        <v>3184</v>
      </c>
      <c r="G187" s="313"/>
      <c r="H187" s="313" t="s">
        <v>3261</v>
      </c>
      <c r="I187" s="313" t="s">
        <v>3259</v>
      </c>
      <c r="J187" s="313"/>
      <c r="K187" s="361"/>
    </row>
    <row r="188" s="1" customFormat="1" ht="15" customHeight="1">
      <c r="B188" s="338"/>
      <c r="C188" s="313" t="s">
        <v>3262</v>
      </c>
      <c r="D188" s="313"/>
      <c r="E188" s="313"/>
      <c r="F188" s="336" t="s">
        <v>3184</v>
      </c>
      <c r="G188" s="313"/>
      <c r="H188" s="313" t="s">
        <v>3263</v>
      </c>
      <c r="I188" s="313" t="s">
        <v>3259</v>
      </c>
      <c r="J188" s="313"/>
      <c r="K188" s="361"/>
    </row>
    <row r="189" s="1" customFormat="1" ht="15" customHeight="1">
      <c r="B189" s="338"/>
      <c r="C189" s="374" t="s">
        <v>3264</v>
      </c>
      <c r="D189" s="313"/>
      <c r="E189" s="313"/>
      <c r="F189" s="336" t="s">
        <v>3184</v>
      </c>
      <c r="G189" s="313"/>
      <c r="H189" s="313" t="s">
        <v>3265</v>
      </c>
      <c r="I189" s="313" t="s">
        <v>3266</v>
      </c>
      <c r="J189" s="375" t="s">
        <v>3267</v>
      </c>
      <c r="K189" s="361"/>
    </row>
    <row r="190" s="18" customFormat="1" ht="15" customHeight="1">
      <c r="B190" s="376"/>
      <c r="C190" s="377" t="s">
        <v>3268</v>
      </c>
      <c r="D190" s="378"/>
      <c r="E190" s="378"/>
      <c r="F190" s="379" t="s">
        <v>3184</v>
      </c>
      <c r="G190" s="378"/>
      <c r="H190" s="378" t="s">
        <v>3269</v>
      </c>
      <c r="I190" s="378" t="s">
        <v>3266</v>
      </c>
      <c r="J190" s="380" t="s">
        <v>3267</v>
      </c>
      <c r="K190" s="381"/>
    </row>
    <row r="191" s="1" customFormat="1" ht="15" customHeight="1">
      <c r="B191" s="338"/>
      <c r="C191" s="374" t="s">
        <v>42</v>
      </c>
      <c r="D191" s="313"/>
      <c r="E191" s="313"/>
      <c r="F191" s="336" t="s">
        <v>3178</v>
      </c>
      <c r="G191" s="313"/>
      <c r="H191" s="310" t="s">
        <v>3270</v>
      </c>
      <c r="I191" s="313" t="s">
        <v>3271</v>
      </c>
      <c r="J191" s="313"/>
      <c r="K191" s="361"/>
    </row>
    <row r="192" s="1" customFormat="1" ht="15" customHeight="1">
      <c r="B192" s="338"/>
      <c r="C192" s="374" t="s">
        <v>3272</v>
      </c>
      <c r="D192" s="313"/>
      <c r="E192" s="313"/>
      <c r="F192" s="336" t="s">
        <v>3178</v>
      </c>
      <c r="G192" s="313"/>
      <c r="H192" s="313" t="s">
        <v>3273</v>
      </c>
      <c r="I192" s="313" t="s">
        <v>3213</v>
      </c>
      <c r="J192" s="313"/>
      <c r="K192" s="361"/>
    </row>
    <row r="193" s="1" customFormat="1" ht="15" customHeight="1">
      <c r="B193" s="338"/>
      <c r="C193" s="374" t="s">
        <v>3274</v>
      </c>
      <c r="D193" s="313"/>
      <c r="E193" s="313"/>
      <c r="F193" s="336" t="s">
        <v>3178</v>
      </c>
      <c r="G193" s="313"/>
      <c r="H193" s="313" t="s">
        <v>3275</v>
      </c>
      <c r="I193" s="313" t="s">
        <v>3213</v>
      </c>
      <c r="J193" s="313"/>
      <c r="K193" s="361"/>
    </row>
    <row r="194" s="1" customFormat="1" ht="15" customHeight="1">
      <c r="B194" s="338"/>
      <c r="C194" s="374" t="s">
        <v>3276</v>
      </c>
      <c r="D194" s="313"/>
      <c r="E194" s="313"/>
      <c r="F194" s="336" t="s">
        <v>3184</v>
      </c>
      <c r="G194" s="313"/>
      <c r="H194" s="313" t="s">
        <v>3277</v>
      </c>
      <c r="I194" s="313" t="s">
        <v>3213</v>
      </c>
      <c r="J194" s="313"/>
      <c r="K194" s="361"/>
    </row>
    <row r="195" s="1" customFormat="1" ht="15" customHeight="1">
      <c r="B195" s="367"/>
      <c r="C195" s="382"/>
      <c r="D195" s="347"/>
      <c r="E195" s="347"/>
      <c r="F195" s="347"/>
      <c r="G195" s="347"/>
      <c r="H195" s="347"/>
      <c r="I195" s="347"/>
      <c r="J195" s="347"/>
      <c r="K195" s="368"/>
    </row>
    <row r="196" s="1" customFormat="1" ht="18.75" customHeight="1">
      <c r="B196" s="349"/>
      <c r="C196" s="359"/>
      <c r="D196" s="359"/>
      <c r="E196" s="359"/>
      <c r="F196" s="369"/>
      <c r="G196" s="359"/>
      <c r="H196" s="359"/>
      <c r="I196" s="359"/>
      <c r="J196" s="359"/>
      <c r="K196" s="349"/>
    </row>
    <row r="197" s="1" customFormat="1" ht="18.75" customHeight="1">
      <c r="B197" s="349"/>
      <c r="C197" s="359"/>
      <c r="D197" s="359"/>
      <c r="E197" s="359"/>
      <c r="F197" s="369"/>
      <c r="G197" s="359"/>
      <c r="H197" s="359"/>
      <c r="I197" s="359"/>
      <c r="J197" s="359"/>
      <c r="K197" s="349"/>
    </row>
    <row r="198" s="1" customFormat="1" ht="18.75" customHeight="1">
      <c r="B198" s="321"/>
      <c r="C198" s="321"/>
      <c r="D198" s="321"/>
      <c r="E198" s="321"/>
      <c r="F198" s="321"/>
      <c r="G198" s="321"/>
      <c r="H198" s="321"/>
      <c r="I198" s="321"/>
      <c r="J198" s="321"/>
      <c r="K198" s="321"/>
    </row>
    <row r="199" s="1" customFormat="1" ht="13.5">
      <c r="B199" s="300"/>
      <c r="C199" s="301"/>
      <c r="D199" s="301"/>
      <c r="E199" s="301"/>
      <c r="F199" s="301"/>
      <c r="G199" s="301"/>
      <c r="H199" s="301"/>
      <c r="I199" s="301"/>
      <c r="J199" s="301"/>
      <c r="K199" s="302"/>
    </row>
    <row r="200" s="1" customFormat="1" ht="21">
      <c r="B200" s="303"/>
      <c r="C200" s="304" t="s">
        <v>3278</v>
      </c>
      <c r="D200" s="304"/>
      <c r="E200" s="304"/>
      <c r="F200" s="304"/>
      <c r="G200" s="304"/>
      <c r="H200" s="304"/>
      <c r="I200" s="304"/>
      <c r="J200" s="304"/>
      <c r="K200" s="305"/>
    </row>
    <row r="201" s="1" customFormat="1" ht="25.5" customHeight="1">
      <c r="B201" s="303"/>
      <c r="C201" s="383" t="s">
        <v>3279</v>
      </c>
      <c r="D201" s="383"/>
      <c r="E201" s="383"/>
      <c r="F201" s="383" t="s">
        <v>3280</v>
      </c>
      <c r="G201" s="384"/>
      <c r="H201" s="383" t="s">
        <v>3281</v>
      </c>
      <c r="I201" s="383"/>
      <c r="J201" s="383"/>
      <c r="K201" s="305"/>
    </row>
    <row r="202" s="1" customFormat="1" ht="5.25" customHeight="1">
      <c r="B202" s="338"/>
      <c r="C202" s="333"/>
      <c r="D202" s="333"/>
      <c r="E202" s="333"/>
      <c r="F202" s="333"/>
      <c r="G202" s="359"/>
      <c r="H202" s="333"/>
      <c r="I202" s="333"/>
      <c r="J202" s="333"/>
      <c r="K202" s="361"/>
    </row>
    <row r="203" s="1" customFormat="1" ht="15" customHeight="1">
      <c r="B203" s="338"/>
      <c r="C203" s="313" t="s">
        <v>3271</v>
      </c>
      <c r="D203" s="313"/>
      <c r="E203" s="313"/>
      <c r="F203" s="336" t="s">
        <v>43</v>
      </c>
      <c r="G203" s="313"/>
      <c r="H203" s="313" t="s">
        <v>3282</v>
      </c>
      <c r="I203" s="313"/>
      <c r="J203" s="313"/>
      <c r="K203" s="361"/>
    </row>
    <row r="204" s="1" customFormat="1" ht="15" customHeight="1">
      <c r="B204" s="338"/>
      <c r="C204" s="313"/>
      <c r="D204" s="313"/>
      <c r="E204" s="313"/>
      <c r="F204" s="336" t="s">
        <v>44</v>
      </c>
      <c r="G204" s="313"/>
      <c r="H204" s="313" t="s">
        <v>3283</v>
      </c>
      <c r="I204" s="313"/>
      <c r="J204" s="313"/>
      <c r="K204" s="361"/>
    </row>
    <row r="205" s="1" customFormat="1" ht="15" customHeight="1">
      <c r="B205" s="338"/>
      <c r="C205" s="313"/>
      <c r="D205" s="313"/>
      <c r="E205" s="313"/>
      <c r="F205" s="336" t="s">
        <v>47</v>
      </c>
      <c r="G205" s="313"/>
      <c r="H205" s="313" t="s">
        <v>3284</v>
      </c>
      <c r="I205" s="313"/>
      <c r="J205" s="313"/>
      <c r="K205" s="361"/>
    </row>
    <row r="206" s="1" customFormat="1" ht="15" customHeight="1">
      <c r="B206" s="338"/>
      <c r="C206" s="313"/>
      <c r="D206" s="313"/>
      <c r="E206" s="313"/>
      <c r="F206" s="336" t="s">
        <v>45</v>
      </c>
      <c r="G206" s="313"/>
      <c r="H206" s="313" t="s">
        <v>3285</v>
      </c>
      <c r="I206" s="313"/>
      <c r="J206" s="313"/>
      <c r="K206" s="361"/>
    </row>
    <row r="207" s="1" customFormat="1" ht="15" customHeight="1">
      <c r="B207" s="338"/>
      <c r="C207" s="313"/>
      <c r="D207" s="313"/>
      <c r="E207" s="313"/>
      <c r="F207" s="336" t="s">
        <v>46</v>
      </c>
      <c r="G207" s="313"/>
      <c r="H207" s="313" t="s">
        <v>3286</v>
      </c>
      <c r="I207" s="313"/>
      <c r="J207" s="313"/>
      <c r="K207" s="361"/>
    </row>
    <row r="208" s="1" customFormat="1" ht="15" customHeight="1">
      <c r="B208" s="338"/>
      <c r="C208" s="313"/>
      <c r="D208" s="313"/>
      <c r="E208" s="313"/>
      <c r="F208" s="336"/>
      <c r="G208" s="313"/>
      <c r="H208" s="313"/>
      <c r="I208" s="313"/>
      <c r="J208" s="313"/>
      <c r="K208" s="361"/>
    </row>
    <row r="209" s="1" customFormat="1" ht="15" customHeight="1">
      <c r="B209" s="338"/>
      <c r="C209" s="313" t="s">
        <v>3225</v>
      </c>
      <c r="D209" s="313"/>
      <c r="E209" s="313"/>
      <c r="F209" s="336" t="s">
        <v>78</v>
      </c>
      <c r="G209" s="313"/>
      <c r="H209" s="313" t="s">
        <v>3287</v>
      </c>
      <c r="I209" s="313"/>
      <c r="J209" s="313"/>
      <c r="K209" s="361"/>
    </row>
    <row r="210" s="1" customFormat="1" ht="15" customHeight="1">
      <c r="B210" s="338"/>
      <c r="C210" s="313"/>
      <c r="D210" s="313"/>
      <c r="E210" s="313"/>
      <c r="F210" s="336" t="s">
        <v>3123</v>
      </c>
      <c r="G210" s="313"/>
      <c r="H210" s="313" t="s">
        <v>3124</v>
      </c>
      <c r="I210" s="313"/>
      <c r="J210" s="313"/>
      <c r="K210" s="361"/>
    </row>
    <row r="211" s="1" customFormat="1" ht="15" customHeight="1">
      <c r="B211" s="338"/>
      <c r="C211" s="313"/>
      <c r="D211" s="313"/>
      <c r="E211" s="313"/>
      <c r="F211" s="336" t="s">
        <v>3121</v>
      </c>
      <c r="G211" s="313"/>
      <c r="H211" s="313" t="s">
        <v>3288</v>
      </c>
      <c r="I211" s="313"/>
      <c r="J211" s="313"/>
      <c r="K211" s="361"/>
    </row>
    <row r="212" s="1" customFormat="1" ht="15" customHeight="1">
      <c r="B212" s="385"/>
      <c r="C212" s="313"/>
      <c r="D212" s="313"/>
      <c r="E212" s="313"/>
      <c r="F212" s="336" t="s">
        <v>3125</v>
      </c>
      <c r="G212" s="374"/>
      <c r="H212" s="365" t="s">
        <v>3126</v>
      </c>
      <c r="I212" s="365"/>
      <c r="J212" s="365"/>
      <c r="K212" s="386"/>
    </row>
    <row r="213" s="1" customFormat="1" ht="15" customHeight="1">
      <c r="B213" s="385"/>
      <c r="C213" s="313"/>
      <c r="D213" s="313"/>
      <c r="E213" s="313"/>
      <c r="F213" s="336" t="s">
        <v>645</v>
      </c>
      <c r="G213" s="374"/>
      <c r="H213" s="365" t="s">
        <v>184</v>
      </c>
      <c r="I213" s="365"/>
      <c r="J213" s="365"/>
      <c r="K213" s="386"/>
    </row>
    <row r="214" s="1" customFormat="1" ht="15" customHeight="1">
      <c r="B214" s="385"/>
      <c r="C214" s="313"/>
      <c r="D214" s="313"/>
      <c r="E214" s="313"/>
      <c r="F214" s="336"/>
      <c r="G214" s="374"/>
      <c r="H214" s="365"/>
      <c r="I214" s="365"/>
      <c r="J214" s="365"/>
      <c r="K214" s="386"/>
    </row>
    <row r="215" s="1" customFormat="1" ht="15" customHeight="1">
      <c r="B215" s="385"/>
      <c r="C215" s="313" t="s">
        <v>3249</v>
      </c>
      <c r="D215" s="313"/>
      <c r="E215" s="313"/>
      <c r="F215" s="336">
        <v>1</v>
      </c>
      <c r="G215" s="374"/>
      <c r="H215" s="365" t="s">
        <v>3289</v>
      </c>
      <c r="I215" s="365"/>
      <c r="J215" s="365"/>
      <c r="K215" s="386"/>
    </row>
    <row r="216" s="1" customFormat="1" ht="15" customHeight="1">
      <c r="B216" s="385"/>
      <c r="C216" s="313"/>
      <c r="D216" s="313"/>
      <c r="E216" s="313"/>
      <c r="F216" s="336">
        <v>2</v>
      </c>
      <c r="G216" s="374"/>
      <c r="H216" s="365" t="s">
        <v>3290</v>
      </c>
      <c r="I216" s="365"/>
      <c r="J216" s="365"/>
      <c r="K216" s="386"/>
    </row>
    <row r="217" s="1" customFormat="1" ht="15" customHeight="1">
      <c r="B217" s="385"/>
      <c r="C217" s="313"/>
      <c r="D217" s="313"/>
      <c r="E217" s="313"/>
      <c r="F217" s="336">
        <v>3</v>
      </c>
      <c r="G217" s="374"/>
      <c r="H217" s="365" t="s">
        <v>3291</v>
      </c>
      <c r="I217" s="365"/>
      <c r="J217" s="365"/>
      <c r="K217" s="386"/>
    </row>
    <row r="218" s="1" customFormat="1" ht="15" customHeight="1">
      <c r="B218" s="385"/>
      <c r="C218" s="313"/>
      <c r="D218" s="313"/>
      <c r="E218" s="313"/>
      <c r="F218" s="336">
        <v>4</v>
      </c>
      <c r="G218" s="374"/>
      <c r="H218" s="365" t="s">
        <v>3292</v>
      </c>
      <c r="I218" s="365"/>
      <c r="J218" s="365"/>
      <c r="K218" s="386"/>
    </row>
    <row r="219" s="1" customFormat="1" ht="12.75" customHeight="1">
      <c r="B219" s="387"/>
      <c r="C219" s="388"/>
      <c r="D219" s="388"/>
      <c r="E219" s="388"/>
      <c r="F219" s="388"/>
      <c r="G219" s="388"/>
      <c r="H219" s="388"/>
      <c r="I219" s="388"/>
      <c r="J219" s="388"/>
      <c r="K219" s="389"/>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80</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2" customFormat="1" ht="12" customHeight="1">
      <c r="A8" s="41"/>
      <c r="B8" s="47"/>
      <c r="C8" s="41"/>
      <c r="D8" s="146" t="s">
        <v>130</v>
      </c>
      <c r="E8" s="41"/>
      <c r="F8" s="41"/>
      <c r="G8" s="41"/>
      <c r="H8" s="41"/>
      <c r="I8" s="41"/>
      <c r="J8" s="41"/>
      <c r="K8" s="41"/>
      <c r="L8" s="148"/>
      <c r="S8" s="41"/>
      <c r="T8" s="41"/>
      <c r="U8" s="41"/>
      <c r="V8" s="41"/>
      <c r="W8" s="41"/>
      <c r="X8" s="41"/>
      <c r="Y8" s="41"/>
      <c r="Z8" s="41"/>
      <c r="AA8" s="41"/>
      <c r="AB8" s="41"/>
      <c r="AC8" s="41"/>
      <c r="AD8" s="41"/>
      <c r="AE8" s="41"/>
    </row>
    <row r="9" s="2" customFormat="1" ht="16.5" customHeight="1">
      <c r="A9" s="41"/>
      <c r="B9" s="47"/>
      <c r="C9" s="41"/>
      <c r="D9" s="41"/>
      <c r="E9" s="149" t="s">
        <v>131</v>
      </c>
      <c r="F9" s="41"/>
      <c r="G9" s="41"/>
      <c r="H9" s="41"/>
      <c r="I9" s="41"/>
      <c r="J9" s="41"/>
      <c r="K9" s="41"/>
      <c r="L9" s="148"/>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8"/>
      <c r="S10" s="41"/>
      <c r="T10" s="41"/>
      <c r="U10" s="41"/>
      <c r="V10" s="41"/>
      <c r="W10" s="41"/>
      <c r="X10" s="41"/>
      <c r="Y10" s="41"/>
      <c r="Z10" s="41"/>
      <c r="AA10" s="41"/>
      <c r="AB10" s="41"/>
      <c r="AC10" s="41"/>
      <c r="AD10" s="41"/>
      <c r="AE10" s="41"/>
    </row>
    <row r="11" s="2" customFormat="1" ht="12" customHeight="1">
      <c r="A11" s="41"/>
      <c r="B11" s="47"/>
      <c r="C11" s="41"/>
      <c r="D11" s="146" t="s">
        <v>18</v>
      </c>
      <c r="E11" s="41"/>
      <c r="F11" s="136" t="s">
        <v>19</v>
      </c>
      <c r="G11" s="41"/>
      <c r="H11" s="41"/>
      <c r="I11" s="146" t="s">
        <v>20</v>
      </c>
      <c r="J11" s="136" t="s">
        <v>19</v>
      </c>
      <c r="K11" s="41"/>
      <c r="L11" s="148"/>
      <c r="S11" s="41"/>
      <c r="T11" s="41"/>
      <c r="U11" s="41"/>
      <c r="V11" s="41"/>
      <c r="W11" s="41"/>
      <c r="X11" s="41"/>
      <c r="Y11" s="41"/>
      <c r="Z11" s="41"/>
      <c r="AA11" s="41"/>
      <c r="AB11" s="41"/>
      <c r="AC11" s="41"/>
      <c r="AD11" s="41"/>
      <c r="AE11" s="41"/>
    </row>
    <row r="12" s="2" customFormat="1" ht="12" customHeight="1">
      <c r="A12" s="41"/>
      <c r="B12" s="47"/>
      <c r="C12" s="41"/>
      <c r="D12" s="146" t="s">
        <v>21</v>
      </c>
      <c r="E12" s="41"/>
      <c r="F12" s="136" t="s">
        <v>22</v>
      </c>
      <c r="G12" s="41"/>
      <c r="H12" s="41"/>
      <c r="I12" s="146" t="s">
        <v>23</v>
      </c>
      <c r="J12" s="150" t="str">
        <f>'Rekapitulace stavby'!AN8</f>
        <v>15. 7. 2024</v>
      </c>
      <c r="K12" s="41"/>
      <c r="L12" s="148"/>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8"/>
      <c r="S13" s="41"/>
      <c r="T13" s="41"/>
      <c r="U13" s="41"/>
      <c r="V13" s="41"/>
      <c r="W13" s="41"/>
      <c r="X13" s="41"/>
      <c r="Y13" s="41"/>
      <c r="Z13" s="41"/>
      <c r="AA13" s="41"/>
      <c r="AB13" s="41"/>
      <c r="AC13" s="41"/>
      <c r="AD13" s="41"/>
      <c r="AE13" s="41"/>
    </row>
    <row r="14" s="2" customFormat="1" ht="12" customHeight="1">
      <c r="A14" s="41"/>
      <c r="B14" s="47"/>
      <c r="C14" s="41"/>
      <c r="D14" s="146" t="s">
        <v>25</v>
      </c>
      <c r="E14" s="41"/>
      <c r="F14" s="41"/>
      <c r="G14" s="41"/>
      <c r="H14" s="41"/>
      <c r="I14" s="146" t="s">
        <v>26</v>
      </c>
      <c r="J14" s="136" t="s">
        <v>19</v>
      </c>
      <c r="K14" s="41"/>
      <c r="L14" s="148"/>
      <c r="S14" s="41"/>
      <c r="T14" s="41"/>
      <c r="U14" s="41"/>
      <c r="V14" s="41"/>
      <c r="W14" s="41"/>
      <c r="X14" s="41"/>
      <c r="Y14" s="41"/>
      <c r="Z14" s="41"/>
      <c r="AA14" s="41"/>
      <c r="AB14" s="41"/>
      <c r="AC14" s="41"/>
      <c r="AD14" s="41"/>
      <c r="AE14" s="41"/>
    </row>
    <row r="15" s="2" customFormat="1" ht="18" customHeight="1">
      <c r="A15" s="41"/>
      <c r="B15" s="47"/>
      <c r="C15" s="41"/>
      <c r="D15" s="41"/>
      <c r="E15" s="136" t="s">
        <v>27</v>
      </c>
      <c r="F15" s="41"/>
      <c r="G15" s="41"/>
      <c r="H15" s="41"/>
      <c r="I15" s="146" t="s">
        <v>28</v>
      </c>
      <c r="J15" s="136" t="s">
        <v>19</v>
      </c>
      <c r="K15" s="41"/>
      <c r="L15" s="148"/>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8"/>
      <c r="S16" s="41"/>
      <c r="T16" s="41"/>
      <c r="U16" s="41"/>
      <c r="V16" s="41"/>
      <c r="W16" s="41"/>
      <c r="X16" s="41"/>
      <c r="Y16" s="41"/>
      <c r="Z16" s="41"/>
      <c r="AA16" s="41"/>
      <c r="AB16" s="41"/>
      <c r="AC16" s="41"/>
      <c r="AD16" s="41"/>
      <c r="AE16" s="41"/>
    </row>
    <row r="17" s="2" customFormat="1" ht="12" customHeight="1">
      <c r="A17" s="41"/>
      <c r="B17" s="47"/>
      <c r="C17" s="41"/>
      <c r="D17" s="146" t="s">
        <v>29</v>
      </c>
      <c r="E17" s="41"/>
      <c r="F17" s="41"/>
      <c r="G17" s="41"/>
      <c r="H17" s="41"/>
      <c r="I17" s="146" t="s">
        <v>26</v>
      </c>
      <c r="J17" s="36" t="str">
        <f>'Rekapitulace stavby'!AN13</f>
        <v>Vyplň údaj</v>
      </c>
      <c r="K17" s="41"/>
      <c r="L17" s="148"/>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6" t="s">
        <v>28</v>
      </c>
      <c r="J18" s="36" t="str">
        <f>'Rekapitulace stavby'!AN14</f>
        <v>Vyplň údaj</v>
      </c>
      <c r="K18" s="41"/>
      <c r="L18" s="148"/>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8"/>
      <c r="S19" s="41"/>
      <c r="T19" s="41"/>
      <c r="U19" s="41"/>
      <c r="V19" s="41"/>
      <c r="W19" s="41"/>
      <c r="X19" s="41"/>
      <c r="Y19" s="41"/>
      <c r="Z19" s="41"/>
      <c r="AA19" s="41"/>
      <c r="AB19" s="41"/>
      <c r="AC19" s="41"/>
      <c r="AD19" s="41"/>
      <c r="AE19" s="41"/>
    </row>
    <row r="20" s="2" customFormat="1" ht="12" customHeight="1">
      <c r="A20" s="41"/>
      <c r="B20" s="47"/>
      <c r="C20" s="41"/>
      <c r="D20" s="146" t="s">
        <v>31</v>
      </c>
      <c r="E20" s="41"/>
      <c r="F20" s="41"/>
      <c r="G20" s="41"/>
      <c r="H20" s="41"/>
      <c r="I20" s="146" t="s">
        <v>26</v>
      </c>
      <c r="J20" s="136" t="s">
        <v>19</v>
      </c>
      <c r="K20" s="41"/>
      <c r="L20" s="148"/>
      <c r="S20" s="41"/>
      <c r="T20" s="41"/>
      <c r="U20" s="41"/>
      <c r="V20" s="41"/>
      <c r="W20" s="41"/>
      <c r="X20" s="41"/>
      <c r="Y20" s="41"/>
      <c r="Z20" s="41"/>
      <c r="AA20" s="41"/>
      <c r="AB20" s="41"/>
      <c r="AC20" s="41"/>
      <c r="AD20" s="41"/>
      <c r="AE20" s="41"/>
    </row>
    <row r="21" s="2" customFormat="1" ht="18" customHeight="1">
      <c r="A21" s="41"/>
      <c r="B21" s="47"/>
      <c r="C21" s="41"/>
      <c r="D21" s="41"/>
      <c r="E21" s="136" t="s">
        <v>32</v>
      </c>
      <c r="F21" s="41"/>
      <c r="G21" s="41"/>
      <c r="H21" s="41"/>
      <c r="I21" s="146" t="s">
        <v>28</v>
      </c>
      <c r="J21" s="136" t="s">
        <v>19</v>
      </c>
      <c r="K21" s="41"/>
      <c r="L21" s="148"/>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8"/>
      <c r="S22" s="41"/>
      <c r="T22" s="41"/>
      <c r="U22" s="41"/>
      <c r="V22" s="41"/>
      <c r="W22" s="41"/>
      <c r="X22" s="41"/>
      <c r="Y22" s="41"/>
      <c r="Z22" s="41"/>
      <c r="AA22" s="41"/>
      <c r="AB22" s="41"/>
      <c r="AC22" s="41"/>
      <c r="AD22" s="41"/>
      <c r="AE22" s="41"/>
    </row>
    <row r="23" s="2" customFormat="1" ht="12" customHeight="1">
      <c r="A23" s="41"/>
      <c r="B23" s="47"/>
      <c r="C23" s="41"/>
      <c r="D23" s="146" t="s">
        <v>34</v>
      </c>
      <c r="E23" s="41"/>
      <c r="F23" s="41"/>
      <c r="G23" s="41"/>
      <c r="H23" s="41"/>
      <c r="I23" s="146" t="s">
        <v>26</v>
      </c>
      <c r="J23" s="136" t="s">
        <v>19</v>
      </c>
      <c r="K23" s="41"/>
      <c r="L23" s="148"/>
      <c r="S23" s="41"/>
      <c r="T23" s="41"/>
      <c r="U23" s="41"/>
      <c r="V23" s="41"/>
      <c r="W23" s="41"/>
      <c r="X23" s="41"/>
      <c r="Y23" s="41"/>
      <c r="Z23" s="41"/>
      <c r="AA23" s="41"/>
      <c r="AB23" s="41"/>
      <c r="AC23" s="41"/>
      <c r="AD23" s="41"/>
      <c r="AE23" s="41"/>
    </row>
    <row r="24" s="2" customFormat="1" ht="18" customHeight="1">
      <c r="A24" s="41"/>
      <c r="B24" s="47"/>
      <c r="C24" s="41"/>
      <c r="D24" s="41"/>
      <c r="E24" s="136" t="s">
        <v>35</v>
      </c>
      <c r="F24" s="41"/>
      <c r="G24" s="41"/>
      <c r="H24" s="41"/>
      <c r="I24" s="146" t="s">
        <v>28</v>
      </c>
      <c r="J24" s="136" t="s">
        <v>19</v>
      </c>
      <c r="K24" s="41"/>
      <c r="L24" s="148"/>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8"/>
      <c r="S25" s="41"/>
      <c r="T25" s="41"/>
      <c r="U25" s="41"/>
      <c r="V25" s="41"/>
      <c r="W25" s="41"/>
      <c r="X25" s="41"/>
      <c r="Y25" s="41"/>
      <c r="Z25" s="41"/>
      <c r="AA25" s="41"/>
      <c r="AB25" s="41"/>
      <c r="AC25" s="41"/>
      <c r="AD25" s="41"/>
      <c r="AE25" s="41"/>
    </row>
    <row r="26" s="2" customFormat="1" ht="12" customHeight="1">
      <c r="A26" s="41"/>
      <c r="B26" s="47"/>
      <c r="C26" s="41"/>
      <c r="D26" s="146" t="s">
        <v>36</v>
      </c>
      <c r="E26" s="41"/>
      <c r="F26" s="41"/>
      <c r="G26" s="41"/>
      <c r="H26" s="41"/>
      <c r="I26" s="41"/>
      <c r="J26" s="41"/>
      <c r="K26" s="41"/>
      <c r="L26" s="148"/>
      <c r="S26" s="41"/>
      <c r="T26" s="41"/>
      <c r="U26" s="41"/>
      <c r="V26" s="41"/>
      <c r="W26" s="41"/>
      <c r="X26" s="41"/>
      <c r="Y26" s="41"/>
      <c r="Z26" s="41"/>
      <c r="AA26" s="41"/>
      <c r="AB26" s="41"/>
      <c r="AC26" s="41"/>
      <c r="AD26" s="41"/>
      <c r="AE26" s="41"/>
    </row>
    <row r="27" s="8" customFormat="1" ht="16.5" customHeight="1">
      <c r="A27" s="151"/>
      <c r="B27" s="152"/>
      <c r="C27" s="151"/>
      <c r="D27" s="151"/>
      <c r="E27" s="153" t="s">
        <v>19</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1"/>
      <c r="B28" s="47"/>
      <c r="C28" s="41"/>
      <c r="D28" s="41"/>
      <c r="E28" s="41"/>
      <c r="F28" s="41"/>
      <c r="G28" s="41"/>
      <c r="H28" s="41"/>
      <c r="I28" s="41"/>
      <c r="J28" s="41"/>
      <c r="K28" s="41"/>
      <c r="L28" s="148"/>
      <c r="S28" s="41"/>
      <c r="T28" s="41"/>
      <c r="U28" s="41"/>
      <c r="V28" s="41"/>
      <c r="W28" s="41"/>
      <c r="X28" s="41"/>
      <c r="Y28" s="41"/>
      <c r="Z28" s="41"/>
      <c r="AA28" s="41"/>
      <c r="AB28" s="41"/>
      <c r="AC28" s="41"/>
      <c r="AD28" s="41"/>
      <c r="AE28" s="41"/>
    </row>
    <row r="29" s="2" customFormat="1" ht="6.96" customHeight="1">
      <c r="A29" s="41"/>
      <c r="B29" s="47"/>
      <c r="C29" s="41"/>
      <c r="D29" s="155"/>
      <c r="E29" s="155"/>
      <c r="F29" s="155"/>
      <c r="G29" s="155"/>
      <c r="H29" s="155"/>
      <c r="I29" s="155"/>
      <c r="J29" s="155"/>
      <c r="K29" s="155"/>
      <c r="L29" s="148"/>
      <c r="S29" s="41"/>
      <c r="T29" s="41"/>
      <c r="U29" s="41"/>
      <c r="V29" s="41"/>
      <c r="W29" s="41"/>
      <c r="X29" s="41"/>
      <c r="Y29" s="41"/>
      <c r="Z29" s="41"/>
      <c r="AA29" s="41"/>
      <c r="AB29" s="41"/>
      <c r="AC29" s="41"/>
      <c r="AD29" s="41"/>
      <c r="AE29" s="41"/>
    </row>
    <row r="30" s="2" customFormat="1" ht="25.44" customHeight="1">
      <c r="A30" s="41"/>
      <c r="B30" s="47"/>
      <c r="C30" s="41"/>
      <c r="D30" s="156" t="s">
        <v>38</v>
      </c>
      <c r="E30" s="41"/>
      <c r="F30" s="41"/>
      <c r="G30" s="41"/>
      <c r="H30" s="41"/>
      <c r="I30" s="41"/>
      <c r="J30" s="157">
        <f>ROUND(J84, 2)</f>
        <v>0</v>
      </c>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14.4" customHeight="1">
      <c r="A32" s="41"/>
      <c r="B32" s="47"/>
      <c r="C32" s="41"/>
      <c r="D32" s="41"/>
      <c r="E32" s="41"/>
      <c r="F32" s="158" t="s">
        <v>40</v>
      </c>
      <c r="G32" s="41"/>
      <c r="H32" s="41"/>
      <c r="I32" s="158" t="s">
        <v>39</v>
      </c>
      <c r="J32" s="158" t="s">
        <v>41</v>
      </c>
      <c r="K32" s="41"/>
      <c r="L32" s="148"/>
      <c r="S32" s="41"/>
      <c r="T32" s="41"/>
      <c r="U32" s="41"/>
      <c r="V32" s="41"/>
      <c r="W32" s="41"/>
      <c r="X32" s="41"/>
      <c r="Y32" s="41"/>
      <c r="Z32" s="41"/>
      <c r="AA32" s="41"/>
      <c r="AB32" s="41"/>
      <c r="AC32" s="41"/>
      <c r="AD32" s="41"/>
      <c r="AE32" s="41"/>
    </row>
    <row r="33" s="2" customFormat="1" ht="14.4" customHeight="1">
      <c r="A33" s="41"/>
      <c r="B33" s="47"/>
      <c r="C33" s="41"/>
      <c r="D33" s="159" t="s">
        <v>42</v>
      </c>
      <c r="E33" s="146" t="s">
        <v>43</v>
      </c>
      <c r="F33" s="160">
        <f>ROUND((SUM(BE84:BE98)),  2)</f>
        <v>0</v>
      </c>
      <c r="G33" s="41"/>
      <c r="H33" s="41"/>
      <c r="I33" s="161">
        <v>0.20999999999999999</v>
      </c>
      <c r="J33" s="160">
        <f>ROUND(((SUM(BE84:BE98))*I33),  2)</f>
        <v>0</v>
      </c>
      <c r="K33" s="41"/>
      <c r="L33" s="148"/>
      <c r="S33" s="41"/>
      <c r="T33" s="41"/>
      <c r="U33" s="41"/>
      <c r="V33" s="41"/>
      <c r="W33" s="41"/>
      <c r="X33" s="41"/>
      <c r="Y33" s="41"/>
      <c r="Z33" s="41"/>
      <c r="AA33" s="41"/>
      <c r="AB33" s="41"/>
      <c r="AC33" s="41"/>
      <c r="AD33" s="41"/>
      <c r="AE33" s="41"/>
    </row>
    <row r="34" s="2" customFormat="1" ht="14.4" customHeight="1">
      <c r="A34" s="41"/>
      <c r="B34" s="47"/>
      <c r="C34" s="41"/>
      <c r="D34" s="41"/>
      <c r="E34" s="146" t="s">
        <v>44</v>
      </c>
      <c r="F34" s="160">
        <f>ROUND((SUM(BF84:BF98)),  2)</f>
        <v>0</v>
      </c>
      <c r="G34" s="41"/>
      <c r="H34" s="41"/>
      <c r="I34" s="161">
        <v>0.12</v>
      </c>
      <c r="J34" s="160">
        <f>ROUND(((SUM(BF84:BF98))*I34),  2)</f>
        <v>0</v>
      </c>
      <c r="K34" s="41"/>
      <c r="L34" s="148"/>
      <c r="S34" s="41"/>
      <c r="T34" s="41"/>
      <c r="U34" s="41"/>
      <c r="V34" s="41"/>
      <c r="W34" s="41"/>
      <c r="X34" s="41"/>
      <c r="Y34" s="41"/>
      <c r="Z34" s="41"/>
      <c r="AA34" s="41"/>
      <c r="AB34" s="41"/>
      <c r="AC34" s="41"/>
      <c r="AD34" s="41"/>
      <c r="AE34" s="41"/>
    </row>
    <row r="35" hidden="1" s="2" customFormat="1" ht="14.4" customHeight="1">
      <c r="A35" s="41"/>
      <c r="B35" s="47"/>
      <c r="C35" s="41"/>
      <c r="D35" s="41"/>
      <c r="E35" s="146" t="s">
        <v>45</v>
      </c>
      <c r="F35" s="160">
        <f>ROUND((SUM(BG84:BG98)),  2)</f>
        <v>0</v>
      </c>
      <c r="G35" s="41"/>
      <c r="H35" s="41"/>
      <c r="I35" s="161">
        <v>0.20999999999999999</v>
      </c>
      <c r="J35" s="160">
        <f>0</f>
        <v>0</v>
      </c>
      <c r="K35" s="41"/>
      <c r="L35" s="148"/>
      <c r="S35" s="41"/>
      <c r="T35" s="41"/>
      <c r="U35" s="41"/>
      <c r="V35" s="41"/>
      <c r="W35" s="41"/>
      <c r="X35" s="41"/>
      <c r="Y35" s="41"/>
      <c r="Z35" s="41"/>
      <c r="AA35" s="41"/>
      <c r="AB35" s="41"/>
      <c r="AC35" s="41"/>
      <c r="AD35" s="41"/>
      <c r="AE35" s="41"/>
    </row>
    <row r="36" hidden="1" s="2" customFormat="1" ht="14.4" customHeight="1">
      <c r="A36" s="41"/>
      <c r="B36" s="47"/>
      <c r="C36" s="41"/>
      <c r="D36" s="41"/>
      <c r="E36" s="146" t="s">
        <v>46</v>
      </c>
      <c r="F36" s="160">
        <f>ROUND((SUM(BH84:BH98)),  2)</f>
        <v>0</v>
      </c>
      <c r="G36" s="41"/>
      <c r="H36" s="41"/>
      <c r="I36" s="161">
        <v>0.12</v>
      </c>
      <c r="J36" s="160">
        <f>0</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47</v>
      </c>
      <c r="F37" s="160">
        <f>ROUND((SUM(BI84:BI98)),  2)</f>
        <v>0</v>
      </c>
      <c r="G37" s="41"/>
      <c r="H37" s="41"/>
      <c r="I37" s="161">
        <v>0</v>
      </c>
      <c r="J37" s="160">
        <f>0</f>
        <v>0</v>
      </c>
      <c r="K37" s="41"/>
      <c r="L37" s="148"/>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8"/>
      <c r="S38" s="41"/>
      <c r="T38" s="41"/>
      <c r="U38" s="41"/>
      <c r="V38" s="41"/>
      <c r="W38" s="41"/>
      <c r="X38" s="41"/>
      <c r="Y38" s="41"/>
      <c r="Z38" s="41"/>
      <c r="AA38" s="41"/>
      <c r="AB38" s="41"/>
      <c r="AC38" s="41"/>
      <c r="AD38" s="41"/>
      <c r="AE38" s="41"/>
    </row>
    <row r="39" s="2" customFormat="1" ht="25.44" customHeight="1">
      <c r="A39" s="41"/>
      <c r="B39" s="47"/>
      <c r="C39" s="162"/>
      <c r="D39" s="163" t="s">
        <v>48</v>
      </c>
      <c r="E39" s="164"/>
      <c r="F39" s="164"/>
      <c r="G39" s="165" t="s">
        <v>49</v>
      </c>
      <c r="H39" s="166" t="s">
        <v>50</v>
      </c>
      <c r="I39" s="164"/>
      <c r="J39" s="167">
        <f>SUM(J30:J37)</f>
        <v>0</v>
      </c>
      <c r="K39" s="168"/>
      <c r="L39" s="148"/>
      <c r="S39" s="41"/>
      <c r="T39" s="41"/>
      <c r="U39" s="41"/>
      <c r="V39" s="41"/>
      <c r="W39" s="41"/>
      <c r="X39" s="41"/>
      <c r="Y39" s="41"/>
      <c r="Z39" s="41"/>
      <c r="AA39" s="41"/>
      <c r="AB39" s="41"/>
      <c r="AC39" s="41"/>
      <c r="AD39" s="41"/>
      <c r="AE39" s="41"/>
    </row>
    <row r="40" s="2" customFormat="1" ht="14.4" customHeight="1">
      <c r="A40" s="41"/>
      <c r="B40" s="169"/>
      <c r="C40" s="170"/>
      <c r="D40" s="170"/>
      <c r="E40" s="170"/>
      <c r="F40" s="170"/>
      <c r="G40" s="170"/>
      <c r="H40" s="170"/>
      <c r="I40" s="170"/>
      <c r="J40" s="170"/>
      <c r="K40" s="170"/>
      <c r="L40" s="148"/>
      <c r="S40" s="41"/>
      <c r="T40" s="41"/>
      <c r="U40" s="41"/>
      <c r="V40" s="41"/>
      <c r="W40" s="41"/>
      <c r="X40" s="41"/>
      <c r="Y40" s="41"/>
      <c r="Z40" s="41"/>
      <c r="AA40" s="41"/>
      <c r="AB40" s="41"/>
      <c r="AC40" s="41"/>
      <c r="AD40" s="41"/>
      <c r="AE40" s="41"/>
    </row>
    <row r="44" s="2" customFormat="1" ht="6.96" customHeight="1">
      <c r="A44" s="41"/>
      <c r="B44" s="171"/>
      <c r="C44" s="172"/>
      <c r="D44" s="172"/>
      <c r="E44" s="172"/>
      <c r="F44" s="172"/>
      <c r="G44" s="172"/>
      <c r="H44" s="172"/>
      <c r="I44" s="172"/>
      <c r="J44" s="172"/>
      <c r="K44" s="172"/>
      <c r="L44" s="148"/>
      <c r="S44" s="41"/>
      <c r="T44" s="41"/>
      <c r="U44" s="41"/>
      <c r="V44" s="41"/>
      <c r="W44" s="41"/>
      <c r="X44" s="41"/>
      <c r="Y44" s="41"/>
      <c r="Z44" s="41"/>
      <c r="AA44" s="41"/>
      <c r="AB44" s="41"/>
      <c r="AC44" s="41"/>
      <c r="AD44" s="41"/>
      <c r="AE44" s="41"/>
    </row>
    <row r="45" s="2" customFormat="1" ht="24.96" customHeight="1">
      <c r="A45" s="41"/>
      <c r="B45" s="42"/>
      <c r="C45" s="26" t="s">
        <v>132</v>
      </c>
      <c r="D45" s="43"/>
      <c r="E45" s="43"/>
      <c r="F45" s="43"/>
      <c r="G45" s="43"/>
      <c r="H45" s="43"/>
      <c r="I45" s="43"/>
      <c r="J45" s="43"/>
      <c r="K45" s="43"/>
      <c r="L45" s="148"/>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8"/>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26.25" customHeight="1">
      <c r="A48" s="41"/>
      <c r="B48" s="42"/>
      <c r="C48" s="43"/>
      <c r="D48" s="43"/>
      <c r="E48" s="173" t="str">
        <f>E7</f>
        <v>Změna stavby před dokončením - snížení energetické náročnosti technologických zařízení v kuchyni ZŠ Nádražní HS</v>
      </c>
      <c r="F48" s="35"/>
      <c r="G48" s="35"/>
      <c r="H48" s="35"/>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130</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72" t="str">
        <f>E9</f>
        <v>00 - VRN</v>
      </c>
      <c r="F50" s="43"/>
      <c r="G50" s="43"/>
      <c r="H50" s="43"/>
      <c r="I50" s="43"/>
      <c r="J50" s="43"/>
      <c r="K50" s="43"/>
      <c r="L50" s="148"/>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Horní Slavkov, Nádražní 683</v>
      </c>
      <c r="G52" s="43"/>
      <c r="H52" s="43"/>
      <c r="I52" s="35" t="s">
        <v>23</v>
      </c>
      <c r="J52" s="75" t="str">
        <f>IF(J12="","",J12)</f>
        <v>15. 7. 2024</v>
      </c>
      <c r="K52" s="43"/>
      <c r="L52" s="148"/>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Město Horní Slavkov</v>
      </c>
      <c r="G54" s="43"/>
      <c r="H54" s="43"/>
      <c r="I54" s="35" t="s">
        <v>31</v>
      </c>
      <c r="J54" s="39" t="str">
        <f>E21</f>
        <v>CENTRA STAV s.r.o.</v>
      </c>
      <c r="K54" s="43"/>
      <c r="L54" s="148"/>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Michal Kubelka</v>
      </c>
      <c r="K55" s="43"/>
      <c r="L55" s="148"/>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8"/>
      <c r="S56" s="41"/>
      <c r="T56" s="41"/>
      <c r="U56" s="41"/>
      <c r="V56" s="41"/>
      <c r="W56" s="41"/>
      <c r="X56" s="41"/>
      <c r="Y56" s="41"/>
      <c r="Z56" s="41"/>
      <c r="AA56" s="41"/>
      <c r="AB56" s="41"/>
      <c r="AC56" s="41"/>
      <c r="AD56" s="41"/>
      <c r="AE56" s="41"/>
    </row>
    <row r="57" s="2" customFormat="1" ht="29.28" customHeight="1">
      <c r="A57" s="41"/>
      <c r="B57" s="42"/>
      <c r="C57" s="174" t="s">
        <v>133</v>
      </c>
      <c r="D57" s="175"/>
      <c r="E57" s="175"/>
      <c r="F57" s="175"/>
      <c r="G57" s="175"/>
      <c r="H57" s="175"/>
      <c r="I57" s="175"/>
      <c r="J57" s="176" t="s">
        <v>134</v>
      </c>
      <c r="K57" s="175"/>
      <c r="L57" s="148"/>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8"/>
      <c r="S58" s="41"/>
      <c r="T58" s="41"/>
      <c r="U58" s="41"/>
      <c r="V58" s="41"/>
      <c r="W58" s="41"/>
      <c r="X58" s="41"/>
      <c r="Y58" s="41"/>
      <c r="Z58" s="41"/>
      <c r="AA58" s="41"/>
      <c r="AB58" s="41"/>
      <c r="AC58" s="41"/>
      <c r="AD58" s="41"/>
      <c r="AE58" s="41"/>
    </row>
    <row r="59" s="2" customFormat="1" ht="22.8" customHeight="1">
      <c r="A59" s="41"/>
      <c r="B59" s="42"/>
      <c r="C59" s="177" t="s">
        <v>70</v>
      </c>
      <c r="D59" s="43"/>
      <c r="E59" s="43"/>
      <c r="F59" s="43"/>
      <c r="G59" s="43"/>
      <c r="H59" s="43"/>
      <c r="I59" s="43"/>
      <c r="J59" s="105">
        <f>J84</f>
        <v>0</v>
      </c>
      <c r="K59" s="43"/>
      <c r="L59" s="148"/>
      <c r="S59" s="41"/>
      <c r="T59" s="41"/>
      <c r="U59" s="41"/>
      <c r="V59" s="41"/>
      <c r="W59" s="41"/>
      <c r="X59" s="41"/>
      <c r="Y59" s="41"/>
      <c r="Z59" s="41"/>
      <c r="AA59" s="41"/>
      <c r="AB59" s="41"/>
      <c r="AC59" s="41"/>
      <c r="AD59" s="41"/>
      <c r="AE59" s="41"/>
      <c r="AU59" s="20" t="s">
        <v>135</v>
      </c>
    </row>
    <row r="60" s="9" customFormat="1" ht="24.96" customHeight="1">
      <c r="A60" s="9"/>
      <c r="B60" s="178"/>
      <c r="C60" s="179"/>
      <c r="D60" s="180" t="s">
        <v>136</v>
      </c>
      <c r="E60" s="181"/>
      <c r="F60" s="181"/>
      <c r="G60" s="181"/>
      <c r="H60" s="181"/>
      <c r="I60" s="181"/>
      <c r="J60" s="182">
        <f>J85</f>
        <v>0</v>
      </c>
      <c r="K60" s="179"/>
      <c r="L60" s="183"/>
      <c r="S60" s="9"/>
      <c r="T60" s="9"/>
      <c r="U60" s="9"/>
      <c r="V60" s="9"/>
      <c r="W60" s="9"/>
      <c r="X60" s="9"/>
      <c r="Y60" s="9"/>
      <c r="Z60" s="9"/>
      <c r="AA60" s="9"/>
      <c r="AB60" s="9"/>
      <c r="AC60" s="9"/>
      <c r="AD60" s="9"/>
      <c r="AE60" s="9"/>
    </row>
    <row r="61" s="10" customFormat="1" ht="19.92" customHeight="1">
      <c r="A61" s="10"/>
      <c r="B61" s="184"/>
      <c r="C61" s="128"/>
      <c r="D61" s="185" t="s">
        <v>137</v>
      </c>
      <c r="E61" s="186"/>
      <c r="F61" s="186"/>
      <c r="G61" s="186"/>
      <c r="H61" s="186"/>
      <c r="I61" s="186"/>
      <c r="J61" s="187">
        <f>J86</f>
        <v>0</v>
      </c>
      <c r="K61" s="128"/>
      <c r="L61" s="188"/>
      <c r="S61" s="10"/>
      <c r="T61" s="10"/>
      <c r="U61" s="10"/>
      <c r="V61" s="10"/>
      <c r="W61" s="10"/>
      <c r="X61" s="10"/>
      <c r="Y61" s="10"/>
      <c r="Z61" s="10"/>
      <c r="AA61" s="10"/>
      <c r="AB61" s="10"/>
      <c r="AC61" s="10"/>
      <c r="AD61" s="10"/>
      <c r="AE61" s="10"/>
    </row>
    <row r="62" s="10" customFormat="1" ht="19.92" customHeight="1">
      <c r="A62" s="10"/>
      <c r="B62" s="184"/>
      <c r="C62" s="128"/>
      <c r="D62" s="185" t="s">
        <v>138</v>
      </c>
      <c r="E62" s="186"/>
      <c r="F62" s="186"/>
      <c r="G62" s="186"/>
      <c r="H62" s="186"/>
      <c r="I62" s="186"/>
      <c r="J62" s="187">
        <f>J89</f>
        <v>0</v>
      </c>
      <c r="K62" s="128"/>
      <c r="L62" s="188"/>
      <c r="S62" s="10"/>
      <c r="T62" s="10"/>
      <c r="U62" s="10"/>
      <c r="V62" s="10"/>
      <c r="W62" s="10"/>
      <c r="X62" s="10"/>
      <c r="Y62" s="10"/>
      <c r="Z62" s="10"/>
      <c r="AA62" s="10"/>
      <c r="AB62" s="10"/>
      <c r="AC62" s="10"/>
      <c r="AD62" s="10"/>
      <c r="AE62" s="10"/>
    </row>
    <row r="63" s="10" customFormat="1" ht="19.92" customHeight="1">
      <c r="A63" s="10"/>
      <c r="B63" s="184"/>
      <c r="C63" s="128"/>
      <c r="D63" s="185" t="s">
        <v>139</v>
      </c>
      <c r="E63" s="186"/>
      <c r="F63" s="186"/>
      <c r="G63" s="186"/>
      <c r="H63" s="186"/>
      <c r="I63" s="186"/>
      <c r="J63" s="187">
        <f>J93</f>
        <v>0</v>
      </c>
      <c r="K63" s="128"/>
      <c r="L63" s="188"/>
      <c r="S63" s="10"/>
      <c r="T63" s="10"/>
      <c r="U63" s="10"/>
      <c r="V63" s="10"/>
      <c r="W63" s="10"/>
      <c r="X63" s="10"/>
      <c r="Y63" s="10"/>
      <c r="Z63" s="10"/>
      <c r="AA63" s="10"/>
      <c r="AB63" s="10"/>
      <c r="AC63" s="10"/>
      <c r="AD63" s="10"/>
      <c r="AE63" s="10"/>
    </row>
    <row r="64" s="10" customFormat="1" ht="19.92" customHeight="1">
      <c r="A64" s="10"/>
      <c r="B64" s="184"/>
      <c r="C64" s="128"/>
      <c r="D64" s="185" t="s">
        <v>140</v>
      </c>
      <c r="E64" s="186"/>
      <c r="F64" s="186"/>
      <c r="G64" s="186"/>
      <c r="H64" s="186"/>
      <c r="I64" s="186"/>
      <c r="J64" s="187">
        <f>J96</f>
        <v>0</v>
      </c>
      <c r="K64" s="128"/>
      <c r="L64" s="188"/>
      <c r="S64" s="10"/>
      <c r="T64" s="10"/>
      <c r="U64" s="10"/>
      <c r="V64" s="10"/>
      <c r="W64" s="10"/>
      <c r="X64" s="10"/>
      <c r="Y64" s="10"/>
      <c r="Z64" s="10"/>
      <c r="AA64" s="10"/>
      <c r="AB64" s="10"/>
      <c r="AC64" s="10"/>
      <c r="AD64" s="10"/>
      <c r="AE64" s="10"/>
    </row>
    <row r="65" s="2" customFormat="1" ht="21.84" customHeight="1">
      <c r="A65" s="41"/>
      <c r="B65" s="42"/>
      <c r="C65" s="43"/>
      <c r="D65" s="43"/>
      <c r="E65" s="43"/>
      <c r="F65" s="43"/>
      <c r="G65" s="43"/>
      <c r="H65" s="43"/>
      <c r="I65" s="43"/>
      <c r="J65" s="43"/>
      <c r="K65" s="43"/>
      <c r="L65" s="148"/>
      <c r="S65" s="41"/>
      <c r="T65" s="41"/>
      <c r="U65" s="41"/>
      <c r="V65" s="41"/>
      <c r="W65" s="41"/>
      <c r="X65" s="41"/>
      <c r="Y65" s="41"/>
      <c r="Z65" s="41"/>
      <c r="AA65" s="41"/>
      <c r="AB65" s="41"/>
      <c r="AC65" s="41"/>
      <c r="AD65" s="41"/>
      <c r="AE65" s="41"/>
    </row>
    <row r="66" s="2" customFormat="1" ht="6.96" customHeight="1">
      <c r="A66" s="41"/>
      <c r="B66" s="62"/>
      <c r="C66" s="63"/>
      <c r="D66" s="63"/>
      <c r="E66" s="63"/>
      <c r="F66" s="63"/>
      <c r="G66" s="63"/>
      <c r="H66" s="63"/>
      <c r="I66" s="63"/>
      <c r="J66" s="63"/>
      <c r="K66" s="63"/>
      <c r="L66" s="148"/>
      <c r="S66" s="41"/>
      <c r="T66" s="41"/>
      <c r="U66" s="41"/>
      <c r="V66" s="41"/>
      <c r="W66" s="41"/>
      <c r="X66" s="41"/>
      <c r="Y66" s="41"/>
      <c r="Z66" s="41"/>
      <c r="AA66" s="41"/>
      <c r="AB66" s="41"/>
      <c r="AC66" s="41"/>
      <c r="AD66" s="41"/>
      <c r="AE66" s="41"/>
    </row>
    <row r="70" s="2" customFormat="1" ht="6.96" customHeight="1">
      <c r="A70" s="41"/>
      <c r="B70" s="64"/>
      <c r="C70" s="65"/>
      <c r="D70" s="65"/>
      <c r="E70" s="65"/>
      <c r="F70" s="65"/>
      <c r="G70" s="65"/>
      <c r="H70" s="65"/>
      <c r="I70" s="65"/>
      <c r="J70" s="65"/>
      <c r="K70" s="65"/>
      <c r="L70" s="148"/>
      <c r="S70" s="41"/>
      <c r="T70" s="41"/>
      <c r="U70" s="41"/>
      <c r="V70" s="41"/>
      <c r="W70" s="41"/>
      <c r="X70" s="41"/>
      <c r="Y70" s="41"/>
      <c r="Z70" s="41"/>
      <c r="AA70" s="41"/>
      <c r="AB70" s="41"/>
      <c r="AC70" s="41"/>
      <c r="AD70" s="41"/>
      <c r="AE70" s="41"/>
    </row>
    <row r="71" s="2" customFormat="1" ht="24.96" customHeight="1">
      <c r="A71" s="41"/>
      <c r="B71" s="42"/>
      <c r="C71" s="26" t="s">
        <v>141</v>
      </c>
      <c r="D71" s="43"/>
      <c r="E71" s="43"/>
      <c r="F71" s="43"/>
      <c r="G71" s="43"/>
      <c r="H71" s="43"/>
      <c r="I71" s="43"/>
      <c r="J71" s="43"/>
      <c r="K71" s="43"/>
      <c r="L71" s="148"/>
      <c r="S71" s="41"/>
      <c r="T71" s="41"/>
      <c r="U71" s="41"/>
      <c r="V71" s="41"/>
      <c r="W71" s="41"/>
      <c r="X71" s="41"/>
      <c r="Y71" s="41"/>
      <c r="Z71" s="41"/>
      <c r="AA71" s="41"/>
      <c r="AB71" s="41"/>
      <c r="AC71" s="41"/>
      <c r="AD71" s="41"/>
      <c r="AE71" s="41"/>
    </row>
    <row r="72" s="2" customFormat="1" ht="6.96" customHeight="1">
      <c r="A72" s="41"/>
      <c r="B72" s="42"/>
      <c r="C72" s="43"/>
      <c r="D72" s="43"/>
      <c r="E72" s="43"/>
      <c r="F72" s="43"/>
      <c r="G72" s="43"/>
      <c r="H72" s="43"/>
      <c r="I72" s="43"/>
      <c r="J72" s="43"/>
      <c r="K72" s="43"/>
      <c r="L72" s="148"/>
      <c r="S72" s="41"/>
      <c r="T72" s="41"/>
      <c r="U72" s="41"/>
      <c r="V72" s="41"/>
      <c r="W72" s="41"/>
      <c r="X72" s="41"/>
      <c r="Y72" s="41"/>
      <c r="Z72" s="41"/>
      <c r="AA72" s="41"/>
      <c r="AB72" s="41"/>
      <c r="AC72" s="41"/>
      <c r="AD72" s="41"/>
      <c r="AE72" s="41"/>
    </row>
    <row r="73" s="2" customFormat="1" ht="12" customHeight="1">
      <c r="A73" s="41"/>
      <c r="B73" s="42"/>
      <c r="C73" s="35" t="s">
        <v>16</v>
      </c>
      <c r="D73" s="43"/>
      <c r="E73" s="43"/>
      <c r="F73" s="43"/>
      <c r="G73" s="43"/>
      <c r="H73" s="43"/>
      <c r="I73" s="43"/>
      <c r="J73" s="43"/>
      <c r="K73" s="43"/>
      <c r="L73" s="148"/>
      <c r="S73" s="41"/>
      <c r="T73" s="41"/>
      <c r="U73" s="41"/>
      <c r="V73" s="41"/>
      <c r="W73" s="41"/>
      <c r="X73" s="41"/>
      <c r="Y73" s="41"/>
      <c r="Z73" s="41"/>
      <c r="AA73" s="41"/>
      <c r="AB73" s="41"/>
      <c r="AC73" s="41"/>
      <c r="AD73" s="41"/>
      <c r="AE73" s="41"/>
    </row>
    <row r="74" s="2" customFormat="1" ht="26.25" customHeight="1">
      <c r="A74" s="41"/>
      <c r="B74" s="42"/>
      <c r="C74" s="43"/>
      <c r="D74" s="43"/>
      <c r="E74" s="173" t="str">
        <f>E7</f>
        <v>Změna stavby před dokončením - snížení energetické náročnosti technologických zařízení v kuchyni ZŠ Nádražní HS</v>
      </c>
      <c r="F74" s="35"/>
      <c r="G74" s="35"/>
      <c r="H74" s="35"/>
      <c r="I74" s="43"/>
      <c r="J74" s="43"/>
      <c r="K74" s="43"/>
      <c r="L74" s="148"/>
      <c r="S74" s="41"/>
      <c r="T74" s="41"/>
      <c r="U74" s="41"/>
      <c r="V74" s="41"/>
      <c r="W74" s="41"/>
      <c r="X74" s="41"/>
      <c r="Y74" s="41"/>
      <c r="Z74" s="41"/>
      <c r="AA74" s="41"/>
      <c r="AB74" s="41"/>
      <c r="AC74" s="41"/>
      <c r="AD74" s="41"/>
      <c r="AE74" s="41"/>
    </row>
    <row r="75" s="2" customFormat="1" ht="12" customHeight="1">
      <c r="A75" s="41"/>
      <c r="B75" s="42"/>
      <c r="C75" s="35" t="s">
        <v>130</v>
      </c>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16.5" customHeight="1">
      <c r="A76" s="41"/>
      <c r="B76" s="42"/>
      <c r="C76" s="43"/>
      <c r="D76" s="43"/>
      <c r="E76" s="72" t="str">
        <f>E9</f>
        <v>00 - VRN</v>
      </c>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21</v>
      </c>
      <c r="D78" s="43"/>
      <c r="E78" s="43"/>
      <c r="F78" s="30" t="str">
        <f>F12</f>
        <v>Horní Slavkov, Nádražní 683</v>
      </c>
      <c r="G78" s="43"/>
      <c r="H78" s="43"/>
      <c r="I78" s="35" t="s">
        <v>23</v>
      </c>
      <c r="J78" s="75" t="str">
        <f>IF(J12="","",J12)</f>
        <v>15. 7. 2024</v>
      </c>
      <c r="K78" s="43"/>
      <c r="L78" s="148"/>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15.15" customHeight="1">
      <c r="A80" s="41"/>
      <c r="B80" s="42"/>
      <c r="C80" s="35" t="s">
        <v>25</v>
      </c>
      <c r="D80" s="43"/>
      <c r="E80" s="43"/>
      <c r="F80" s="30" t="str">
        <f>E15</f>
        <v>Město Horní Slavkov</v>
      </c>
      <c r="G80" s="43"/>
      <c r="H80" s="43"/>
      <c r="I80" s="35" t="s">
        <v>31</v>
      </c>
      <c r="J80" s="39" t="str">
        <f>E21</f>
        <v>CENTRA STAV s.r.o.</v>
      </c>
      <c r="K80" s="43"/>
      <c r="L80" s="148"/>
      <c r="S80" s="41"/>
      <c r="T80" s="41"/>
      <c r="U80" s="41"/>
      <c r="V80" s="41"/>
      <c r="W80" s="41"/>
      <c r="X80" s="41"/>
      <c r="Y80" s="41"/>
      <c r="Z80" s="41"/>
      <c r="AA80" s="41"/>
      <c r="AB80" s="41"/>
      <c r="AC80" s="41"/>
      <c r="AD80" s="41"/>
      <c r="AE80" s="41"/>
    </row>
    <row r="81" s="2" customFormat="1" ht="15.15" customHeight="1">
      <c r="A81" s="41"/>
      <c r="B81" s="42"/>
      <c r="C81" s="35" t="s">
        <v>29</v>
      </c>
      <c r="D81" s="43"/>
      <c r="E81" s="43"/>
      <c r="F81" s="30" t="str">
        <f>IF(E18="","",E18)</f>
        <v>Vyplň údaj</v>
      </c>
      <c r="G81" s="43"/>
      <c r="H81" s="43"/>
      <c r="I81" s="35" t="s">
        <v>34</v>
      </c>
      <c r="J81" s="39" t="str">
        <f>E24</f>
        <v>Michal Kubelka</v>
      </c>
      <c r="K81" s="43"/>
      <c r="L81" s="148"/>
      <c r="S81" s="41"/>
      <c r="T81" s="41"/>
      <c r="U81" s="41"/>
      <c r="V81" s="41"/>
      <c r="W81" s="41"/>
      <c r="X81" s="41"/>
      <c r="Y81" s="41"/>
      <c r="Z81" s="41"/>
      <c r="AA81" s="41"/>
      <c r="AB81" s="41"/>
      <c r="AC81" s="41"/>
      <c r="AD81" s="41"/>
      <c r="AE81" s="41"/>
    </row>
    <row r="82" s="2" customFormat="1" ht="10.32" customHeight="1">
      <c r="A82" s="41"/>
      <c r="B82" s="42"/>
      <c r="C82" s="43"/>
      <c r="D82" s="43"/>
      <c r="E82" s="43"/>
      <c r="F82" s="43"/>
      <c r="G82" s="43"/>
      <c r="H82" s="43"/>
      <c r="I82" s="43"/>
      <c r="J82" s="43"/>
      <c r="K82" s="43"/>
      <c r="L82" s="148"/>
      <c r="S82" s="41"/>
      <c r="T82" s="41"/>
      <c r="U82" s="41"/>
      <c r="V82" s="41"/>
      <c r="W82" s="41"/>
      <c r="X82" s="41"/>
      <c r="Y82" s="41"/>
      <c r="Z82" s="41"/>
      <c r="AA82" s="41"/>
      <c r="AB82" s="41"/>
      <c r="AC82" s="41"/>
      <c r="AD82" s="41"/>
      <c r="AE82" s="41"/>
    </row>
    <row r="83" s="11" customFormat="1" ht="29.28" customHeight="1">
      <c r="A83" s="189"/>
      <c r="B83" s="190"/>
      <c r="C83" s="191" t="s">
        <v>142</v>
      </c>
      <c r="D83" s="192" t="s">
        <v>57</v>
      </c>
      <c r="E83" s="192" t="s">
        <v>53</v>
      </c>
      <c r="F83" s="192" t="s">
        <v>54</v>
      </c>
      <c r="G83" s="192" t="s">
        <v>143</v>
      </c>
      <c r="H83" s="192" t="s">
        <v>144</v>
      </c>
      <c r="I83" s="192" t="s">
        <v>145</v>
      </c>
      <c r="J83" s="192" t="s">
        <v>134</v>
      </c>
      <c r="K83" s="193" t="s">
        <v>146</v>
      </c>
      <c r="L83" s="194"/>
      <c r="M83" s="95" t="s">
        <v>19</v>
      </c>
      <c r="N83" s="96" t="s">
        <v>42</v>
      </c>
      <c r="O83" s="96" t="s">
        <v>147</v>
      </c>
      <c r="P83" s="96" t="s">
        <v>148</v>
      </c>
      <c r="Q83" s="96" t="s">
        <v>149</v>
      </c>
      <c r="R83" s="96" t="s">
        <v>150</v>
      </c>
      <c r="S83" s="96" t="s">
        <v>151</v>
      </c>
      <c r="T83" s="97" t="s">
        <v>152</v>
      </c>
      <c r="U83" s="189"/>
      <c r="V83" s="189"/>
      <c r="W83" s="189"/>
      <c r="X83" s="189"/>
      <c r="Y83" s="189"/>
      <c r="Z83" s="189"/>
      <c r="AA83" s="189"/>
      <c r="AB83" s="189"/>
      <c r="AC83" s="189"/>
      <c r="AD83" s="189"/>
      <c r="AE83" s="189"/>
    </row>
    <row r="84" s="2" customFormat="1" ht="22.8" customHeight="1">
      <c r="A84" s="41"/>
      <c r="B84" s="42"/>
      <c r="C84" s="102" t="s">
        <v>153</v>
      </c>
      <c r="D84" s="43"/>
      <c r="E84" s="43"/>
      <c r="F84" s="43"/>
      <c r="G84" s="43"/>
      <c r="H84" s="43"/>
      <c r="I84" s="43"/>
      <c r="J84" s="195">
        <f>BK84</f>
        <v>0</v>
      </c>
      <c r="K84" s="43"/>
      <c r="L84" s="47"/>
      <c r="M84" s="98"/>
      <c r="N84" s="196"/>
      <c r="O84" s="99"/>
      <c r="P84" s="197">
        <f>P85</f>
        <v>0</v>
      </c>
      <c r="Q84" s="99"/>
      <c r="R84" s="197">
        <f>R85</f>
        <v>0</v>
      </c>
      <c r="S84" s="99"/>
      <c r="T84" s="198">
        <f>T85</f>
        <v>0</v>
      </c>
      <c r="U84" s="41"/>
      <c r="V84" s="41"/>
      <c r="W84" s="41"/>
      <c r="X84" s="41"/>
      <c r="Y84" s="41"/>
      <c r="Z84" s="41"/>
      <c r="AA84" s="41"/>
      <c r="AB84" s="41"/>
      <c r="AC84" s="41"/>
      <c r="AD84" s="41"/>
      <c r="AE84" s="41"/>
      <c r="AT84" s="20" t="s">
        <v>71</v>
      </c>
      <c r="AU84" s="20" t="s">
        <v>135</v>
      </c>
      <c r="BK84" s="199">
        <f>BK85</f>
        <v>0</v>
      </c>
    </row>
    <row r="85" s="12" customFormat="1" ht="25.92" customHeight="1">
      <c r="A85" s="12"/>
      <c r="B85" s="200"/>
      <c r="C85" s="201"/>
      <c r="D85" s="202" t="s">
        <v>71</v>
      </c>
      <c r="E85" s="203" t="s">
        <v>77</v>
      </c>
      <c r="F85" s="203" t="s">
        <v>154</v>
      </c>
      <c r="G85" s="201"/>
      <c r="H85" s="201"/>
      <c r="I85" s="204"/>
      <c r="J85" s="205">
        <f>BK85</f>
        <v>0</v>
      </c>
      <c r="K85" s="201"/>
      <c r="L85" s="206"/>
      <c r="M85" s="207"/>
      <c r="N85" s="208"/>
      <c r="O85" s="208"/>
      <c r="P85" s="209">
        <f>P86+P89+P93+P96</f>
        <v>0</v>
      </c>
      <c r="Q85" s="208"/>
      <c r="R85" s="209">
        <f>R86+R89+R93+R96</f>
        <v>0</v>
      </c>
      <c r="S85" s="208"/>
      <c r="T85" s="210">
        <f>T86+T89+T93+T96</f>
        <v>0</v>
      </c>
      <c r="U85" s="12"/>
      <c r="V85" s="12"/>
      <c r="W85" s="12"/>
      <c r="X85" s="12"/>
      <c r="Y85" s="12"/>
      <c r="Z85" s="12"/>
      <c r="AA85" s="12"/>
      <c r="AB85" s="12"/>
      <c r="AC85" s="12"/>
      <c r="AD85" s="12"/>
      <c r="AE85" s="12"/>
      <c r="AR85" s="211" t="s">
        <v>155</v>
      </c>
      <c r="AT85" s="212" t="s">
        <v>71</v>
      </c>
      <c r="AU85" s="212" t="s">
        <v>72</v>
      </c>
      <c r="AY85" s="211" t="s">
        <v>156</v>
      </c>
      <c r="BK85" s="213">
        <f>BK86+BK89+BK93+BK96</f>
        <v>0</v>
      </c>
    </row>
    <row r="86" s="12" customFormat="1" ht="22.8" customHeight="1">
      <c r="A86" s="12"/>
      <c r="B86" s="200"/>
      <c r="C86" s="201"/>
      <c r="D86" s="202" t="s">
        <v>71</v>
      </c>
      <c r="E86" s="214" t="s">
        <v>157</v>
      </c>
      <c r="F86" s="214" t="s">
        <v>158</v>
      </c>
      <c r="G86" s="201"/>
      <c r="H86" s="201"/>
      <c r="I86" s="204"/>
      <c r="J86" s="215">
        <f>BK86</f>
        <v>0</v>
      </c>
      <c r="K86" s="201"/>
      <c r="L86" s="206"/>
      <c r="M86" s="207"/>
      <c r="N86" s="208"/>
      <c r="O86" s="208"/>
      <c r="P86" s="209">
        <f>SUM(P87:P88)</f>
        <v>0</v>
      </c>
      <c r="Q86" s="208"/>
      <c r="R86" s="209">
        <f>SUM(R87:R88)</f>
        <v>0</v>
      </c>
      <c r="S86" s="208"/>
      <c r="T86" s="210">
        <f>SUM(T87:T88)</f>
        <v>0</v>
      </c>
      <c r="U86" s="12"/>
      <c r="V86" s="12"/>
      <c r="W86" s="12"/>
      <c r="X86" s="12"/>
      <c r="Y86" s="12"/>
      <c r="Z86" s="12"/>
      <c r="AA86" s="12"/>
      <c r="AB86" s="12"/>
      <c r="AC86" s="12"/>
      <c r="AD86" s="12"/>
      <c r="AE86" s="12"/>
      <c r="AR86" s="211" t="s">
        <v>155</v>
      </c>
      <c r="AT86" s="212" t="s">
        <v>71</v>
      </c>
      <c r="AU86" s="212" t="s">
        <v>79</v>
      </c>
      <c r="AY86" s="211" t="s">
        <v>156</v>
      </c>
      <c r="BK86" s="213">
        <f>SUM(BK87:BK88)</f>
        <v>0</v>
      </c>
    </row>
    <row r="87" s="2" customFormat="1" ht="16.5" customHeight="1">
      <c r="A87" s="41"/>
      <c r="B87" s="42"/>
      <c r="C87" s="216" t="s">
        <v>79</v>
      </c>
      <c r="D87" s="216" t="s">
        <v>159</v>
      </c>
      <c r="E87" s="217" t="s">
        <v>160</v>
      </c>
      <c r="F87" s="218" t="s">
        <v>161</v>
      </c>
      <c r="G87" s="219" t="s">
        <v>162</v>
      </c>
      <c r="H87" s="220">
        <v>1</v>
      </c>
      <c r="I87" s="221"/>
      <c r="J87" s="222">
        <f>ROUND(I87*H87,2)</f>
        <v>0</v>
      </c>
      <c r="K87" s="218" t="s">
        <v>163</v>
      </c>
      <c r="L87" s="47"/>
      <c r="M87" s="223" t="s">
        <v>19</v>
      </c>
      <c r="N87" s="224" t="s">
        <v>43</v>
      </c>
      <c r="O87" s="87"/>
      <c r="P87" s="225">
        <f>O87*H87</f>
        <v>0</v>
      </c>
      <c r="Q87" s="225">
        <v>0</v>
      </c>
      <c r="R87" s="225">
        <f>Q87*H87</f>
        <v>0</v>
      </c>
      <c r="S87" s="225">
        <v>0</v>
      </c>
      <c r="T87" s="226">
        <f>S87*H87</f>
        <v>0</v>
      </c>
      <c r="U87" s="41"/>
      <c r="V87" s="41"/>
      <c r="W87" s="41"/>
      <c r="X87" s="41"/>
      <c r="Y87" s="41"/>
      <c r="Z87" s="41"/>
      <c r="AA87" s="41"/>
      <c r="AB87" s="41"/>
      <c r="AC87" s="41"/>
      <c r="AD87" s="41"/>
      <c r="AE87" s="41"/>
      <c r="AR87" s="227" t="s">
        <v>164</v>
      </c>
      <c r="AT87" s="227" t="s">
        <v>159</v>
      </c>
      <c r="AU87" s="227" t="s">
        <v>81</v>
      </c>
      <c r="AY87" s="20" t="s">
        <v>156</v>
      </c>
      <c r="BE87" s="228">
        <f>IF(N87="základní",J87,0)</f>
        <v>0</v>
      </c>
      <c r="BF87" s="228">
        <f>IF(N87="snížená",J87,0)</f>
        <v>0</v>
      </c>
      <c r="BG87" s="228">
        <f>IF(N87="zákl. přenesená",J87,0)</f>
        <v>0</v>
      </c>
      <c r="BH87" s="228">
        <f>IF(N87="sníž. přenesená",J87,0)</f>
        <v>0</v>
      </c>
      <c r="BI87" s="228">
        <f>IF(N87="nulová",J87,0)</f>
        <v>0</v>
      </c>
      <c r="BJ87" s="20" t="s">
        <v>79</v>
      </c>
      <c r="BK87" s="228">
        <f>ROUND(I87*H87,2)</f>
        <v>0</v>
      </c>
      <c r="BL87" s="20" t="s">
        <v>164</v>
      </c>
      <c r="BM87" s="227" t="s">
        <v>165</v>
      </c>
    </row>
    <row r="88" s="2" customFormat="1">
      <c r="A88" s="41"/>
      <c r="B88" s="42"/>
      <c r="C88" s="43"/>
      <c r="D88" s="229" t="s">
        <v>166</v>
      </c>
      <c r="E88" s="43"/>
      <c r="F88" s="230" t="s">
        <v>167</v>
      </c>
      <c r="G88" s="43"/>
      <c r="H88" s="43"/>
      <c r="I88" s="231"/>
      <c r="J88" s="43"/>
      <c r="K88" s="43"/>
      <c r="L88" s="47"/>
      <c r="M88" s="232"/>
      <c r="N88" s="233"/>
      <c r="O88" s="87"/>
      <c r="P88" s="87"/>
      <c r="Q88" s="87"/>
      <c r="R88" s="87"/>
      <c r="S88" s="87"/>
      <c r="T88" s="88"/>
      <c r="U88" s="41"/>
      <c r="V88" s="41"/>
      <c r="W88" s="41"/>
      <c r="X88" s="41"/>
      <c r="Y88" s="41"/>
      <c r="Z88" s="41"/>
      <c r="AA88" s="41"/>
      <c r="AB88" s="41"/>
      <c r="AC88" s="41"/>
      <c r="AD88" s="41"/>
      <c r="AE88" s="41"/>
      <c r="AT88" s="20" t="s">
        <v>166</v>
      </c>
      <c r="AU88" s="20" t="s">
        <v>81</v>
      </c>
    </row>
    <row r="89" s="12" customFormat="1" ht="22.8" customHeight="1">
      <c r="A89" s="12"/>
      <c r="B89" s="200"/>
      <c r="C89" s="201"/>
      <c r="D89" s="202" t="s">
        <v>71</v>
      </c>
      <c r="E89" s="214" t="s">
        <v>168</v>
      </c>
      <c r="F89" s="214" t="s">
        <v>169</v>
      </c>
      <c r="G89" s="201"/>
      <c r="H89" s="201"/>
      <c r="I89" s="204"/>
      <c r="J89" s="215">
        <f>BK89</f>
        <v>0</v>
      </c>
      <c r="K89" s="201"/>
      <c r="L89" s="206"/>
      <c r="M89" s="207"/>
      <c r="N89" s="208"/>
      <c r="O89" s="208"/>
      <c r="P89" s="209">
        <f>SUM(P90:P92)</f>
        <v>0</v>
      </c>
      <c r="Q89" s="208"/>
      <c r="R89" s="209">
        <f>SUM(R90:R92)</f>
        <v>0</v>
      </c>
      <c r="S89" s="208"/>
      <c r="T89" s="210">
        <f>SUM(T90:T92)</f>
        <v>0</v>
      </c>
      <c r="U89" s="12"/>
      <c r="V89" s="12"/>
      <c r="W89" s="12"/>
      <c r="X89" s="12"/>
      <c r="Y89" s="12"/>
      <c r="Z89" s="12"/>
      <c r="AA89" s="12"/>
      <c r="AB89" s="12"/>
      <c r="AC89" s="12"/>
      <c r="AD89" s="12"/>
      <c r="AE89" s="12"/>
      <c r="AR89" s="211" t="s">
        <v>155</v>
      </c>
      <c r="AT89" s="212" t="s">
        <v>71</v>
      </c>
      <c r="AU89" s="212" t="s">
        <v>79</v>
      </c>
      <c r="AY89" s="211" t="s">
        <v>156</v>
      </c>
      <c r="BK89" s="213">
        <f>SUM(BK90:BK92)</f>
        <v>0</v>
      </c>
    </row>
    <row r="90" s="2" customFormat="1" ht="16.5" customHeight="1">
      <c r="A90" s="41"/>
      <c r="B90" s="42"/>
      <c r="C90" s="216" t="s">
        <v>81</v>
      </c>
      <c r="D90" s="216" t="s">
        <v>159</v>
      </c>
      <c r="E90" s="217" t="s">
        <v>170</v>
      </c>
      <c r="F90" s="218" t="s">
        <v>169</v>
      </c>
      <c r="G90" s="219" t="s">
        <v>162</v>
      </c>
      <c r="H90" s="220">
        <v>1</v>
      </c>
      <c r="I90" s="221"/>
      <c r="J90" s="222">
        <f>ROUND(I90*H90,2)</f>
        <v>0</v>
      </c>
      <c r="K90" s="218" t="s">
        <v>163</v>
      </c>
      <c r="L90" s="47"/>
      <c r="M90" s="223" t="s">
        <v>19</v>
      </c>
      <c r="N90" s="224" t="s">
        <v>43</v>
      </c>
      <c r="O90" s="87"/>
      <c r="P90" s="225">
        <f>O90*H90</f>
        <v>0</v>
      </c>
      <c r="Q90" s="225">
        <v>0</v>
      </c>
      <c r="R90" s="225">
        <f>Q90*H90</f>
        <v>0</v>
      </c>
      <c r="S90" s="225">
        <v>0</v>
      </c>
      <c r="T90" s="226">
        <f>S90*H90</f>
        <v>0</v>
      </c>
      <c r="U90" s="41"/>
      <c r="V90" s="41"/>
      <c r="W90" s="41"/>
      <c r="X90" s="41"/>
      <c r="Y90" s="41"/>
      <c r="Z90" s="41"/>
      <c r="AA90" s="41"/>
      <c r="AB90" s="41"/>
      <c r="AC90" s="41"/>
      <c r="AD90" s="41"/>
      <c r="AE90" s="41"/>
      <c r="AR90" s="227" t="s">
        <v>164</v>
      </c>
      <c r="AT90" s="227" t="s">
        <v>159</v>
      </c>
      <c r="AU90" s="227" t="s">
        <v>81</v>
      </c>
      <c r="AY90" s="20" t="s">
        <v>156</v>
      </c>
      <c r="BE90" s="228">
        <f>IF(N90="základní",J90,0)</f>
        <v>0</v>
      </c>
      <c r="BF90" s="228">
        <f>IF(N90="snížená",J90,0)</f>
        <v>0</v>
      </c>
      <c r="BG90" s="228">
        <f>IF(N90="zákl. přenesená",J90,0)</f>
        <v>0</v>
      </c>
      <c r="BH90" s="228">
        <f>IF(N90="sníž. přenesená",J90,0)</f>
        <v>0</v>
      </c>
      <c r="BI90" s="228">
        <f>IF(N90="nulová",J90,0)</f>
        <v>0</v>
      </c>
      <c r="BJ90" s="20" t="s">
        <v>79</v>
      </c>
      <c r="BK90" s="228">
        <f>ROUND(I90*H90,2)</f>
        <v>0</v>
      </c>
      <c r="BL90" s="20" t="s">
        <v>164</v>
      </c>
      <c r="BM90" s="227" t="s">
        <v>171</v>
      </c>
    </row>
    <row r="91" s="2" customFormat="1">
      <c r="A91" s="41"/>
      <c r="B91" s="42"/>
      <c r="C91" s="43"/>
      <c r="D91" s="229" t="s">
        <v>166</v>
      </c>
      <c r="E91" s="43"/>
      <c r="F91" s="230" t="s">
        <v>172</v>
      </c>
      <c r="G91" s="43"/>
      <c r="H91" s="43"/>
      <c r="I91" s="231"/>
      <c r="J91" s="43"/>
      <c r="K91" s="43"/>
      <c r="L91" s="47"/>
      <c r="M91" s="232"/>
      <c r="N91" s="233"/>
      <c r="O91" s="87"/>
      <c r="P91" s="87"/>
      <c r="Q91" s="87"/>
      <c r="R91" s="87"/>
      <c r="S91" s="87"/>
      <c r="T91" s="88"/>
      <c r="U91" s="41"/>
      <c r="V91" s="41"/>
      <c r="W91" s="41"/>
      <c r="X91" s="41"/>
      <c r="Y91" s="41"/>
      <c r="Z91" s="41"/>
      <c r="AA91" s="41"/>
      <c r="AB91" s="41"/>
      <c r="AC91" s="41"/>
      <c r="AD91" s="41"/>
      <c r="AE91" s="41"/>
      <c r="AT91" s="20" t="s">
        <v>166</v>
      </c>
      <c r="AU91" s="20" t="s">
        <v>81</v>
      </c>
    </row>
    <row r="92" s="2" customFormat="1" ht="16.5" customHeight="1">
      <c r="A92" s="41"/>
      <c r="B92" s="42"/>
      <c r="C92" s="216" t="s">
        <v>106</v>
      </c>
      <c r="D92" s="216" t="s">
        <v>159</v>
      </c>
      <c r="E92" s="217" t="s">
        <v>173</v>
      </c>
      <c r="F92" s="218" t="s">
        <v>174</v>
      </c>
      <c r="G92" s="219" t="s">
        <v>162</v>
      </c>
      <c r="H92" s="220">
        <v>1</v>
      </c>
      <c r="I92" s="221"/>
      <c r="J92" s="222">
        <f>ROUND(I92*H92,2)</f>
        <v>0</v>
      </c>
      <c r="K92" s="218" t="s">
        <v>19</v>
      </c>
      <c r="L92" s="47"/>
      <c r="M92" s="223" t="s">
        <v>19</v>
      </c>
      <c r="N92" s="224" t="s">
        <v>43</v>
      </c>
      <c r="O92" s="87"/>
      <c r="P92" s="225">
        <f>O92*H92</f>
        <v>0</v>
      </c>
      <c r="Q92" s="225">
        <v>0</v>
      </c>
      <c r="R92" s="225">
        <f>Q92*H92</f>
        <v>0</v>
      </c>
      <c r="S92" s="225">
        <v>0</v>
      </c>
      <c r="T92" s="226">
        <f>S92*H92</f>
        <v>0</v>
      </c>
      <c r="U92" s="41"/>
      <c r="V92" s="41"/>
      <c r="W92" s="41"/>
      <c r="X92" s="41"/>
      <c r="Y92" s="41"/>
      <c r="Z92" s="41"/>
      <c r="AA92" s="41"/>
      <c r="AB92" s="41"/>
      <c r="AC92" s="41"/>
      <c r="AD92" s="41"/>
      <c r="AE92" s="41"/>
      <c r="AR92" s="227" t="s">
        <v>164</v>
      </c>
      <c r="AT92" s="227" t="s">
        <v>159</v>
      </c>
      <c r="AU92" s="227" t="s">
        <v>81</v>
      </c>
      <c r="AY92" s="20" t="s">
        <v>156</v>
      </c>
      <c r="BE92" s="228">
        <f>IF(N92="základní",J92,0)</f>
        <v>0</v>
      </c>
      <c r="BF92" s="228">
        <f>IF(N92="snížená",J92,0)</f>
        <v>0</v>
      </c>
      <c r="BG92" s="228">
        <f>IF(N92="zákl. přenesená",J92,0)</f>
        <v>0</v>
      </c>
      <c r="BH92" s="228">
        <f>IF(N92="sníž. přenesená",J92,0)</f>
        <v>0</v>
      </c>
      <c r="BI92" s="228">
        <f>IF(N92="nulová",J92,0)</f>
        <v>0</v>
      </c>
      <c r="BJ92" s="20" t="s">
        <v>79</v>
      </c>
      <c r="BK92" s="228">
        <f>ROUND(I92*H92,2)</f>
        <v>0</v>
      </c>
      <c r="BL92" s="20" t="s">
        <v>164</v>
      </c>
      <c r="BM92" s="227" t="s">
        <v>175</v>
      </c>
    </row>
    <row r="93" s="12" customFormat="1" ht="22.8" customHeight="1">
      <c r="A93" s="12"/>
      <c r="B93" s="200"/>
      <c r="C93" s="201"/>
      <c r="D93" s="202" t="s">
        <v>71</v>
      </c>
      <c r="E93" s="214" t="s">
        <v>176</v>
      </c>
      <c r="F93" s="214" t="s">
        <v>177</v>
      </c>
      <c r="G93" s="201"/>
      <c r="H93" s="201"/>
      <c r="I93" s="204"/>
      <c r="J93" s="215">
        <f>BK93</f>
        <v>0</v>
      </c>
      <c r="K93" s="201"/>
      <c r="L93" s="206"/>
      <c r="M93" s="207"/>
      <c r="N93" s="208"/>
      <c r="O93" s="208"/>
      <c r="P93" s="209">
        <f>SUM(P94:P95)</f>
        <v>0</v>
      </c>
      <c r="Q93" s="208"/>
      <c r="R93" s="209">
        <f>SUM(R94:R95)</f>
        <v>0</v>
      </c>
      <c r="S93" s="208"/>
      <c r="T93" s="210">
        <f>SUM(T94:T95)</f>
        <v>0</v>
      </c>
      <c r="U93" s="12"/>
      <c r="V93" s="12"/>
      <c r="W93" s="12"/>
      <c r="X93" s="12"/>
      <c r="Y93" s="12"/>
      <c r="Z93" s="12"/>
      <c r="AA93" s="12"/>
      <c r="AB93" s="12"/>
      <c r="AC93" s="12"/>
      <c r="AD93" s="12"/>
      <c r="AE93" s="12"/>
      <c r="AR93" s="211" t="s">
        <v>155</v>
      </c>
      <c r="AT93" s="212" t="s">
        <v>71</v>
      </c>
      <c r="AU93" s="212" t="s">
        <v>79</v>
      </c>
      <c r="AY93" s="211" t="s">
        <v>156</v>
      </c>
      <c r="BK93" s="213">
        <f>SUM(BK94:BK95)</f>
        <v>0</v>
      </c>
    </row>
    <row r="94" s="2" customFormat="1" ht="24.15" customHeight="1">
      <c r="A94" s="41"/>
      <c r="B94" s="42"/>
      <c r="C94" s="216" t="s">
        <v>178</v>
      </c>
      <c r="D94" s="216" t="s">
        <v>159</v>
      </c>
      <c r="E94" s="217" t="s">
        <v>179</v>
      </c>
      <c r="F94" s="218" t="s">
        <v>180</v>
      </c>
      <c r="G94" s="219" t="s">
        <v>162</v>
      </c>
      <c r="H94" s="220">
        <v>1</v>
      </c>
      <c r="I94" s="221"/>
      <c r="J94" s="222">
        <f>ROUND(I94*H94,2)</f>
        <v>0</v>
      </c>
      <c r="K94" s="218" t="s">
        <v>163</v>
      </c>
      <c r="L94" s="47"/>
      <c r="M94" s="223" t="s">
        <v>19</v>
      </c>
      <c r="N94" s="224" t="s">
        <v>43</v>
      </c>
      <c r="O94" s="87"/>
      <c r="P94" s="225">
        <f>O94*H94</f>
        <v>0</v>
      </c>
      <c r="Q94" s="225">
        <v>0</v>
      </c>
      <c r="R94" s="225">
        <f>Q94*H94</f>
        <v>0</v>
      </c>
      <c r="S94" s="225">
        <v>0</v>
      </c>
      <c r="T94" s="226">
        <f>S94*H94</f>
        <v>0</v>
      </c>
      <c r="U94" s="41"/>
      <c r="V94" s="41"/>
      <c r="W94" s="41"/>
      <c r="X94" s="41"/>
      <c r="Y94" s="41"/>
      <c r="Z94" s="41"/>
      <c r="AA94" s="41"/>
      <c r="AB94" s="41"/>
      <c r="AC94" s="41"/>
      <c r="AD94" s="41"/>
      <c r="AE94" s="41"/>
      <c r="AR94" s="227" t="s">
        <v>164</v>
      </c>
      <c r="AT94" s="227" t="s">
        <v>159</v>
      </c>
      <c r="AU94" s="227" t="s">
        <v>81</v>
      </c>
      <c r="AY94" s="20" t="s">
        <v>156</v>
      </c>
      <c r="BE94" s="228">
        <f>IF(N94="základní",J94,0)</f>
        <v>0</v>
      </c>
      <c r="BF94" s="228">
        <f>IF(N94="snížená",J94,0)</f>
        <v>0</v>
      </c>
      <c r="BG94" s="228">
        <f>IF(N94="zákl. přenesená",J94,0)</f>
        <v>0</v>
      </c>
      <c r="BH94" s="228">
        <f>IF(N94="sníž. přenesená",J94,0)</f>
        <v>0</v>
      </c>
      <c r="BI94" s="228">
        <f>IF(N94="nulová",J94,0)</f>
        <v>0</v>
      </c>
      <c r="BJ94" s="20" t="s">
        <v>79</v>
      </c>
      <c r="BK94" s="228">
        <f>ROUND(I94*H94,2)</f>
        <v>0</v>
      </c>
      <c r="BL94" s="20" t="s">
        <v>164</v>
      </c>
      <c r="BM94" s="227" t="s">
        <v>181</v>
      </c>
    </row>
    <row r="95" s="2" customFormat="1">
      <c r="A95" s="41"/>
      <c r="B95" s="42"/>
      <c r="C95" s="43"/>
      <c r="D95" s="229" t="s">
        <v>166</v>
      </c>
      <c r="E95" s="43"/>
      <c r="F95" s="230" t="s">
        <v>182</v>
      </c>
      <c r="G95" s="43"/>
      <c r="H95" s="43"/>
      <c r="I95" s="231"/>
      <c r="J95" s="43"/>
      <c r="K95" s="43"/>
      <c r="L95" s="47"/>
      <c r="M95" s="232"/>
      <c r="N95" s="233"/>
      <c r="O95" s="87"/>
      <c r="P95" s="87"/>
      <c r="Q95" s="87"/>
      <c r="R95" s="87"/>
      <c r="S95" s="87"/>
      <c r="T95" s="88"/>
      <c r="U95" s="41"/>
      <c r="V95" s="41"/>
      <c r="W95" s="41"/>
      <c r="X95" s="41"/>
      <c r="Y95" s="41"/>
      <c r="Z95" s="41"/>
      <c r="AA95" s="41"/>
      <c r="AB95" s="41"/>
      <c r="AC95" s="41"/>
      <c r="AD95" s="41"/>
      <c r="AE95" s="41"/>
      <c r="AT95" s="20" t="s">
        <v>166</v>
      </c>
      <c r="AU95" s="20" t="s">
        <v>81</v>
      </c>
    </row>
    <row r="96" s="12" customFormat="1" ht="22.8" customHeight="1">
      <c r="A96" s="12"/>
      <c r="B96" s="200"/>
      <c r="C96" s="201"/>
      <c r="D96" s="202" t="s">
        <v>71</v>
      </c>
      <c r="E96" s="214" t="s">
        <v>183</v>
      </c>
      <c r="F96" s="214" t="s">
        <v>184</v>
      </c>
      <c r="G96" s="201"/>
      <c r="H96" s="201"/>
      <c r="I96" s="204"/>
      <c r="J96" s="215">
        <f>BK96</f>
        <v>0</v>
      </c>
      <c r="K96" s="201"/>
      <c r="L96" s="206"/>
      <c r="M96" s="207"/>
      <c r="N96" s="208"/>
      <c r="O96" s="208"/>
      <c r="P96" s="209">
        <f>SUM(P97:P98)</f>
        <v>0</v>
      </c>
      <c r="Q96" s="208"/>
      <c r="R96" s="209">
        <f>SUM(R97:R98)</f>
        <v>0</v>
      </c>
      <c r="S96" s="208"/>
      <c r="T96" s="210">
        <f>SUM(T97:T98)</f>
        <v>0</v>
      </c>
      <c r="U96" s="12"/>
      <c r="V96" s="12"/>
      <c r="W96" s="12"/>
      <c r="X96" s="12"/>
      <c r="Y96" s="12"/>
      <c r="Z96" s="12"/>
      <c r="AA96" s="12"/>
      <c r="AB96" s="12"/>
      <c r="AC96" s="12"/>
      <c r="AD96" s="12"/>
      <c r="AE96" s="12"/>
      <c r="AR96" s="211" t="s">
        <v>155</v>
      </c>
      <c r="AT96" s="212" t="s">
        <v>71</v>
      </c>
      <c r="AU96" s="212" t="s">
        <v>79</v>
      </c>
      <c r="AY96" s="211" t="s">
        <v>156</v>
      </c>
      <c r="BK96" s="213">
        <f>SUM(BK97:BK98)</f>
        <v>0</v>
      </c>
    </row>
    <row r="97" s="2" customFormat="1" ht="16.5" customHeight="1">
      <c r="A97" s="41"/>
      <c r="B97" s="42"/>
      <c r="C97" s="216" t="s">
        <v>155</v>
      </c>
      <c r="D97" s="216" t="s">
        <v>159</v>
      </c>
      <c r="E97" s="217" t="s">
        <v>185</v>
      </c>
      <c r="F97" s="218" t="s">
        <v>186</v>
      </c>
      <c r="G97" s="219" t="s">
        <v>187</v>
      </c>
      <c r="H97" s="220">
        <v>1</v>
      </c>
      <c r="I97" s="221"/>
      <c r="J97" s="222">
        <f>ROUND(I97*H97,2)</f>
        <v>0</v>
      </c>
      <c r="K97" s="218" t="s">
        <v>19</v>
      </c>
      <c r="L97" s="47"/>
      <c r="M97" s="223" t="s">
        <v>19</v>
      </c>
      <c r="N97" s="224" t="s">
        <v>43</v>
      </c>
      <c r="O97" s="87"/>
      <c r="P97" s="225">
        <f>O97*H97</f>
        <v>0</v>
      </c>
      <c r="Q97" s="225">
        <v>0</v>
      </c>
      <c r="R97" s="225">
        <f>Q97*H97</f>
        <v>0</v>
      </c>
      <c r="S97" s="225">
        <v>0</v>
      </c>
      <c r="T97" s="226">
        <f>S97*H97</f>
        <v>0</v>
      </c>
      <c r="U97" s="41"/>
      <c r="V97" s="41"/>
      <c r="W97" s="41"/>
      <c r="X97" s="41"/>
      <c r="Y97" s="41"/>
      <c r="Z97" s="41"/>
      <c r="AA97" s="41"/>
      <c r="AB97" s="41"/>
      <c r="AC97" s="41"/>
      <c r="AD97" s="41"/>
      <c r="AE97" s="41"/>
      <c r="AR97" s="227" t="s">
        <v>178</v>
      </c>
      <c r="AT97" s="227" t="s">
        <v>159</v>
      </c>
      <c r="AU97" s="227" t="s">
        <v>81</v>
      </c>
      <c r="AY97" s="20" t="s">
        <v>156</v>
      </c>
      <c r="BE97" s="228">
        <f>IF(N97="základní",J97,0)</f>
        <v>0</v>
      </c>
      <c r="BF97" s="228">
        <f>IF(N97="snížená",J97,0)</f>
        <v>0</v>
      </c>
      <c r="BG97" s="228">
        <f>IF(N97="zákl. přenesená",J97,0)</f>
        <v>0</v>
      </c>
      <c r="BH97" s="228">
        <f>IF(N97="sníž. přenesená",J97,0)</f>
        <v>0</v>
      </c>
      <c r="BI97" s="228">
        <f>IF(N97="nulová",J97,0)</f>
        <v>0</v>
      </c>
      <c r="BJ97" s="20" t="s">
        <v>79</v>
      </c>
      <c r="BK97" s="228">
        <f>ROUND(I97*H97,2)</f>
        <v>0</v>
      </c>
      <c r="BL97" s="20" t="s">
        <v>178</v>
      </c>
      <c r="BM97" s="227" t="s">
        <v>188</v>
      </c>
    </row>
    <row r="98" s="2" customFormat="1" ht="16.5" customHeight="1">
      <c r="A98" s="41"/>
      <c r="B98" s="42"/>
      <c r="C98" s="216" t="s">
        <v>189</v>
      </c>
      <c r="D98" s="216" t="s">
        <v>159</v>
      </c>
      <c r="E98" s="217" t="s">
        <v>190</v>
      </c>
      <c r="F98" s="218" t="s">
        <v>191</v>
      </c>
      <c r="G98" s="219" t="s">
        <v>187</v>
      </c>
      <c r="H98" s="220">
        <v>1</v>
      </c>
      <c r="I98" s="221"/>
      <c r="J98" s="222">
        <f>ROUND(I98*H98,2)</f>
        <v>0</v>
      </c>
      <c r="K98" s="218" t="s">
        <v>19</v>
      </c>
      <c r="L98" s="47"/>
      <c r="M98" s="234" t="s">
        <v>19</v>
      </c>
      <c r="N98" s="235" t="s">
        <v>43</v>
      </c>
      <c r="O98" s="236"/>
      <c r="P98" s="237">
        <f>O98*H98</f>
        <v>0</v>
      </c>
      <c r="Q98" s="237">
        <v>0</v>
      </c>
      <c r="R98" s="237">
        <f>Q98*H98</f>
        <v>0</v>
      </c>
      <c r="S98" s="237">
        <v>0</v>
      </c>
      <c r="T98" s="238">
        <f>S98*H98</f>
        <v>0</v>
      </c>
      <c r="U98" s="41"/>
      <c r="V98" s="41"/>
      <c r="W98" s="41"/>
      <c r="X98" s="41"/>
      <c r="Y98" s="41"/>
      <c r="Z98" s="41"/>
      <c r="AA98" s="41"/>
      <c r="AB98" s="41"/>
      <c r="AC98" s="41"/>
      <c r="AD98" s="41"/>
      <c r="AE98" s="41"/>
      <c r="AR98" s="227" t="s">
        <v>178</v>
      </c>
      <c r="AT98" s="227" t="s">
        <v>159</v>
      </c>
      <c r="AU98" s="227" t="s">
        <v>81</v>
      </c>
      <c r="AY98" s="20" t="s">
        <v>156</v>
      </c>
      <c r="BE98" s="228">
        <f>IF(N98="základní",J98,0)</f>
        <v>0</v>
      </c>
      <c r="BF98" s="228">
        <f>IF(N98="snížená",J98,0)</f>
        <v>0</v>
      </c>
      <c r="BG98" s="228">
        <f>IF(N98="zákl. přenesená",J98,0)</f>
        <v>0</v>
      </c>
      <c r="BH98" s="228">
        <f>IF(N98="sníž. přenesená",J98,0)</f>
        <v>0</v>
      </c>
      <c r="BI98" s="228">
        <f>IF(N98="nulová",J98,0)</f>
        <v>0</v>
      </c>
      <c r="BJ98" s="20" t="s">
        <v>79</v>
      </c>
      <c r="BK98" s="228">
        <f>ROUND(I98*H98,2)</f>
        <v>0</v>
      </c>
      <c r="BL98" s="20" t="s">
        <v>178</v>
      </c>
      <c r="BM98" s="227" t="s">
        <v>192</v>
      </c>
    </row>
    <row r="99" s="2" customFormat="1" ht="6.96" customHeight="1">
      <c r="A99" s="41"/>
      <c r="B99" s="62"/>
      <c r="C99" s="63"/>
      <c r="D99" s="63"/>
      <c r="E99" s="63"/>
      <c r="F99" s="63"/>
      <c r="G99" s="63"/>
      <c r="H99" s="63"/>
      <c r="I99" s="63"/>
      <c r="J99" s="63"/>
      <c r="K99" s="63"/>
      <c r="L99" s="47"/>
      <c r="M99" s="41"/>
      <c r="O99" s="41"/>
      <c r="P99" s="41"/>
      <c r="Q99" s="41"/>
      <c r="R99" s="41"/>
      <c r="S99" s="41"/>
      <c r="T99" s="41"/>
      <c r="U99" s="41"/>
      <c r="V99" s="41"/>
      <c r="W99" s="41"/>
      <c r="X99" s="41"/>
      <c r="Y99" s="41"/>
      <c r="Z99" s="41"/>
      <c r="AA99" s="41"/>
      <c r="AB99" s="41"/>
      <c r="AC99" s="41"/>
      <c r="AD99" s="41"/>
      <c r="AE99" s="41"/>
    </row>
  </sheetData>
  <sheetProtection sheet="1" autoFilter="0" formatColumns="0" formatRows="0" objects="1" scenarios="1" spinCount="100000" saltValue="0KmHJRECsb6DMWXRUZniKArqYUY9M7g0ba+l0zcL1FuvWsS9VFQV8WRGE8SGa8nCiIt/eaVd611m8iRWycHY3Q==" hashValue="AvEAlQdFIadOYXKPHK59gsOF2cuUJrRATrdUeLOUWKJqgDSjQDMBRKB380onQlW7doGBR4MvV3WduYxhJjUU2g==" algorithmName="SHA-512" password="80EB"/>
  <autoFilter ref="C83:K98"/>
  <mergeCells count="9">
    <mergeCell ref="E7:H7"/>
    <mergeCell ref="E9:H9"/>
    <mergeCell ref="E18:H18"/>
    <mergeCell ref="E27:H27"/>
    <mergeCell ref="E48:H48"/>
    <mergeCell ref="E50:H50"/>
    <mergeCell ref="E74:H74"/>
    <mergeCell ref="E76:H76"/>
    <mergeCell ref="L2:V2"/>
  </mergeCells>
  <hyperlinks>
    <hyperlink ref="F88" r:id="rId1" display="https://podminky.urs.cz/item/CS_URS_2023_01/013254000"/>
    <hyperlink ref="F91" r:id="rId2" display="https://podminky.urs.cz/item/CS_URS_2023_01/030001000"/>
    <hyperlink ref="F95" r:id="rId3" display="https://podminky.urs.cz/item/CS_URS_2023_01/043002000"/>
  </hyperlinks>
  <pageMargins left="0.39375" right="0.39375" top="0.39375" bottom="0.39375" header="0" footer="0"/>
  <pageSetup paperSize="9" orientation="landscape" blackAndWhite="1" fitToHeight="100"/>
  <headerFooter>
    <oddFooter>&amp;CStrana &amp;P z &amp;N</oddFooter>
  </headerFooter>
  <drawing r:id="rId4"/>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88</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193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195</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ROUND(J102,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ROUND((SUM(BE102:BE371)),  2)</f>
        <v>0</v>
      </c>
      <c r="G35" s="41"/>
      <c r="H35" s="41"/>
      <c r="I35" s="161">
        <v>0.20999999999999999</v>
      </c>
      <c r="J35" s="160">
        <f>ROUND(((SUM(BE102:BE371))*I35),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ROUND((SUM(BF102:BF371)),  2)</f>
        <v>0</v>
      </c>
      <c r="G36" s="41"/>
      <c r="H36" s="41"/>
      <c r="I36" s="161">
        <v>0.12</v>
      </c>
      <c r="J36" s="160">
        <f>ROUND(((SUM(BF102:BF371))*I36),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ROUND((SUM(BG102:BG371)),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ROUND((SUM(BH102:BH371)),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ROUND((SUM(BI102:BI371)),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193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01.1 - Stavební část 1.PP</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J102</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196</v>
      </c>
      <c r="E64" s="181"/>
      <c r="F64" s="181"/>
      <c r="G64" s="181"/>
      <c r="H64" s="181"/>
      <c r="I64" s="181"/>
      <c r="J64" s="182">
        <f>J103</f>
        <v>0</v>
      </c>
      <c r="K64" s="179"/>
      <c r="L64" s="183"/>
      <c r="S64" s="9"/>
      <c r="T64" s="9"/>
      <c r="U64" s="9"/>
      <c r="V64" s="9"/>
      <c r="W64" s="9"/>
      <c r="X64" s="9"/>
      <c r="Y64" s="9"/>
      <c r="Z64" s="9"/>
      <c r="AA64" s="9"/>
      <c r="AB64" s="9"/>
      <c r="AC64" s="9"/>
      <c r="AD64" s="9"/>
      <c r="AE64" s="9"/>
    </row>
    <row r="65" s="10" customFormat="1" ht="19.92" customHeight="1">
      <c r="A65" s="10"/>
      <c r="B65" s="184"/>
      <c r="C65" s="128"/>
      <c r="D65" s="185" t="s">
        <v>197</v>
      </c>
      <c r="E65" s="186"/>
      <c r="F65" s="186"/>
      <c r="G65" s="186"/>
      <c r="H65" s="186"/>
      <c r="I65" s="186"/>
      <c r="J65" s="187">
        <f>J104</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198</v>
      </c>
      <c r="E66" s="186"/>
      <c r="F66" s="186"/>
      <c r="G66" s="186"/>
      <c r="H66" s="186"/>
      <c r="I66" s="186"/>
      <c r="J66" s="187">
        <f>J111</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199</v>
      </c>
      <c r="E67" s="186"/>
      <c r="F67" s="186"/>
      <c r="G67" s="186"/>
      <c r="H67" s="186"/>
      <c r="I67" s="186"/>
      <c r="J67" s="187">
        <f>J116</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200</v>
      </c>
      <c r="E68" s="186"/>
      <c r="F68" s="186"/>
      <c r="G68" s="186"/>
      <c r="H68" s="186"/>
      <c r="I68" s="186"/>
      <c r="J68" s="187">
        <f>J137</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201</v>
      </c>
      <c r="E69" s="186"/>
      <c r="F69" s="186"/>
      <c r="G69" s="186"/>
      <c r="H69" s="186"/>
      <c r="I69" s="186"/>
      <c r="J69" s="187">
        <f>J139</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202</v>
      </c>
      <c r="E70" s="186"/>
      <c r="F70" s="186"/>
      <c r="G70" s="186"/>
      <c r="H70" s="186"/>
      <c r="I70" s="186"/>
      <c r="J70" s="187">
        <f>J202</f>
        <v>0</v>
      </c>
      <c r="K70" s="128"/>
      <c r="L70" s="188"/>
      <c r="S70" s="10"/>
      <c r="T70" s="10"/>
      <c r="U70" s="10"/>
      <c r="V70" s="10"/>
      <c r="W70" s="10"/>
      <c r="X70" s="10"/>
      <c r="Y70" s="10"/>
      <c r="Z70" s="10"/>
      <c r="AA70" s="10"/>
      <c r="AB70" s="10"/>
      <c r="AC70" s="10"/>
      <c r="AD70" s="10"/>
      <c r="AE70" s="10"/>
    </row>
    <row r="71" s="10" customFormat="1" ht="19.92" customHeight="1">
      <c r="A71" s="10"/>
      <c r="B71" s="184"/>
      <c r="C71" s="128"/>
      <c r="D71" s="185" t="s">
        <v>203</v>
      </c>
      <c r="E71" s="186"/>
      <c r="F71" s="186"/>
      <c r="G71" s="186"/>
      <c r="H71" s="186"/>
      <c r="I71" s="186"/>
      <c r="J71" s="187">
        <f>J256</f>
        <v>0</v>
      </c>
      <c r="K71" s="128"/>
      <c r="L71" s="188"/>
      <c r="S71" s="10"/>
      <c r="T71" s="10"/>
      <c r="U71" s="10"/>
      <c r="V71" s="10"/>
      <c r="W71" s="10"/>
      <c r="X71" s="10"/>
      <c r="Y71" s="10"/>
      <c r="Z71" s="10"/>
      <c r="AA71" s="10"/>
      <c r="AB71" s="10"/>
      <c r="AC71" s="10"/>
      <c r="AD71" s="10"/>
      <c r="AE71" s="10"/>
    </row>
    <row r="72" s="10" customFormat="1" ht="19.92" customHeight="1">
      <c r="A72" s="10"/>
      <c r="B72" s="184"/>
      <c r="C72" s="128"/>
      <c r="D72" s="185" t="s">
        <v>204</v>
      </c>
      <c r="E72" s="186"/>
      <c r="F72" s="186"/>
      <c r="G72" s="186"/>
      <c r="H72" s="186"/>
      <c r="I72" s="186"/>
      <c r="J72" s="187">
        <f>J279</f>
        <v>0</v>
      </c>
      <c r="K72" s="128"/>
      <c r="L72" s="188"/>
      <c r="S72" s="10"/>
      <c r="T72" s="10"/>
      <c r="U72" s="10"/>
      <c r="V72" s="10"/>
      <c r="W72" s="10"/>
      <c r="X72" s="10"/>
      <c r="Y72" s="10"/>
      <c r="Z72" s="10"/>
      <c r="AA72" s="10"/>
      <c r="AB72" s="10"/>
      <c r="AC72" s="10"/>
      <c r="AD72" s="10"/>
      <c r="AE72" s="10"/>
    </row>
    <row r="73" s="9" customFormat="1" ht="24.96" customHeight="1">
      <c r="A73" s="9"/>
      <c r="B73" s="178"/>
      <c r="C73" s="179"/>
      <c r="D73" s="180" t="s">
        <v>205</v>
      </c>
      <c r="E73" s="181"/>
      <c r="F73" s="181"/>
      <c r="G73" s="181"/>
      <c r="H73" s="181"/>
      <c r="I73" s="181"/>
      <c r="J73" s="182">
        <f>J282</f>
        <v>0</v>
      </c>
      <c r="K73" s="179"/>
      <c r="L73" s="183"/>
      <c r="S73" s="9"/>
      <c r="T73" s="9"/>
      <c r="U73" s="9"/>
      <c r="V73" s="9"/>
      <c r="W73" s="9"/>
      <c r="X73" s="9"/>
      <c r="Y73" s="9"/>
      <c r="Z73" s="9"/>
      <c r="AA73" s="9"/>
      <c r="AB73" s="9"/>
      <c r="AC73" s="9"/>
      <c r="AD73" s="9"/>
      <c r="AE73" s="9"/>
    </row>
    <row r="74" s="10" customFormat="1" ht="19.92" customHeight="1">
      <c r="A74" s="10"/>
      <c r="B74" s="184"/>
      <c r="C74" s="128"/>
      <c r="D74" s="185" t="s">
        <v>206</v>
      </c>
      <c r="E74" s="186"/>
      <c r="F74" s="186"/>
      <c r="G74" s="186"/>
      <c r="H74" s="186"/>
      <c r="I74" s="186"/>
      <c r="J74" s="187">
        <f>J283</f>
        <v>0</v>
      </c>
      <c r="K74" s="128"/>
      <c r="L74" s="188"/>
      <c r="S74" s="10"/>
      <c r="T74" s="10"/>
      <c r="U74" s="10"/>
      <c r="V74" s="10"/>
      <c r="W74" s="10"/>
      <c r="X74" s="10"/>
      <c r="Y74" s="10"/>
      <c r="Z74" s="10"/>
      <c r="AA74" s="10"/>
      <c r="AB74" s="10"/>
      <c r="AC74" s="10"/>
      <c r="AD74" s="10"/>
      <c r="AE74" s="10"/>
    </row>
    <row r="75" s="10" customFormat="1" ht="19.92" customHeight="1">
      <c r="A75" s="10"/>
      <c r="B75" s="184"/>
      <c r="C75" s="128"/>
      <c r="D75" s="185" t="s">
        <v>207</v>
      </c>
      <c r="E75" s="186"/>
      <c r="F75" s="186"/>
      <c r="G75" s="186"/>
      <c r="H75" s="186"/>
      <c r="I75" s="186"/>
      <c r="J75" s="187">
        <f>J285</f>
        <v>0</v>
      </c>
      <c r="K75" s="128"/>
      <c r="L75" s="188"/>
      <c r="S75" s="10"/>
      <c r="T75" s="10"/>
      <c r="U75" s="10"/>
      <c r="V75" s="10"/>
      <c r="W75" s="10"/>
      <c r="X75" s="10"/>
      <c r="Y75" s="10"/>
      <c r="Z75" s="10"/>
      <c r="AA75" s="10"/>
      <c r="AB75" s="10"/>
      <c r="AC75" s="10"/>
      <c r="AD75" s="10"/>
      <c r="AE75" s="10"/>
    </row>
    <row r="76" s="10" customFormat="1" ht="19.92" customHeight="1">
      <c r="A76" s="10"/>
      <c r="B76" s="184"/>
      <c r="C76" s="128"/>
      <c r="D76" s="185" t="s">
        <v>208</v>
      </c>
      <c r="E76" s="186"/>
      <c r="F76" s="186"/>
      <c r="G76" s="186"/>
      <c r="H76" s="186"/>
      <c r="I76" s="186"/>
      <c r="J76" s="187">
        <f>J291</f>
        <v>0</v>
      </c>
      <c r="K76" s="128"/>
      <c r="L76" s="188"/>
      <c r="S76" s="10"/>
      <c r="T76" s="10"/>
      <c r="U76" s="10"/>
      <c r="V76" s="10"/>
      <c r="W76" s="10"/>
      <c r="X76" s="10"/>
      <c r="Y76" s="10"/>
      <c r="Z76" s="10"/>
      <c r="AA76" s="10"/>
      <c r="AB76" s="10"/>
      <c r="AC76" s="10"/>
      <c r="AD76" s="10"/>
      <c r="AE76" s="10"/>
    </row>
    <row r="77" s="10" customFormat="1" ht="19.92" customHeight="1">
      <c r="A77" s="10"/>
      <c r="B77" s="184"/>
      <c r="C77" s="128"/>
      <c r="D77" s="185" t="s">
        <v>209</v>
      </c>
      <c r="E77" s="186"/>
      <c r="F77" s="186"/>
      <c r="G77" s="186"/>
      <c r="H77" s="186"/>
      <c r="I77" s="186"/>
      <c r="J77" s="187">
        <f>J295</f>
        <v>0</v>
      </c>
      <c r="K77" s="128"/>
      <c r="L77" s="188"/>
      <c r="S77" s="10"/>
      <c r="T77" s="10"/>
      <c r="U77" s="10"/>
      <c r="V77" s="10"/>
      <c r="W77" s="10"/>
      <c r="X77" s="10"/>
      <c r="Y77" s="10"/>
      <c r="Z77" s="10"/>
      <c r="AA77" s="10"/>
      <c r="AB77" s="10"/>
      <c r="AC77" s="10"/>
      <c r="AD77" s="10"/>
      <c r="AE77" s="10"/>
    </row>
    <row r="78" s="10" customFormat="1" ht="19.92" customHeight="1">
      <c r="A78" s="10"/>
      <c r="B78" s="184"/>
      <c r="C78" s="128"/>
      <c r="D78" s="185" t="s">
        <v>210</v>
      </c>
      <c r="E78" s="186"/>
      <c r="F78" s="186"/>
      <c r="G78" s="186"/>
      <c r="H78" s="186"/>
      <c r="I78" s="186"/>
      <c r="J78" s="187">
        <f>J308</f>
        <v>0</v>
      </c>
      <c r="K78" s="128"/>
      <c r="L78" s="188"/>
      <c r="S78" s="10"/>
      <c r="T78" s="10"/>
      <c r="U78" s="10"/>
      <c r="V78" s="10"/>
      <c r="W78" s="10"/>
      <c r="X78" s="10"/>
      <c r="Y78" s="10"/>
      <c r="Z78" s="10"/>
      <c r="AA78" s="10"/>
      <c r="AB78" s="10"/>
      <c r="AC78" s="10"/>
      <c r="AD78" s="10"/>
      <c r="AE78" s="10"/>
    </row>
    <row r="79" s="10" customFormat="1" ht="19.92" customHeight="1">
      <c r="A79" s="10"/>
      <c r="B79" s="184"/>
      <c r="C79" s="128"/>
      <c r="D79" s="185" t="s">
        <v>211</v>
      </c>
      <c r="E79" s="186"/>
      <c r="F79" s="186"/>
      <c r="G79" s="186"/>
      <c r="H79" s="186"/>
      <c r="I79" s="186"/>
      <c r="J79" s="187">
        <f>J320</f>
        <v>0</v>
      </c>
      <c r="K79" s="128"/>
      <c r="L79" s="188"/>
      <c r="S79" s="10"/>
      <c r="T79" s="10"/>
      <c r="U79" s="10"/>
      <c r="V79" s="10"/>
      <c r="W79" s="10"/>
      <c r="X79" s="10"/>
      <c r="Y79" s="10"/>
      <c r="Z79" s="10"/>
      <c r="AA79" s="10"/>
      <c r="AB79" s="10"/>
      <c r="AC79" s="10"/>
      <c r="AD79" s="10"/>
      <c r="AE79" s="10"/>
    </row>
    <row r="80" s="9" customFormat="1" ht="24.96" customHeight="1">
      <c r="A80" s="9"/>
      <c r="B80" s="178"/>
      <c r="C80" s="179"/>
      <c r="D80" s="180" t="s">
        <v>212</v>
      </c>
      <c r="E80" s="181"/>
      <c r="F80" s="181"/>
      <c r="G80" s="181"/>
      <c r="H80" s="181"/>
      <c r="I80" s="181"/>
      <c r="J80" s="182">
        <f>J368</f>
        <v>0</v>
      </c>
      <c r="K80" s="179"/>
      <c r="L80" s="183"/>
      <c r="S80" s="9"/>
      <c r="T80" s="9"/>
      <c r="U80" s="9"/>
      <c r="V80" s="9"/>
      <c r="W80" s="9"/>
      <c r="X80" s="9"/>
      <c r="Y80" s="9"/>
      <c r="Z80" s="9"/>
      <c r="AA80" s="9"/>
      <c r="AB80" s="9"/>
      <c r="AC80" s="9"/>
      <c r="AD80" s="9"/>
      <c r="AE80" s="9"/>
    </row>
    <row r="81" s="2" customFormat="1" ht="21.84" customHeight="1">
      <c r="A81" s="41"/>
      <c r="B81" s="42"/>
      <c r="C81" s="43"/>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6.96" customHeight="1">
      <c r="A82" s="41"/>
      <c r="B82" s="62"/>
      <c r="C82" s="63"/>
      <c r="D82" s="63"/>
      <c r="E82" s="63"/>
      <c r="F82" s="63"/>
      <c r="G82" s="63"/>
      <c r="H82" s="63"/>
      <c r="I82" s="63"/>
      <c r="J82" s="63"/>
      <c r="K82" s="63"/>
      <c r="L82" s="148"/>
      <c r="S82" s="41"/>
      <c r="T82" s="41"/>
      <c r="U82" s="41"/>
      <c r="V82" s="41"/>
      <c r="W82" s="41"/>
      <c r="X82" s="41"/>
      <c r="Y82" s="41"/>
      <c r="Z82" s="41"/>
      <c r="AA82" s="41"/>
      <c r="AB82" s="41"/>
      <c r="AC82" s="41"/>
      <c r="AD82" s="41"/>
      <c r="AE82" s="41"/>
    </row>
    <row r="86" s="2" customFormat="1" ht="6.96" customHeight="1">
      <c r="A86" s="41"/>
      <c r="B86" s="64"/>
      <c r="C86" s="65"/>
      <c r="D86" s="65"/>
      <c r="E86" s="65"/>
      <c r="F86" s="65"/>
      <c r="G86" s="65"/>
      <c r="H86" s="65"/>
      <c r="I86" s="65"/>
      <c r="J86" s="65"/>
      <c r="K86" s="65"/>
      <c r="L86" s="148"/>
      <c r="S86" s="41"/>
      <c r="T86" s="41"/>
      <c r="U86" s="41"/>
      <c r="V86" s="41"/>
      <c r="W86" s="41"/>
      <c r="X86" s="41"/>
      <c r="Y86" s="41"/>
      <c r="Z86" s="41"/>
      <c r="AA86" s="41"/>
      <c r="AB86" s="41"/>
      <c r="AC86" s="41"/>
      <c r="AD86" s="41"/>
      <c r="AE86" s="41"/>
    </row>
    <row r="87" s="2" customFormat="1" ht="24.96" customHeight="1">
      <c r="A87" s="41"/>
      <c r="B87" s="42"/>
      <c r="C87" s="26" t="s">
        <v>141</v>
      </c>
      <c r="D87" s="43"/>
      <c r="E87" s="43"/>
      <c r="F87" s="43"/>
      <c r="G87" s="43"/>
      <c r="H87" s="43"/>
      <c r="I87" s="43"/>
      <c r="J87" s="43"/>
      <c r="K87" s="43"/>
      <c r="L87" s="148"/>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12" customHeight="1">
      <c r="A89" s="41"/>
      <c r="B89" s="42"/>
      <c r="C89" s="35" t="s">
        <v>16</v>
      </c>
      <c r="D89" s="43"/>
      <c r="E89" s="43"/>
      <c r="F89" s="43"/>
      <c r="G89" s="43"/>
      <c r="H89" s="43"/>
      <c r="I89" s="43"/>
      <c r="J89" s="43"/>
      <c r="K89" s="43"/>
      <c r="L89" s="148"/>
      <c r="S89" s="41"/>
      <c r="T89" s="41"/>
      <c r="U89" s="41"/>
      <c r="V89" s="41"/>
      <c r="W89" s="41"/>
      <c r="X89" s="41"/>
      <c r="Y89" s="41"/>
      <c r="Z89" s="41"/>
      <c r="AA89" s="41"/>
      <c r="AB89" s="41"/>
      <c r="AC89" s="41"/>
      <c r="AD89" s="41"/>
      <c r="AE89" s="41"/>
    </row>
    <row r="90" s="2" customFormat="1" ht="26.25" customHeight="1">
      <c r="A90" s="41"/>
      <c r="B90" s="42"/>
      <c r="C90" s="43"/>
      <c r="D90" s="43"/>
      <c r="E90" s="173" t="str">
        <f>E7</f>
        <v>Změna stavby před dokončením - snížení energetické náročnosti technologických zařízení v kuchyni ZŠ Nádražní HS</v>
      </c>
      <c r="F90" s="35"/>
      <c r="G90" s="35"/>
      <c r="H90" s="35"/>
      <c r="I90" s="43"/>
      <c r="J90" s="43"/>
      <c r="K90" s="43"/>
      <c r="L90" s="148"/>
      <c r="S90" s="41"/>
      <c r="T90" s="41"/>
      <c r="U90" s="41"/>
      <c r="V90" s="41"/>
      <c r="W90" s="41"/>
      <c r="X90" s="41"/>
      <c r="Y90" s="41"/>
      <c r="Z90" s="41"/>
      <c r="AA90" s="41"/>
      <c r="AB90" s="41"/>
      <c r="AC90" s="41"/>
      <c r="AD90" s="41"/>
      <c r="AE90" s="41"/>
    </row>
    <row r="91" s="1" customFormat="1" ht="12" customHeight="1">
      <c r="B91" s="24"/>
      <c r="C91" s="35" t="s">
        <v>130</v>
      </c>
      <c r="D91" s="25"/>
      <c r="E91" s="25"/>
      <c r="F91" s="25"/>
      <c r="G91" s="25"/>
      <c r="H91" s="25"/>
      <c r="I91" s="25"/>
      <c r="J91" s="25"/>
      <c r="K91" s="25"/>
      <c r="L91" s="23"/>
    </row>
    <row r="92" s="2" customFormat="1" ht="16.5" customHeight="1">
      <c r="A92" s="41"/>
      <c r="B92" s="42"/>
      <c r="C92" s="43"/>
      <c r="D92" s="43"/>
      <c r="E92" s="173" t="s">
        <v>193</v>
      </c>
      <c r="F92" s="43"/>
      <c r="G92" s="43"/>
      <c r="H92" s="43"/>
      <c r="I92" s="43"/>
      <c r="J92" s="43"/>
      <c r="K92" s="43"/>
      <c r="L92" s="148"/>
      <c r="S92" s="41"/>
      <c r="T92" s="41"/>
      <c r="U92" s="41"/>
      <c r="V92" s="41"/>
      <c r="W92" s="41"/>
      <c r="X92" s="41"/>
      <c r="Y92" s="41"/>
      <c r="Z92" s="41"/>
      <c r="AA92" s="41"/>
      <c r="AB92" s="41"/>
      <c r="AC92" s="41"/>
      <c r="AD92" s="41"/>
      <c r="AE92" s="41"/>
    </row>
    <row r="93" s="2" customFormat="1" ht="12" customHeight="1">
      <c r="A93" s="41"/>
      <c r="B93" s="42"/>
      <c r="C93" s="35" t="s">
        <v>194</v>
      </c>
      <c r="D93" s="43"/>
      <c r="E93" s="43"/>
      <c r="F93" s="43"/>
      <c r="G93" s="43"/>
      <c r="H93" s="43"/>
      <c r="I93" s="43"/>
      <c r="J93" s="43"/>
      <c r="K93" s="43"/>
      <c r="L93" s="148"/>
      <c r="S93" s="41"/>
      <c r="T93" s="41"/>
      <c r="U93" s="41"/>
      <c r="V93" s="41"/>
      <c r="W93" s="41"/>
      <c r="X93" s="41"/>
      <c r="Y93" s="41"/>
      <c r="Z93" s="41"/>
      <c r="AA93" s="41"/>
      <c r="AB93" s="41"/>
      <c r="AC93" s="41"/>
      <c r="AD93" s="41"/>
      <c r="AE93" s="41"/>
    </row>
    <row r="94" s="2" customFormat="1" ht="16.5" customHeight="1">
      <c r="A94" s="41"/>
      <c r="B94" s="42"/>
      <c r="C94" s="43"/>
      <c r="D94" s="43"/>
      <c r="E94" s="72" t="str">
        <f>E11</f>
        <v>SO 01.1 - Stavební část 1.PP</v>
      </c>
      <c r="F94" s="43"/>
      <c r="G94" s="43"/>
      <c r="H94" s="43"/>
      <c r="I94" s="43"/>
      <c r="J94" s="43"/>
      <c r="K94" s="43"/>
      <c r="L94" s="148"/>
      <c r="S94" s="41"/>
      <c r="T94" s="41"/>
      <c r="U94" s="41"/>
      <c r="V94" s="41"/>
      <c r="W94" s="41"/>
      <c r="X94" s="41"/>
      <c r="Y94" s="41"/>
      <c r="Z94" s="41"/>
      <c r="AA94" s="41"/>
      <c r="AB94" s="41"/>
      <c r="AC94" s="41"/>
      <c r="AD94" s="41"/>
      <c r="AE94" s="41"/>
    </row>
    <row r="95" s="2" customFormat="1" ht="6.96" customHeight="1">
      <c r="A95" s="41"/>
      <c r="B95" s="42"/>
      <c r="C95" s="43"/>
      <c r="D95" s="43"/>
      <c r="E95" s="43"/>
      <c r="F95" s="43"/>
      <c r="G95" s="43"/>
      <c r="H95" s="43"/>
      <c r="I95" s="43"/>
      <c r="J95" s="43"/>
      <c r="K95" s="43"/>
      <c r="L95" s="148"/>
      <c r="S95" s="41"/>
      <c r="T95" s="41"/>
      <c r="U95" s="41"/>
      <c r="V95" s="41"/>
      <c r="W95" s="41"/>
      <c r="X95" s="41"/>
      <c r="Y95" s="41"/>
      <c r="Z95" s="41"/>
      <c r="AA95" s="41"/>
      <c r="AB95" s="41"/>
      <c r="AC95" s="41"/>
      <c r="AD95" s="41"/>
      <c r="AE95" s="41"/>
    </row>
    <row r="96" s="2" customFormat="1" ht="12" customHeight="1">
      <c r="A96" s="41"/>
      <c r="B96" s="42"/>
      <c r="C96" s="35" t="s">
        <v>21</v>
      </c>
      <c r="D96" s="43"/>
      <c r="E96" s="43"/>
      <c r="F96" s="30" t="str">
        <f>F14</f>
        <v>Horní Slavkov, Nádražní 683</v>
      </c>
      <c r="G96" s="43"/>
      <c r="H96" s="43"/>
      <c r="I96" s="35" t="s">
        <v>23</v>
      </c>
      <c r="J96" s="75" t="str">
        <f>IF(J14="","",J14)</f>
        <v>15. 7. 2024</v>
      </c>
      <c r="K96" s="43"/>
      <c r="L96" s="148"/>
      <c r="S96" s="41"/>
      <c r="T96" s="41"/>
      <c r="U96" s="41"/>
      <c r="V96" s="41"/>
      <c r="W96" s="41"/>
      <c r="X96" s="41"/>
      <c r="Y96" s="41"/>
      <c r="Z96" s="41"/>
      <c r="AA96" s="41"/>
      <c r="AB96" s="41"/>
      <c r="AC96" s="41"/>
      <c r="AD96" s="41"/>
      <c r="AE96" s="41"/>
    </row>
    <row r="97" s="2" customFormat="1" ht="6.96" customHeight="1">
      <c r="A97" s="41"/>
      <c r="B97" s="42"/>
      <c r="C97" s="43"/>
      <c r="D97" s="43"/>
      <c r="E97" s="43"/>
      <c r="F97" s="43"/>
      <c r="G97" s="43"/>
      <c r="H97" s="43"/>
      <c r="I97" s="43"/>
      <c r="J97" s="43"/>
      <c r="K97" s="43"/>
      <c r="L97" s="148"/>
      <c r="S97" s="41"/>
      <c r="T97" s="41"/>
      <c r="U97" s="41"/>
      <c r="V97" s="41"/>
      <c r="W97" s="41"/>
      <c r="X97" s="41"/>
      <c r="Y97" s="41"/>
      <c r="Z97" s="41"/>
      <c r="AA97" s="41"/>
      <c r="AB97" s="41"/>
      <c r="AC97" s="41"/>
      <c r="AD97" s="41"/>
      <c r="AE97" s="41"/>
    </row>
    <row r="98" s="2" customFormat="1" ht="15.15" customHeight="1">
      <c r="A98" s="41"/>
      <c r="B98" s="42"/>
      <c r="C98" s="35" t="s">
        <v>25</v>
      </c>
      <c r="D98" s="43"/>
      <c r="E98" s="43"/>
      <c r="F98" s="30" t="str">
        <f>E17</f>
        <v>Město Horní Slavkov</v>
      </c>
      <c r="G98" s="43"/>
      <c r="H98" s="43"/>
      <c r="I98" s="35" t="s">
        <v>31</v>
      </c>
      <c r="J98" s="39" t="str">
        <f>E23</f>
        <v>CENTRA STAV s.r.o.</v>
      </c>
      <c r="K98" s="43"/>
      <c r="L98" s="148"/>
      <c r="S98" s="41"/>
      <c r="T98" s="41"/>
      <c r="U98" s="41"/>
      <c r="V98" s="41"/>
      <c r="W98" s="41"/>
      <c r="X98" s="41"/>
      <c r="Y98" s="41"/>
      <c r="Z98" s="41"/>
      <c r="AA98" s="41"/>
      <c r="AB98" s="41"/>
      <c r="AC98" s="41"/>
      <c r="AD98" s="41"/>
      <c r="AE98" s="41"/>
    </row>
    <row r="99" s="2" customFormat="1" ht="15.15" customHeight="1">
      <c r="A99" s="41"/>
      <c r="B99" s="42"/>
      <c r="C99" s="35" t="s">
        <v>29</v>
      </c>
      <c r="D99" s="43"/>
      <c r="E99" s="43"/>
      <c r="F99" s="30" t="str">
        <f>IF(E20="","",E20)</f>
        <v>Vyplň údaj</v>
      </c>
      <c r="G99" s="43"/>
      <c r="H99" s="43"/>
      <c r="I99" s="35" t="s">
        <v>34</v>
      </c>
      <c r="J99" s="39" t="str">
        <f>E26</f>
        <v>Michal Kubelka</v>
      </c>
      <c r="K99" s="43"/>
      <c r="L99" s="148"/>
      <c r="S99" s="41"/>
      <c r="T99" s="41"/>
      <c r="U99" s="41"/>
      <c r="V99" s="41"/>
      <c r="W99" s="41"/>
      <c r="X99" s="41"/>
      <c r="Y99" s="41"/>
      <c r="Z99" s="41"/>
      <c r="AA99" s="41"/>
      <c r="AB99" s="41"/>
      <c r="AC99" s="41"/>
      <c r="AD99" s="41"/>
      <c r="AE99" s="41"/>
    </row>
    <row r="100" s="2" customFormat="1" ht="10.32" customHeight="1">
      <c r="A100" s="41"/>
      <c r="B100" s="42"/>
      <c r="C100" s="43"/>
      <c r="D100" s="43"/>
      <c r="E100" s="43"/>
      <c r="F100" s="43"/>
      <c r="G100" s="43"/>
      <c r="H100" s="43"/>
      <c r="I100" s="43"/>
      <c r="J100" s="43"/>
      <c r="K100" s="43"/>
      <c r="L100" s="148"/>
      <c r="S100" s="41"/>
      <c r="T100" s="41"/>
      <c r="U100" s="41"/>
      <c r="V100" s="41"/>
      <c r="W100" s="41"/>
      <c r="X100" s="41"/>
      <c r="Y100" s="41"/>
      <c r="Z100" s="41"/>
      <c r="AA100" s="41"/>
      <c r="AB100" s="41"/>
      <c r="AC100" s="41"/>
      <c r="AD100" s="41"/>
      <c r="AE100" s="41"/>
    </row>
    <row r="101" s="11" customFormat="1" ht="29.28" customHeight="1">
      <c r="A101" s="189"/>
      <c r="B101" s="190"/>
      <c r="C101" s="191" t="s">
        <v>142</v>
      </c>
      <c r="D101" s="192" t="s">
        <v>57</v>
      </c>
      <c r="E101" s="192" t="s">
        <v>53</v>
      </c>
      <c r="F101" s="192" t="s">
        <v>54</v>
      </c>
      <c r="G101" s="192" t="s">
        <v>143</v>
      </c>
      <c r="H101" s="192" t="s">
        <v>144</v>
      </c>
      <c r="I101" s="192" t="s">
        <v>145</v>
      </c>
      <c r="J101" s="192" t="s">
        <v>134</v>
      </c>
      <c r="K101" s="193" t="s">
        <v>146</v>
      </c>
      <c r="L101" s="194"/>
      <c r="M101" s="95" t="s">
        <v>19</v>
      </c>
      <c r="N101" s="96" t="s">
        <v>42</v>
      </c>
      <c r="O101" s="96" t="s">
        <v>147</v>
      </c>
      <c r="P101" s="96" t="s">
        <v>148</v>
      </c>
      <c r="Q101" s="96" t="s">
        <v>149</v>
      </c>
      <c r="R101" s="96" t="s">
        <v>150</v>
      </c>
      <c r="S101" s="96" t="s">
        <v>151</v>
      </c>
      <c r="T101" s="97" t="s">
        <v>152</v>
      </c>
      <c r="U101" s="189"/>
      <c r="V101" s="189"/>
      <c r="W101" s="189"/>
      <c r="X101" s="189"/>
      <c r="Y101" s="189"/>
      <c r="Z101" s="189"/>
      <c r="AA101" s="189"/>
      <c r="AB101" s="189"/>
      <c r="AC101" s="189"/>
      <c r="AD101" s="189"/>
      <c r="AE101" s="189"/>
    </row>
    <row r="102" s="2" customFormat="1" ht="22.8" customHeight="1">
      <c r="A102" s="41"/>
      <c r="B102" s="42"/>
      <c r="C102" s="102" t="s">
        <v>153</v>
      </c>
      <c r="D102" s="43"/>
      <c r="E102" s="43"/>
      <c r="F102" s="43"/>
      <c r="G102" s="43"/>
      <c r="H102" s="43"/>
      <c r="I102" s="43"/>
      <c r="J102" s="195">
        <f>BK102</f>
        <v>0</v>
      </c>
      <c r="K102" s="43"/>
      <c r="L102" s="47"/>
      <c r="M102" s="98"/>
      <c r="N102" s="196"/>
      <c r="O102" s="99"/>
      <c r="P102" s="197">
        <f>P103+P282+P368</f>
        <v>0</v>
      </c>
      <c r="Q102" s="99"/>
      <c r="R102" s="197">
        <f>R103+R282+R368</f>
        <v>6.867379220000001</v>
      </c>
      <c r="S102" s="99"/>
      <c r="T102" s="198">
        <f>T103+T282+T368</f>
        <v>7.087968430000001</v>
      </c>
      <c r="U102" s="41"/>
      <c r="V102" s="41"/>
      <c r="W102" s="41"/>
      <c r="X102" s="41"/>
      <c r="Y102" s="41"/>
      <c r="Z102" s="41"/>
      <c r="AA102" s="41"/>
      <c r="AB102" s="41"/>
      <c r="AC102" s="41"/>
      <c r="AD102" s="41"/>
      <c r="AE102" s="41"/>
      <c r="AT102" s="20" t="s">
        <v>71</v>
      </c>
      <c r="AU102" s="20" t="s">
        <v>135</v>
      </c>
      <c r="BK102" s="199">
        <f>BK103+BK282+BK368</f>
        <v>0</v>
      </c>
    </row>
    <row r="103" s="12" customFormat="1" ht="25.92" customHeight="1">
      <c r="A103" s="12"/>
      <c r="B103" s="200"/>
      <c r="C103" s="201"/>
      <c r="D103" s="202" t="s">
        <v>71</v>
      </c>
      <c r="E103" s="203" t="s">
        <v>213</v>
      </c>
      <c r="F103" s="203" t="s">
        <v>214</v>
      </c>
      <c r="G103" s="201"/>
      <c r="H103" s="201"/>
      <c r="I103" s="204"/>
      <c r="J103" s="205">
        <f>BK103</f>
        <v>0</v>
      </c>
      <c r="K103" s="201"/>
      <c r="L103" s="206"/>
      <c r="M103" s="207"/>
      <c r="N103" s="208"/>
      <c r="O103" s="208"/>
      <c r="P103" s="209">
        <f>P104+P111+P116+P137+P139+P202+P256+P279</f>
        <v>0</v>
      </c>
      <c r="Q103" s="208"/>
      <c r="R103" s="209">
        <f>R104+R111+R116+R137+R139+R202+R256+R279</f>
        <v>6.6373347600000008</v>
      </c>
      <c r="S103" s="208"/>
      <c r="T103" s="210">
        <f>T104+T111+T116+T137+T139+T202+T256+T279</f>
        <v>6.8976210000000009</v>
      </c>
      <c r="U103" s="12"/>
      <c r="V103" s="12"/>
      <c r="W103" s="12"/>
      <c r="X103" s="12"/>
      <c r="Y103" s="12"/>
      <c r="Z103" s="12"/>
      <c r="AA103" s="12"/>
      <c r="AB103" s="12"/>
      <c r="AC103" s="12"/>
      <c r="AD103" s="12"/>
      <c r="AE103" s="12"/>
      <c r="AR103" s="211" t="s">
        <v>79</v>
      </c>
      <c r="AT103" s="212" t="s">
        <v>71</v>
      </c>
      <c r="AU103" s="212" t="s">
        <v>72</v>
      </c>
      <c r="AY103" s="211" t="s">
        <v>156</v>
      </c>
      <c r="BK103" s="213">
        <f>BK104+BK111+BK116+BK137+BK139+BK202+BK256+BK279</f>
        <v>0</v>
      </c>
    </row>
    <row r="104" s="12" customFormat="1" ht="22.8" customHeight="1">
      <c r="A104" s="12"/>
      <c r="B104" s="200"/>
      <c r="C104" s="201"/>
      <c r="D104" s="202" t="s">
        <v>71</v>
      </c>
      <c r="E104" s="214" t="s">
        <v>79</v>
      </c>
      <c r="F104" s="214" t="s">
        <v>215</v>
      </c>
      <c r="G104" s="201"/>
      <c r="H104" s="201"/>
      <c r="I104" s="204"/>
      <c r="J104" s="215">
        <f>BK104</f>
        <v>0</v>
      </c>
      <c r="K104" s="201"/>
      <c r="L104" s="206"/>
      <c r="M104" s="207"/>
      <c r="N104" s="208"/>
      <c r="O104" s="208"/>
      <c r="P104" s="209">
        <f>SUM(P105:P110)</f>
        <v>0</v>
      </c>
      <c r="Q104" s="208"/>
      <c r="R104" s="209">
        <f>SUM(R105:R110)</f>
        <v>0</v>
      </c>
      <c r="S104" s="208"/>
      <c r="T104" s="210">
        <f>SUM(T105:T110)</f>
        <v>0.41600000000000004</v>
      </c>
      <c r="U104" s="12"/>
      <c r="V104" s="12"/>
      <c r="W104" s="12"/>
      <c r="X104" s="12"/>
      <c r="Y104" s="12"/>
      <c r="Z104" s="12"/>
      <c r="AA104" s="12"/>
      <c r="AB104" s="12"/>
      <c r="AC104" s="12"/>
      <c r="AD104" s="12"/>
      <c r="AE104" s="12"/>
      <c r="AR104" s="211" t="s">
        <v>79</v>
      </c>
      <c r="AT104" s="212" t="s">
        <v>71</v>
      </c>
      <c r="AU104" s="212" t="s">
        <v>79</v>
      </c>
      <c r="AY104" s="211" t="s">
        <v>156</v>
      </c>
      <c r="BK104" s="213">
        <f>SUM(BK105:BK110)</f>
        <v>0</v>
      </c>
    </row>
    <row r="105" s="2" customFormat="1" ht="37.8" customHeight="1">
      <c r="A105" s="41"/>
      <c r="B105" s="42"/>
      <c r="C105" s="216" t="s">
        <v>79</v>
      </c>
      <c r="D105" s="216" t="s">
        <v>159</v>
      </c>
      <c r="E105" s="217" t="s">
        <v>216</v>
      </c>
      <c r="F105" s="218" t="s">
        <v>217</v>
      </c>
      <c r="G105" s="219" t="s">
        <v>218</v>
      </c>
      <c r="H105" s="220">
        <v>1.6000000000000001</v>
      </c>
      <c r="I105" s="221"/>
      <c r="J105" s="222">
        <f>ROUND(I105*H105,2)</f>
        <v>0</v>
      </c>
      <c r="K105" s="218" t="s">
        <v>219</v>
      </c>
      <c r="L105" s="47"/>
      <c r="M105" s="223" t="s">
        <v>19</v>
      </c>
      <c r="N105" s="224" t="s">
        <v>43</v>
      </c>
      <c r="O105" s="87"/>
      <c r="P105" s="225">
        <f>O105*H105</f>
        <v>0</v>
      </c>
      <c r="Q105" s="225">
        <v>0</v>
      </c>
      <c r="R105" s="225">
        <f>Q105*H105</f>
        <v>0</v>
      </c>
      <c r="S105" s="225">
        <v>0.26000000000000001</v>
      </c>
      <c r="T105" s="226">
        <f>S105*H105</f>
        <v>0.41600000000000004</v>
      </c>
      <c r="U105" s="41"/>
      <c r="V105" s="41"/>
      <c r="W105" s="41"/>
      <c r="X105" s="41"/>
      <c r="Y105" s="41"/>
      <c r="Z105" s="41"/>
      <c r="AA105" s="41"/>
      <c r="AB105" s="41"/>
      <c r="AC105" s="41"/>
      <c r="AD105" s="41"/>
      <c r="AE105" s="41"/>
      <c r="AR105" s="227" t="s">
        <v>178</v>
      </c>
      <c r="AT105" s="227" t="s">
        <v>159</v>
      </c>
      <c r="AU105" s="227" t="s">
        <v>81</v>
      </c>
      <c r="AY105" s="20" t="s">
        <v>156</v>
      </c>
      <c r="BE105" s="228">
        <f>IF(N105="základní",J105,0)</f>
        <v>0</v>
      </c>
      <c r="BF105" s="228">
        <f>IF(N105="snížená",J105,0)</f>
        <v>0</v>
      </c>
      <c r="BG105" s="228">
        <f>IF(N105="zákl. přenesená",J105,0)</f>
        <v>0</v>
      </c>
      <c r="BH105" s="228">
        <f>IF(N105="sníž. přenesená",J105,0)</f>
        <v>0</v>
      </c>
      <c r="BI105" s="228">
        <f>IF(N105="nulová",J105,0)</f>
        <v>0</v>
      </c>
      <c r="BJ105" s="20" t="s">
        <v>79</v>
      </c>
      <c r="BK105" s="228">
        <f>ROUND(I105*H105,2)</f>
        <v>0</v>
      </c>
      <c r="BL105" s="20" t="s">
        <v>178</v>
      </c>
      <c r="BM105" s="227" t="s">
        <v>220</v>
      </c>
    </row>
    <row r="106" s="2" customFormat="1">
      <c r="A106" s="41"/>
      <c r="B106" s="42"/>
      <c r="C106" s="43"/>
      <c r="D106" s="229" t="s">
        <v>166</v>
      </c>
      <c r="E106" s="43"/>
      <c r="F106" s="230" t="s">
        <v>221</v>
      </c>
      <c r="G106" s="43"/>
      <c r="H106" s="43"/>
      <c r="I106" s="231"/>
      <c r="J106" s="43"/>
      <c r="K106" s="43"/>
      <c r="L106" s="47"/>
      <c r="M106" s="232"/>
      <c r="N106" s="233"/>
      <c r="O106" s="87"/>
      <c r="P106" s="87"/>
      <c r="Q106" s="87"/>
      <c r="R106" s="87"/>
      <c r="S106" s="87"/>
      <c r="T106" s="88"/>
      <c r="U106" s="41"/>
      <c r="V106" s="41"/>
      <c r="W106" s="41"/>
      <c r="X106" s="41"/>
      <c r="Y106" s="41"/>
      <c r="Z106" s="41"/>
      <c r="AA106" s="41"/>
      <c r="AB106" s="41"/>
      <c r="AC106" s="41"/>
      <c r="AD106" s="41"/>
      <c r="AE106" s="41"/>
      <c r="AT106" s="20" t="s">
        <v>166</v>
      </c>
      <c r="AU106" s="20" t="s">
        <v>81</v>
      </c>
    </row>
    <row r="107" s="13" customFormat="1">
      <c r="A107" s="13"/>
      <c r="B107" s="239"/>
      <c r="C107" s="240"/>
      <c r="D107" s="241" t="s">
        <v>222</v>
      </c>
      <c r="E107" s="242" t="s">
        <v>19</v>
      </c>
      <c r="F107" s="243" t="s">
        <v>223</v>
      </c>
      <c r="G107" s="240"/>
      <c r="H107" s="244">
        <v>1.6000000000000001</v>
      </c>
      <c r="I107" s="245"/>
      <c r="J107" s="240"/>
      <c r="K107" s="240"/>
      <c r="L107" s="246"/>
      <c r="M107" s="247"/>
      <c r="N107" s="248"/>
      <c r="O107" s="248"/>
      <c r="P107" s="248"/>
      <c r="Q107" s="248"/>
      <c r="R107" s="248"/>
      <c r="S107" s="248"/>
      <c r="T107" s="249"/>
      <c r="U107" s="13"/>
      <c r="V107" s="13"/>
      <c r="W107" s="13"/>
      <c r="X107" s="13"/>
      <c r="Y107" s="13"/>
      <c r="Z107" s="13"/>
      <c r="AA107" s="13"/>
      <c r="AB107" s="13"/>
      <c r="AC107" s="13"/>
      <c r="AD107" s="13"/>
      <c r="AE107" s="13"/>
      <c r="AT107" s="250" t="s">
        <v>222</v>
      </c>
      <c r="AU107" s="250" t="s">
        <v>81</v>
      </c>
      <c r="AV107" s="13" t="s">
        <v>81</v>
      </c>
      <c r="AW107" s="13" t="s">
        <v>33</v>
      </c>
      <c r="AX107" s="13" t="s">
        <v>79</v>
      </c>
      <c r="AY107" s="250" t="s">
        <v>156</v>
      </c>
    </row>
    <row r="108" s="2" customFormat="1" ht="24.15" customHeight="1">
      <c r="A108" s="41"/>
      <c r="B108" s="42"/>
      <c r="C108" s="216" t="s">
        <v>81</v>
      </c>
      <c r="D108" s="216" t="s">
        <v>159</v>
      </c>
      <c r="E108" s="217" t="s">
        <v>224</v>
      </c>
      <c r="F108" s="218" t="s">
        <v>225</v>
      </c>
      <c r="G108" s="219" t="s">
        <v>226</v>
      </c>
      <c r="H108" s="220">
        <v>1.9199999999999999</v>
      </c>
      <c r="I108" s="221"/>
      <c r="J108" s="222">
        <f>ROUND(I108*H108,2)</f>
        <v>0</v>
      </c>
      <c r="K108" s="218" t="s">
        <v>219</v>
      </c>
      <c r="L108" s="47"/>
      <c r="M108" s="223" t="s">
        <v>19</v>
      </c>
      <c r="N108" s="224" t="s">
        <v>43</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178</v>
      </c>
      <c r="AT108" s="227" t="s">
        <v>159</v>
      </c>
      <c r="AU108" s="227" t="s">
        <v>81</v>
      </c>
      <c r="AY108" s="20" t="s">
        <v>156</v>
      </c>
      <c r="BE108" s="228">
        <f>IF(N108="základní",J108,0)</f>
        <v>0</v>
      </c>
      <c r="BF108" s="228">
        <f>IF(N108="snížená",J108,0)</f>
        <v>0</v>
      </c>
      <c r="BG108" s="228">
        <f>IF(N108="zákl. přenesená",J108,0)</f>
        <v>0</v>
      </c>
      <c r="BH108" s="228">
        <f>IF(N108="sníž. přenesená",J108,0)</f>
        <v>0</v>
      </c>
      <c r="BI108" s="228">
        <f>IF(N108="nulová",J108,0)</f>
        <v>0</v>
      </c>
      <c r="BJ108" s="20" t="s">
        <v>79</v>
      </c>
      <c r="BK108" s="228">
        <f>ROUND(I108*H108,2)</f>
        <v>0</v>
      </c>
      <c r="BL108" s="20" t="s">
        <v>178</v>
      </c>
      <c r="BM108" s="227" t="s">
        <v>227</v>
      </c>
    </row>
    <row r="109" s="2" customFormat="1">
      <c r="A109" s="41"/>
      <c r="B109" s="42"/>
      <c r="C109" s="43"/>
      <c r="D109" s="229" t="s">
        <v>166</v>
      </c>
      <c r="E109" s="43"/>
      <c r="F109" s="230" t="s">
        <v>228</v>
      </c>
      <c r="G109" s="43"/>
      <c r="H109" s="43"/>
      <c r="I109" s="231"/>
      <c r="J109" s="43"/>
      <c r="K109" s="43"/>
      <c r="L109" s="47"/>
      <c r="M109" s="232"/>
      <c r="N109" s="233"/>
      <c r="O109" s="87"/>
      <c r="P109" s="87"/>
      <c r="Q109" s="87"/>
      <c r="R109" s="87"/>
      <c r="S109" s="87"/>
      <c r="T109" s="88"/>
      <c r="U109" s="41"/>
      <c r="V109" s="41"/>
      <c r="W109" s="41"/>
      <c r="X109" s="41"/>
      <c r="Y109" s="41"/>
      <c r="Z109" s="41"/>
      <c r="AA109" s="41"/>
      <c r="AB109" s="41"/>
      <c r="AC109" s="41"/>
      <c r="AD109" s="41"/>
      <c r="AE109" s="41"/>
      <c r="AT109" s="20" t="s">
        <v>166</v>
      </c>
      <c r="AU109" s="20" t="s">
        <v>81</v>
      </c>
    </row>
    <row r="110" s="13" customFormat="1">
      <c r="A110" s="13"/>
      <c r="B110" s="239"/>
      <c r="C110" s="240"/>
      <c r="D110" s="241" t="s">
        <v>222</v>
      </c>
      <c r="E110" s="242" t="s">
        <v>19</v>
      </c>
      <c r="F110" s="243" t="s">
        <v>229</v>
      </c>
      <c r="G110" s="240"/>
      <c r="H110" s="244">
        <v>1.9199999999999999</v>
      </c>
      <c r="I110" s="245"/>
      <c r="J110" s="240"/>
      <c r="K110" s="240"/>
      <c r="L110" s="246"/>
      <c r="M110" s="247"/>
      <c r="N110" s="248"/>
      <c r="O110" s="248"/>
      <c r="P110" s="248"/>
      <c r="Q110" s="248"/>
      <c r="R110" s="248"/>
      <c r="S110" s="248"/>
      <c r="T110" s="249"/>
      <c r="U110" s="13"/>
      <c r="V110" s="13"/>
      <c r="W110" s="13"/>
      <c r="X110" s="13"/>
      <c r="Y110" s="13"/>
      <c r="Z110" s="13"/>
      <c r="AA110" s="13"/>
      <c r="AB110" s="13"/>
      <c r="AC110" s="13"/>
      <c r="AD110" s="13"/>
      <c r="AE110" s="13"/>
      <c r="AT110" s="250" t="s">
        <v>222</v>
      </c>
      <c r="AU110" s="250" t="s">
        <v>81</v>
      </c>
      <c r="AV110" s="13" t="s">
        <v>81</v>
      </c>
      <c r="AW110" s="13" t="s">
        <v>33</v>
      </c>
      <c r="AX110" s="13" t="s">
        <v>79</v>
      </c>
      <c r="AY110" s="250" t="s">
        <v>156</v>
      </c>
    </row>
    <row r="111" s="12" customFormat="1" ht="22.8" customHeight="1">
      <c r="A111" s="12"/>
      <c r="B111" s="200"/>
      <c r="C111" s="201"/>
      <c r="D111" s="202" t="s">
        <v>71</v>
      </c>
      <c r="E111" s="214" t="s">
        <v>81</v>
      </c>
      <c r="F111" s="214" t="s">
        <v>230</v>
      </c>
      <c r="G111" s="201"/>
      <c r="H111" s="201"/>
      <c r="I111" s="204"/>
      <c r="J111" s="215">
        <f>BK111</f>
        <v>0</v>
      </c>
      <c r="K111" s="201"/>
      <c r="L111" s="206"/>
      <c r="M111" s="207"/>
      <c r="N111" s="208"/>
      <c r="O111" s="208"/>
      <c r="P111" s="209">
        <f>SUM(P112:P115)</f>
        <v>0</v>
      </c>
      <c r="Q111" s="208"/>
      <c r="R111" s="209">
        <f>SUM(R112:R115)</f>
        <v>0.29699999999999999</v>
      </c>
      <c r="S111" s="208"/>
      <c r="T111" s="210">
        <f>SUM(T112:T115)</f>
        <v>0</v>
      </c>
      <c r="U111" s="12"/>
      <c r="V111" s="12"/>
      <c r="W111" s="12"/>
      <c r="X111" s="12"/>
      <c r="Y111" s="12"/>
      <c r="Z111" s="12"/>
      <c r="AA111" s="12"/>
      <c r="AB111" s="12"/>
      <c r="AC111" s="12"/>
      <c r="AD111" s="12"/>
      <c r="AE111" s="12"/>
      <c r="AR111" s="211" t="s">
        <v>79</v>
      </c>
      <c r="AT111" s="212" t="s">
        <v>71</v>
      </c>
      <c r="AU111" s="212" t="s">
        <v>79</v>
      </c>
      <c r="AY111" s="211" t="s">
        <v>156</v>
      </c>
      <c r="BK111" s="213">
        <f>SUM(BK112:BK115)</f>
        <v>0</v>
      </c>
    </row>
    <row r="112" s="2" customFormat="1" ht="21.75" customHeight="1">
      <c r="A112" s="41"/>
      <c r="B112" s="42"/>
      <c r="C112" s="216" t="s">
        <v>106</v>
      </c>
      <c r="D112" s="216" t="s">
        <v>159</v>
      </c>
      <c r="E112" s="217" t="s">
        <v>231</v>
      </c>
      <c r="F112" s="218" t="s">
        <v>232</v>
      </c>
      <c r="G112" s="219" t="s">
        <v>226</v>
      </c>
      <c r="H112" s="220">
        <v>0.14999999999999999</v>
      </c>
      <c r="I112" s="221"/>
      <c r="J112" s="222">
        <f>ROUND(I112*H112,2)</f>
        <v>0</v>
      </c>
      <c r="K112" s="218" t="s">
        <v>219</v>
      </c>
      <c r="L112" s="47"/>
      <c r="M112" s="223" t="s">
        <v>19</v>
      </c>
      <c r="N112" s="224" t="s">
        <v>43</v>
      </c>
      <c r="O112" s="87"/>
      <c r="P112" s="225">
        <f>O112*H112</f>
        <v>0</v>
      </c>
      <c r="Q112" s="225">
        <v>1.98</v>
      </c>
      <c r="R112" s="225">
        <f>Q112*H112</f>
        <v>0.29699999999999999</v>
      </c>
      <c r="S112" s="225">
        <v>0</v>
      </c>
      <c r="T112" s="226">
        <f>S112*H112</f>
        <v>0</v>
      </c>
      <c r="U112" s="41"/>
      <c r="V112" s="41"/>
      <c r="W112" s="41"/>
      <c r="X112" s="41"/>
      <c r="Y112" s="41"/>
      <c r="Z112" s="41"/>
      <c r="AA112" s="41"/>
      <c r="AB112" s="41"/>
      <c r="AC112" s="41"/>
      <c r="AD112" s="41"/>
      <c r="AE112" s="41"/>
      <c r="AR112" s="227" t="s">
        <v>178</v>
      </c>
      <c r="AT112" s="227" t="s">
        <v>159</v>
      </c>
      <c r="AU112" s="227" t="s">
        <v>81</v>
      </c>
      <c r="AY112" s="20" t="s">
        <v>156</v>
      </c>
      <c r="BE112" s="228">
        <f>IF(N112="základní",J112,0)</f>
        <v>0</v>
      </c>
      <c r="BF112" s="228">
        <f>IF(N112="snížená",J112,0)</f>
        <v>0</v>
      </c>
      <c r="BG112" s="228">
        <f>IF(N112="zákl. přenesená",J112,0)</f>
        <v>0</v>
      </c>
      <c r="BH112" s="228">
        <f>IF(N112="sníž. přenesená",J112,0)</f>
        <v>0</v>
      </c>
      <c r="BI112" s="228">
        <f>IF(N112="nulová",J112,0)</f>
        <v>0</v>
      </c>
      <c r="BJ112" s="20" t="s">
        <v>79</v>
      </c>
      <c r="BK112" s="228">
        <f>ROUND(I112*H112,2)</f>
        <v>0</v>
      </c>
      <c r="BL112" s="20" t="s">
        <v>178</v>
      </c>
      <c r="BM112" s="227" t="s">
        <v>233</v>
      </c>
    </row>
    <row r="113" s="2" customFormat="1">
      <c r="A113" s="41"/>
      <c r="B113" s="42"/>
      <c r="C113" s="43"/>
      <c r="D113" s="229" t="s">
        <v>166</v>
      </c>
      <c r="E113" s="43"/>
      <c r="F113" s="230" t="s">
        <v>234</v>
      </c>
      <c r="G113" s="43"/>
      <c r="H113" s="43"/>
      <c r="I113" s="231"/>
      <c r="J113" s="43"/>
      <c r="K113" s="43"/>
      <c r="L113" s="47"/>
      <c r="M113" s="232"/>
      <c r="N113" s="233"/>
      <c r="O113" s="87"/>
      <c r="P113" s="87"/>
      <c r="Q113" s="87"/>
      <c r="R113" s="87"/>
      <c r="S113" s="87"/>
      <c r="T113" s="88"/>
      <c r="U113" s="41"/>
      <c r="V113" s="41"/>
      <c r="W113" s="41"/>
      <c r="X113" s="41"/>
      <c r="Y113" s="41"/>
      <c r="Z113" s="41"/>
      <c r="AA113" s="41"/>
      <c r="AB113" s="41"/>
      <c r="AC113" s="41"/>
      <c r="AD113" s="41"/>
      <c r="AE113" s="41"/>
      <c r="AT113" s="20" t="s">
        <v>166</v>
      </c>
      <c r="AU113" s="20" t="s">
        <v>81</v>
      </c>
    </row>
    <row r="114" s="14" customFormat="1">
      <c r="A114" s="14"/>
      <c r="B114" s="251"/>
      <c r="C114" s="252"/>
      <c r="D114" s="241" t="s">
        <v>222</v>
      </c>
      <c r="E114" s="253" t="s">
        <v>19</v>
      </c>
      <c r="F114" s="254" t="s">
        <v>235</v>
      </c>
      <c r="G114" s="252"/>
      <c r="H114" s="253" t="s">
        <v>19</v>
      </c>
      <c r="I114" s="255"/>
      <c r="J114" s="252"/>
      <c r="K114" s="252"/>
      <c r="L114" s="256"/>
      <c r="M114" s="257"/>
      <c r="N114" s="258"/>
      <c r="O114" s="258"/>
      <c r="P114" s="258"/>
      <c r="Q114" s="258"/>
      <c r="R114" s="258"/>
      <c r="S114" s="258"/>
      <c r="T114" s="259"/>
      <c r="U114" s="14"/>
      <c r="V114" s="14"/>
      <c r="W114" s="14"/>
      <c r="X114" s="14"/>
      <c r="Y114" s="14"/>
      <c r="Z114" s="14"/>
      <c r="AA114" s="14"/>
      <c r="AB114" s="14"/>
      <c r="AC114" s="14"/>
      <c r="AD114" s="14"/>
      <c r="AE114" s="14"/>
      <c r="AT114" s="260" t="s">
        <v>222</v>
      </c>
      <c r="AU114" s="260" t="s">
        <v>81</v>
      </c>
      <c r="AV114" s="14" t="s">
        <v>79</v>
      </c>
      <c r="AW114" s="14" t="s">
        <v>33</v>
      </c>
      <c r="AX114" s="14" t="s">
        <v>72</v>
      </c>
      <c r="AY114" s="260" t="s">
        <v>156</v>
      </c>
    </row>
    <row r="115" s="13" customFormat="1">
      <c r="A115" s="13"/>
      <c r="B115" s="239"/>
      <c r="C115" s="240"/>
      <c r="D115" s="241" t="s">
        <v>222</v>
      </c>
      <c r="E115" s="242" t="s">
        <v>19</v>
      </c>
      <c r="F115" s="243" t="s">
        <v>236</v>
      </c>
      <c r="G115" s="240"/>
      <c r="H115" s="244">
        <v>0.14999999999999999</v>
      </c>
      <c r="I115" s="245"/>
      <c r="J115" s="240"/>
      <c r="K115" s="240"/>
      <c r="L115" s="246"/>
      <c r="M115" s="247"/>
      <c r="N115" s="248"/>
      <c r="O115" s="248"/>
      <c r="P115" s="248"/>
      <c r="Q115" s="248"/>
      <c r="R115" s="248"/>
      <c r="S115" s="248"/>
      <c r="T115" s="249"/>
      <c r="U115" s="13"/>
      <c r="V115" s="13"/>
      <c r="W115" s="13"/>
      <c r="X115" s="13"/>
      <c r="Y115" s="13"/>
      <c r="Z115" s="13"/>
      <c r="AA115" s="13"/>
      <c r="AB115" s="13"/>
      <c r="AC115" s="13"/>
      <c r="AD115" s="13"/>
      <c r="AE115" s="13"/>
      <c r="AT115" s="250" t="s">
        <v>222</v>
      </c>
      <c r="AU115" s="250" t="s">
        <v>81</v>
      </c>
      <c r="AV115" s="13" t="s">
        <v>81</v>
      </c>
      <c r="AW115" s="13" t="s">
        <v>33</v>
      </c>
      <c r="AX115" s="13" t="s">
        <v>79</v>
      </c>
      <c r="AY115" s="250" t="s">
        <v>156</v>
      </c>
    </row>
    <row r="116" s="12" customFormat="1" ht="22.8" customHeight="1">
      <c r="A116" s="12"/>
      <c r="B116" s="200"/>
      <c r="C116" s="201"/>
      <c r="D116" s="202" t="s">
        <v>71</v>
      </c>
      <c r="E116" s="214" t="s">
        <v>106</v>
      </c>
      <c r="F116" s="214" t="s">
        <v>237</v>
      </c>
      <c r="G116" s="201"/>
      <c r="H116" s="201"/>
      <c r="I116" s="204"/>
      <c r="J116" s="215">
        <f>BK116</f>
        <v>0</v>
      </c>
      <c r="K116" s="201"/>
      <c r="L116" s="206"/>
      <c r="M116" s="207"/>
      <c r="N116" s="208"/>
      <c r="O116" s="208"/>
      <c r="P116" s="209">
        <f>SUM(P117:P136)</f>
        <v>0</v>
      </c>
      <c r="Q116" s="208"/>
      <c r="R116" s="209">
        <f>SUM(R117:R136)</f>
        <v>0.69208087000000007</v>
      </c>
      <c r="S116" s="208"/>
      <c r="T116" s="210">
        <f>SUM(T117:T136)</f>
        <v>0</v>
      </c>
      <c r="U116" s="12"/>
      <c r="V116" s="12"/>
      <c r="W116" s="12"/>
      <c r="X116" s="12"/>
      <c r="Y116" s="12"/>
      <c r="Z116" s="12"/>
      <c r="AA116" s="12"/>
      <c r="AB116" s="12"/>
      <c r="AC116" s="12"/>
      <c r="AD116" s="12"/>
      <c r="AE116" s="12"/>
      <c r="AR116" s="211" t="s">
        <v>79</v>
      </c>
      <c r="AT116" s="212" t="s">
        <v>71</v>
      </c>
      <c r="AU116" s="212" t="s">
        <v>79</v>
      </c>
      <c r="AY116" s="211" t="s">
        <v>156</v>
      </c>
      <c r="BK116" s="213">
        <f>SUM(BK117:BK136)</f>
        <v>0</v>
      </c>
    </row>
    <row r="117" s="2" customFormat="1" ht="16.5" customHeight="1">
      <c r="A117" s="41"/>
      <c r="B117" s="42"/>
      <c r="C117" s="216" t="s">
        <v>178</v>
      </c>
      <c r="D117" s="216" t="s">
        <v>159</v>
      </c>
      <c r="E117" s="217" t="s">
        <v>238</v>
      </c>
      <c r="F117" s="218" t="s">
        <v>239</v>
      </c>
      <c r="G117" s="219" t="s">
        <v>240</v>
      </c>
      <c r="H117" s="220">
        <v>0.151</v>
      </c>
      <c r="I117" s="221"/>
      <c r="J117" s="222">
        <f>ROUND(I117*H117,2)</f>
        <v>0</v>
      </c>
      <c r="K117" s="218" t="s">
        <v>219</v>
      </c>
      <c r="L117" s="47"/>
      <c r="M117" s="223" t="s">
        <v>19</v>
      </c>
      <c r="N117" s="224" t="s">
        <v>43</v>
      </c>
      <c r="O117" s="87"/>
      <c r="P117" s="225">
        <f>O117*H117</f>
        <v>0</v>
      </c>
      <c r="Q117" s="225">
        <v>1.0900000000000001</v>
      </c>
      <c r="R117" s="225">
        <f>Q117*H117</f>
        <v>0.16459000000000001</v>
      </c>
      <c r="S117" s="225">
        <v>0</v>
      </c>
      <c r="T117" s="226">
        <f>S117*H117</f>
        <v>0</v>
      </c>
      <c r="U117" s="41"/>
      <c r="V117" s="41"/>
      <c r="W117" s="41"/>
      <c r="X117" s="41"/>
      <c r="Y117" s="41"/>
      <c r="Z117" s="41"/>
      <c r="AA117" s="41"/>
      <c r="AB117" s="41"/>
      <c r="AC117" s="41"/>
      <c r="AD117" s="41"/>
      <c r="AE117" s="41"/>
      <c r="AR117" s="227" t="s">
        <v>178</v>
      </c>
      <c r="AT117" s="227" t="s">
        <v>159</v>
      </c>
      <c r="AU117" s="227" t="s">
        <v>81</v>
      </c>
      <c r="AY117" s="20" t="s">
        <v>156</v>
      </c>
      <c r="BE117" s="228">
        <f>IF(N117="základní",J117,0)</f>
        <v>0</v>
      </c>
      <c r="BF117" s="228">
        <f>IF(N117="snížená",J117,0)</f>
        <v>0</v>
      </c>
      <c r="BG117" s="228">
        <f>IF(N117="zákl. přenesená",J117,0)</f>
        <v>0</v>
      </c>
      <c r="BH117" s="228">
        <f>IF(N117="sníž. přenesená",J117,0)</f>
        <v>0</v>
      </c>
      <c r="BI117" s="228">
        <f>IF(N117="nulová",J117,0)</f>
        <v>0</v>
      </c>
      <c r="BJ117" s="20" t="s">
        <v>79</v>
      </c>
      <c r="BK117" s="228">
        <f>ROUND(I117*H117,2)</f>
        <v>0</v>
      </c>
      <c r="BL117" s="20" t="s">
        <v>178</v>
      </c>
      <c r="BM117" s="227" t="s">
        <v>241</v>
      </c>
    </row>
    <row r="118" s="2" customFormat="1">
      <c r="A118" s="41"/>
      <c r="B118" s="42"/>
      <c r="C118" s="43"/>
      <c r="D118" s="229" t="s">
        <v>166</v>
      </c>
      <c r="E118" s="43"/>
      <c r="F118" s="230" t="s">
        <v>242</v>
      </c>
      <c r="G118" s="43"/>
      <c r="H118" s="43"/>
      <c r="I118" s="231"/>
      <c r="J118" s="43"/>
      <c r="K118" s="43"/>
      <c r="L118" s="47"/>
      <c r="M118" s="232"/>
      <c r="N118" s="233"/>
      <c r="O118" s="87"/>
      <c r="P118" s="87"/>
      <c r="Q118" s="87"/>
      <c r="R118" s="87"/>
      <c r="S118" s="87"/>
      <c r="T118" s="88"/>
      <c r="U118" s="41"/>
      <c r="V118" s="41"/>
      <c r="W118" s="41"/>
      <c r="X118" s="41"/>
      <c r="Y118" s="41"/>
      <c r="Z118" s="41"/>
      <c r="AA118" s="41"/>
      <c r="AB118" s="41"/>
      <c r="AC118" s="41"/>
      <c r="AD118" s="41"/>
      <c r="AE118" s="41"/>
      <c r="AT118" s="20" t="s">
        <v>166</v>
      </c>
      <c r="AU118" s="20" t="s">
        <v>81</v>
      </c>
    </row>
    <row r="119" s="14" customFormat="1">
      <c r="A119" s="14"/>
      <c r="B119" s="251"/>
      <c r="C119" s="252"/>
      <c r="D119" s="241" t="s">
        <v>222</v>
      </c>
      <c r="E119" s="253" t="s">
        <v>19</v>
      </c>
      <c r="F119" s="254" t="s">
        <v>243</v>
      </c>
      <c r="G119" s="252"/>
      <c r="H119" s="253" t="s">
        <v>19</v>
      </c>
      <c r="I119" s="255"/>
      <c r="J119" s="252"/>
      <c r="K119" s="252"/>
      <c r="L119" s="256"/>
      <c r="M119" s="257"/>
      <c r="N119" s="258"/>
      <c r="O119" s="258"/>
      <c r="P119" s="258"/>
      <c r="Q119" s="258"/>
      <c r="R119" s="258"/>
      <c r="S119" s="258"/>
      <c r="T119" s="259"/>
      <c r="U119" s="14"/>
      <c r="V119" s="14"/>
      <c r="W119" s="14"/>
      <c r="X119" s="14"/>
      <c r="Y119" s="14"/>
      <c r="Z119" s="14"/>
      <c r="AA119" s="14"/>
      <c r="AB119" s="14"/>
      <c r="AC119" s="14"/>
      <c r="AD119" s="14"/>
      <c r="AE119" s="14"/>
      <c r="AT119" s="260" t="s">
        <v>222</v>
      </c>
      <c r="AU119" s="260" t="s">
        <v>81</v>
      </c>
      <c r="AV119" s="14" t="s">
        <v>79</v>
      </c>
      <c r="AW119" s="14" t="s">
        <v>33</v>
      </c>
      <c r="AX119" s="14" t="s">
        <v>72</v>
      </c>
      <c r="AY119" s="260" t="s">
        <v>156</v>
      </c>
    </row>
    <row r="120" s="14" customFormat="1">
      <c r="A120" s="14"/>
      <c r="B120" s="251"/>
      <c r="C120" s="252"/>
      <c r="D120" s="241" t="s">
        <v>222</v>
      </c>
      <c r="E120" s="253" t="s">
        <v>19</v>
      </c>
      <c r="F120" s="254" t="s">
        <v>244</v>
      </c>
      <c r="G120" s="252"/>
      <c r="H120" s="253" t="s">
        <v>19</v>
      </c>
      <c r="I120" s="255"/>
      <c r="J120" s="252"/>
      <c r="K120" s="252"/>
      <c r="L120" s="256"/>
      <c r="M120" s="257"/>
      <c r="N120" s="258"/>
      <c r="O120" s="258"/>
      <c r="P120" s="258"/>
      <c r="Q120" s="258"/>
      <c r="R120" s="258"/>
      <c r="S120" s="258"/>
      <c r="T120" s="259"/>
      <c r="U120" s="14"/>
      <c r="V120" s="14"/>
      <c r="W120" s="14"/>
      <c r="X120" s="14"/>
      <c r="Y120" s="14"/>
      <c r="Z120" s="14"/>
      <c r="AA120" s="14"/>
      <c r="AB120" s="14"/>
      <c r="AC120" s="14"/>
      <c r="AD120" s="14"/>
      <c r="AE120" s="14"/>
      <c r="AT120" s="260" t="s">
        <v>222</v>
      </c>
      <c r="AU120" s="260" t="s">
        <v>81</v>
      </c>
      <c r="AV120" s="14" t="s">
        <v>79</v>
      </c>
      <c r="AW120" s="14" t="s">
        <v>33</v>
      </c>
      <c r="AX120" s="14" t="s">
        <v>72</v>
      </c>
      <c r="AY120" s="260" t="s">
        <v>156</v>
      </c>
    </row>
    <row r="121" s="13" customFormat="1">
      <c r="A121" s="13"/>
      <c r="B121" s="239"/>
      <c r="C121" s="240"/>
      <c r="D121" s="241" t="s">
        <v>222</v>
      </c>
      <c r="E121" s="242" t="s">
        <v>19</v>
      </c>
      <c r="F121" s="243" t="s">
        <v>245</v>
      </c>
      <c r="G121" s="240"/>
      <c r="H121" s="244">
        <v>0.151</v>
      </c>
      <c r="I121" s="245"/>
      <c r="J121" s="240"/>
      <c r="K121" s="240"/>
      <c r="L121" s="246"/>
      <c r="M121" s="247"/>
      <c r="N121" s="248"/>
      <c r="O121" s="248"/>
      <c r="P121" s="248"/>
      <c r="Q121" s="248"/>
      <c r="R121" s="248"/>
      <c r="S121" s="248"/>
      <c r="T121" s="249"/>
      <c r="U121" s="13"/>
      <c r="V121" s="13"/>
      <c r="W121" s="13"/>
      <c r="X121" s="13"/>
      <c r="Y121" s="13"/>
      <c r="Z121" s="13"/>
      <c r="AA121" s="13"/>
      <c r="AB121" s="13"/>
      <c r="AC121" s="13"/>
      <c r="AD121" s="13"/>
      <c r="AE121" s="13"/>
      <c r="AT121" s="250" t="s">
        <v>222</v>
      </c>
      <c r="AU121" s="250" t="s">
        <v>81</v>
      </c>
      <c r="AV121" s="13" t="s">
        <v>81</v>
      </c>
      <c r="AW121" s="13" t="s">
        <v>33</v>
      </c>
      <c r="AX121" s="13" t="s">
        <v>79</v>
      </c>
      <c r="AY121" s="250" t="s">
        <v>156</v>
      </c>
    </row>
    <row r="122" s="2" customFormat="1" ht="21.75" customHeight="1">
      <c r="A122" s="41"/>
      <c r="B122" s="42"/>
      <c r="C122" s="216" t="s">
        <v>155</v>
      </c>
      <c r="D122" s="216" t="s">
        <v>159</v>
      </c>
      <c r="E122" s="217" t="s">
        <v>246</v>
      </c>
      <c r="F122" s="218" t="s">
        <v>247</v>
      </c>
      <c r="G122" s="219" t="s">
        <v>218</v>
      </c>
      <c r="H122" s="220">
        <v>1.6319999999999999</v>
      </c>
      <c r="I122" s="221"/>
      <c r="J122" s="222">
        <f>ROUND(I122*H122,2)</f>
        <v>0</v>
      </c>
      <c r="K122" s="218" t="s">
        <v>219</v>
      </c>
      <c r="L122" s="47"/>
      <c r="M122" s="223" t="s">
        <v>19</v>
      </c>
      <c r="N122" s="224" t="s">
        <v>43</v>
      </c>
      <c r="O122" s="87"/>
      <c r="P122" s="225">
        <f>O122*H122</f>
        <v>0</v>
      </c>
      <c r="Q122" s="225">
        <v>0.17818000000000001</v>
      </c>
      <c r="R122" s="225">
        <f>Q122*H122</f>
        <v>0.29078976000000001</v>
      </c>
      <c r="S122" s="225">
        <v>0</v>
      </c>
      <c r="T122" s="226">
        <f>S122*H122</f>
        <v>0</v>
      </c>
      <c r="U122" s="41"/>
      <c r="V122" s="41"/>
      <c r="W122" s="41"/>
      <c r="X122" s="41"/>
      <c r="Y122" s="41"/>
      <c r="Z122" s="41"/>
      <c r="AA122" s="41"/>
      <c r="AB122" s="41"/>
      <c r="AC122" s="41"/>
      <c r="AD122" s="41"/>
      <c r="AE122" s="41"/>
      <c r="AR122" s="227" t="s">
        <v>178</v>
      </c>
      <c r="AT122" s="227" t="s">
        <v>159</v>
      </c>
      <c r="AU122" s="227" t="s">
        <v>81</v>
      </c>
      <c r="AY122" s="20" t="s">
        <v>156</v>
      </c>
      <c r="BE122" s="228">
        <f>IF(N122="základní",J122,0)</f>
        <v>0</v>
      </c>
      <c r="BF122" s="228">
        <f>IF(N122="snížená",J122,0)</f>
        <v>0</v>
      </c>
      <c r="BG122" s="228">
        <f>IF(N122="zákl. přenesená",J122,0)</f>
        <v>0</v>
      </c>
      <c r="BH122" s="228">
        <f>IF(N122="sníž. přenesená",J122,0)</f>
        <v>0</v>
      </c>
      <c r="BI122" s="228">
        <f>IF(N122="nulová",J122,0)</f>
        <v>0</v>
      </c>
      <c r="BJ122" s="20" t="s">
        <v>79</v>
      </c>
      <c r="BK122" s="228">
        <f>ROUND(I122*H122,2)</f>
        <v>0</v>
      </c>
      <c r="BL122" s="20" t="s">
        <v>178</v>
      </c>
      <c r="BM122" s="227" t="s">
        <v>248</v>
      </c>
    </row>
    <row r="123" s="2" customFormat="1">
      <c r="A123" s="41"/>
      <c r="B123" s="42"/>
      <c r="C123" s="43"/>
      <c r="D123" s="229" t="s">
        <v>166</v>
      </c>
      <c r="E123" s="43"/>
      <c r="F123" s="230" t="s">
        <v>249</v>
      </c>
      <c r="G123" s="43"/>
      <c r="H123" s="43"/>
      <c r="I123" s="231"/>
      <c r="J123" s="43"/>
      <c r="K123" s="43"/>
      <c r="L123" s="47"/>
      <c r="M123" s="232"/>
      <c r="N123" s="233"/>
      <c r="O123" s="87"/>
      <c r="P123" s="87"/>
      <c r="Q123" s="87"/>
      <c r="R123" s="87"/>
      <c r="S123" s="87"/>
      <c r="T123" s="88"/>
      <c r="U123" s="41"/>
      <c r="V123" s="41"/>
      <c r="W123" s="41"/>
      <c r="X123" s="41"/>
      <c r="Y123" s="41"/>
      <c r="Z123" s="41"/>
      <c r="AA123" s="41"/>
      <c r="AB123" s="41"/>
      <c r="AC123" s="41"/>
      <c r="AD123" s="41"/>
      <c r="AE123" s="41"/>
      <c r="AT123" s="20" t="s">
        <v>166</v>
      </c>
      <c r="AU123" s="20" t="s">
        <v>81</v>
      </c>
    </row>
    <row r="124" s="13" customFormat="1">
      <c r="A124" s="13"/>
      <c r="B124" s="239"/>
      <c r="C124" s="240"/>
      <c r="D124" s="241" t="s">
        <v>222</v>
      </c>
      <c r="E124" s="242" t="s">
        <v>19</v>
      </c>
      <c r="F124" s="243" t="s">
        <v>250</v>
      </c>
      <c r="G124" s="240"/>
      <c r="H124" s="244">
        <v>1.6319999999999999</v>
      </c>
      <c r="I124" s="245"/>
      <c r="J124" s="240"/>
      <c r="K124" s="240"/>
      <c r="L124" s="246"/>
      <c r="M124" s="247"/>
      <c r="N124" s="248"/>
      <c r="O124" s="248"/>
      <c r="P124" s="248"/>
      <c r="Q124" s="248"/>
      <c r="R124" s="248"/>
      <c r="S124" s="248"/>
      <c r="T124" s="249"/>
      <c r="U124" s="13"/>
      <c r="V124" s="13"/>
      <c r="W124" s="13"/>
      <c r="X124" s="13"/>
      <c r="Y124" s="13"/>
      <c r="Z124" s="13"/>
      <c r="AA124" s="13"/>
      <c r="AB124" s="13"/>
      <c r="AC124" s="13"/>
      <c r="AD124" s="13"/>
      <c r="AE124" s="13"/>
      <c r="AT124" s="250" t="s">
        <v>222</v>
      </c>
      <c r="AU124" s="250" t="s">
        <v>81</v>
      </c>
      <c r="AV124" s="13" t="s">
        <v>81</v>
      </c>
      <c r="AW124" s="13" t="s">
        <v>33</v>
      </c>
      <c r="AX124" s="13" t="s">
        <v>79</v>
      </c>
      <c r="AY124" s="250" t="s">
        <v>156</v>
      </c>
    </row>
    <row r="125" s="2" customFormat="1" ht="24.15" customHeight="1">
      <c r="A125" s="41"/>
      <c r="B125" s="42"/>
      <c r="C125" s="216" t="s">
        <v>189</v>
      </c>
      <c r="D125" s="216" t="s">
        <v>159</v>
      </c>
      <c r="E125" s="217" t="s">
        <v>251</v>
      </c>
      <c r="F125" s="218" t="s">
        <v>252</v>
      </c>
      <c r="G125" s="219" t="s">
        <v>187</v>
      </c>
      <c r="H125" s="220">
        <v>2</v>
      </c>
      <c r="I125" s="221"/>
      <c r="J125" s="222">
        <f>ROUND(I125*H125,2)</f>
        <v>0</v>
      </c>
      <c r="K125" s="218" t="s">
        <v>219</v>
      </c>
      <c r="L125" s="47"/>
      <c r="M125" s="223" t="s">
        <v>19</v>
      </c>
      <c r="N125" s="224" t="s">
        <v>43</v>
      </c>
      <c r="O125" s="87"/>
      <c r="P125" s="225">
        <f>O125*H125</f>
        <v>0</v>
      </c>
      <c r="Q125" s="225">
        <v>0.096860000000000002</v>
      </c>
      <c r="R125" s="225">
        <f>Q125*H125</f>
        <v>0.19372</v>
      </c>
      <c r="S125" s="225">
        <v>0</v>
      </c>
      <c r="T125" s="226">
        <f>S125*H125</f>
        <v>0</v>
      </c>
      <c r="U125" s="41"/>
      <c r="V125" s="41"/>
      <c r="W125" s="41"/>
      <c r="X125" s="41"/>
      <c r="Y125" s="41"/>
      <c r="Z125" s="41"/>
      <c r="AA125" s="41"/>
      <c r="AB125" s="41"/>
      <c r="AC125" s="41"/>
      <c r="AD125" s="41"/>
      <c r="AE125" s="41"/>
      <c r="AR125" s="227" t="s">
        <v>178</v>
      </c>
      <c r="AT125" s="227" t="s">
        <v>159</v>
      </c>
      <c r="AU125" s="227" t="s">
        <v>81</v>
      </c>
      <c r="AY125" s="20" t="s">
        <v>156</v>
      </c>
      <c r="BE125" s="228">
        <f>IF(N125="základní",J125,0)</f>
        <v>0</v>
      </c>
      <c r="BF125" s="228">
        <f>IF(N125="snížená",J125,0)</f>
        <v>0</v>
      </c>
      <c r="BG125" s="228">
        <f>IF(N125="zákl. přenesená",J125,0)</f>
        <v>0</v>
      </c>
      <c r="BH125" s="228">
        <f>IF(N125="sníž. přenesená",J125,0)</f>
        <v>0</v>
      </c>
      <c r="BI125" s="228">
        <f>IF(N125="nulová",J125,0)</f>
        <v>0</v>
      </c>
      <c r="BJ125" s="20" t="s">
        <v>79</v>
      </c>
      <c r="BK125" s="228">
        <f>ROUND(I125*H125,2)</f>
        <v>0</v>
      </c>
      <c r="BL125" s="20" t="s">
        <v>178</v>
      </c>
      <c r="BM125" s="227" t="s">
        <v>253</v>
      </c>
    </row>
    <row r="126" s="2" customFormat="1">
      <c r="A126" s="41"/>
      <c r="B126" s="42"/>
      <c r="C126" s="43"/>
      <c r="D126" s="229" t="s">
        <v>166</v>
      </c>
      <c r="E126" s="43"/>
      <c r="F126" s="230" t="s">
        <v>254</v>
      </c>
      <c r="G126" s="43"/>
      <c r="H126" s="43"/>
      <c r="I126" s="231"/>
      <c r="J126" s="43"/>
      <c r="K126" s="43"/>
      <c r="L126" s="47"/>
      <c r="M126" s="232"/>
      <c r="N126" s="233"/>
      <c r="O126" s="87"/>
      <c r="P126" s="87"/>
      <c r="Q126" s="87"/>
      <c r="R126" s="87"/>
      <c r="S126" s="87"/>
      <c r="T126" s="88"/>
      <c r="U126" s="41"/>
      <c r="V126" s="41"/>
      <c r="W126" s="41"/>
      <c r="X126" s="41"/>
      <c r="Y126" s="41"/>
      <c r="Z126" s="41"/>
      <c r="AA126" s="41"/>
      <c r="AB126" s="41"/>
      <c r="AC126" s="41"/>
      <c r="AD126" s="41"/>
      <c r="AE126" s="41"/>
      <c r="AT126" s="20" t="s">
        <v>166</v>
      </c>
      <c r="AU126" s="20" t="s">
        <v>81</v>
      </c>
    </row>
    <row r="127" s="14" customFormat="1">
      <c r="A127" s="14"/>
      <c r="B127" s="251"/>
      <c r="C127" s="252"/>
      <c r="D127" s="241" t="s">
        <v>222</v>
      </c>
      <c r="E127" s="253" t="s">
        <v>19</v>
      </c>
      <c r="F127" s="254" t="s">
        <v>255</v>
      </c>
      <c r="G127" s="252"/>
      <c r="H127" s="253" t="s">
        <v>19</v>
      </c>
      <c r="I127" s="255"/>
      <c r="J127" s="252"/>
      <c r="K127" s="252"/>
      <c r="L127" s="256"/>
      <c r="M127" s="257"/>
      <c r="N127" s="258"/>
      <c r="O127" s="258"/>
      <c r="P127" s="258"/>
      <c r="Q127" s="258"/>
      <c r="R127" s="258"/>
      <c r="S127" s="258"/>
      <c r="T127" s="259"/>
      <c r="U127" s="14"/>
      <c r="V127" s="14"/>
      <c r="W127" s="14"/>
      <c r="X127" s="14"/>
      <c r="Y127" s="14"/>
      <c r="Z127" s="14"/>
      <c r="AA127" s="14"/>
      <c r="AB127" s="14"/>
      <c r="AC127" s="14"/>
      <c r="AD127" s="14"/>
      <c r="AE127" s="14"/>
      <c r="AT127" s="260" t="s">
        <v>222</v>
      </c>
      <c r="AU127" s="260" t="s">
        <v>81</v>
      </c>
      <c r="AV127" s="14" t="s">
        <v>79</v>
      </c>
      <c r="AW127" s="14" t="s">
        <v>33</v>
      </c>
      <c r="AX127" s="14" t="s">
        <v>72</v>
      </c>
      <c r="AY127" s="260" t="s">
        <v>156</v>
      </c>
    </row>
    <row r="128" s="13" customFormat="1">
      <c r="A128" s="13"/>
      <c r="B128" s="239"/>
      <c r="C128" s="240"/>
      <c r="D128" s="241" t="s">
        <v>222</v>
      </c>
      <c r="E128" s="242" t="s">
        <v>19</v>
      </c>
      <c r="F128" s="243" t="s">
        <v>81</v>
      </c>
      <c r="G128" s="240"/>
      <c r="H128" s="244">
        <v>2</v>
      </c>
      <c r="I128" s="245"/>
      <c r="J128" s="240"/>
      <c r="K128" s="240"/>
      <c r="L128" s="246"/>
      <c r="M128" s="247"/>
      <c r="N128" s="248"/>
      <c r="O128" s="248"/>
      <c r="P128" s="248"/>
      <c r="Q128" s="248"/>
      <c r="R128" s="248"/>
      <c r="S128" s="248"/>
      <c r="T128" s="249"/>
      <c r="U128" s="13"/>
      <c r="V128" s="13"/>
      <c r="W128" s="13"/>
      <c r="X128" s="13"/>
      <c r="Y128" s="13"/>
      <c r="Z128" s="13"/>
      <c r="AA128" s="13"/>
      <c r="AB128" s="13"/>
      <c r="AC128" s="13"/>
      <c r="AD128" s="13"/>
      <c r="AE128" s="13"/>
      <c r="AT128" s="250" t="s">
        <v>222</v>
      </c>
      <c r="AU128" s="250" t="s">
        <v>81</v>
      </c>
      <c r="AV128" s="13" t="s">
        <v>81</v>
      </c>
      <c r="AW128" s="13" t="s">
        <v>33</v>
      </c>
      <c r="AX128" s="13" t="s">
        <v>79</v>
      </c>
      <c r="AY128" s="250" t="s">
        <v>156</v>
      </c>
    </row>
    <row r="129" s="2" customFormat="1" ht="24.15" customHeight="1">
      <c r="A129" s="41"/>
      <c r="B129" s="42"/>
      <c r="C129" s="216" t="s">
        <v>256</v>
      </c>
      <c r="D129" s="216" t="s">
        <v>159</v>
      </c>
      <c r="E129" s="217" t="s">
        <v>257</v>
      </c>
      <c r="F129" s="218" t="s">
        <v>258</v>
      </c>
      <c r="G129" s="219" t="s">
        <v>218</v>
      </c>
      <c r="H129" s="220">
        <v>0.93300000000000005</v>
      </c>
      <c r="I129" s="221"/>
      <c r="J129" s="222">
        <f>ROUND(I129*H129,2)</f>
        <v>0</v>
      </c>
      <c r="K129" s="218" t="s">
        <v>219</v>
      </c>
      <c r="L129" s="47"/>
      <c r="M129" s="223" t="s">
        <v>19</v>
      </c>
      <c r="N129" s="224" t="s">
        <v>43</v>
      </c>
      <c r="O129" s="87"/>
      <c r="P129" s="225">
        <f>O129*H129</f>
        <v>0</v>
      </c>
      <c r="Q129" s="225">
        <v>0.045670000000000002</v>
      </c>
      <c r="R129" s="225">
        <f>Q129*H129</f>
        <v>0.042610110000000007</v>
      </c>
      <c r="S129" s="225">
        <v>0</v>
      </c>
      <c r="T129" s="226">
        <f>S129*H129</f>
        <v>0</v>
      </c>
      <c r="U129" s="41"/>
      <c r="V129" s="41"/>
      <c r="W129" s="41"/>
      <c r="X129" s="41"/>
      <c r="Y129" s="41"/>
      <c r="Z129" s="41"/>
      <c r="AA129" s="41"/>
      <c r="AB129" s="41"/>
      <c r="AC129" s="41"/>
      <c r="AD129" s="41"/>
      <c r="AE129" s="41"/>
      <c r="AR129" s="227" t="s">
        <v>178</v>
      </c>
      <c r="AT129" s="227" t="s">
        <v>159</v>
      </c>
      <c r="AU129" s="227" t="s">
        <v>81</v>
      </c>
      <c r="AY129" s="20" t="s">
        <v>156</v>
      </c>
      <c r="BE129" s="228">
        <f>IF(N129="základní",J129,0)</f>
        <v>0</v>
      </c>
      <c r="BF129" s="228">
        <f>IF(N129="snížená",J129,0)</f>
        <v>0</v>
      </c>
      <c r="BG129" s="228">
        <f>IF(N129="zákl. přenesená",J129,0)</f>
        <v>0</v>
      </c>
      <c r="BH129" s="228">
        <f>IF(N129="sníž. přenesená",J129,0)</f>
        <v>0</v>
      </c>
      <c r="BI129" s="228">
        <f>IF(N129="nulová",J129,0)</f>
        <v>0</v>
      </c>
      <c r="BJ129" s="20" t="s">
        <v>79</v>
      </c>
      <c r="BK129" s="228">
        <f>ROUND(I129*H129,2)</f>
        <v>0</v>
      </c>
      <c r="BL129" s="20" t="s">
        <v>178</v>
      </c>
      <c r="BM129" s="227" t="s">
        <v>259</v>
      </c>
    </row>
    <row r="130" s="2" customFormat="1">
      <c r="A130" s="41"/>
      <c r="B130" s="42"/>
      <c r="C130" s="43"/>
      <c r="D130" s="229" t="s">
        <v>166</v>
      </c>
      <c r="E130" s="43"/>
      <c r="F130" s="230" t="s">
        <v>260</v>
      </c>
      <c r="G130" s="43"/>
      <c r="H130" s="43"/>
      <c r="I130" s="231"/>
      <c r="J130" s="43"/>
      <c r="K130" s="43"/>
      <c r="L130" s="47"/>
      <c r="M130" s="232"/>
      <c r="N130" s="233"/>
      <c r="O130" s="87"/>
      <c r="P130" s="87"/>
      <c r="Q130" s="87"/>
      <c r="R130" s="87"/>
      <c r="S130" s="87"/>
      <c r="T130" s="88"/>
      <c r="U130" s="41"/>
      <c r="V130" s="41"/>
      <c r="W130" s="41"/>
      <c r="X130" s="41"/>
      <c r="Y130" s="41"/>
      <c r="Z130" s="41"/>
      <c r="AA130" s="41"/>
      <c r="AB130" s="41"/>
      <c r="AC130" s="41"/>
      <c r="AD130" s="41"/>
      <c r="AE130" s="41"/>
      <c r="AT130" s="20" t="s">
        <v>166</v>
      </c>
      <c r="AU130" s="20" t="s">
        <v>81</v>
      </c>
    </row>
    <row r="131" s="14" customFormat="1">
      <c r="A131" s="14"/>
      <c r="B131" s="251"/>
      <c r="C131" s="252"/>
      <c r="D131" s="241" t="s">
        <v>222</v>
      </c>
      <c r="E131" s="253" t="s">
        <v>19</v>
      </c>
      <c r="F131" s="254" t="s">
        <v>261</v>
      </c>
      <c r="G131" s="252"/>
      <c r="H131" s="253" t="s">
        <v>19</v>
      </c>
      <c r="I131" s="255"/>
      <c r="J131" s="252"/>
      <c r="K131" s="252"/>
      <c r="L131" s="256"/>
      <c r="M131" s="257"/>
      <c r="N131" s="258"/>
      <c r="O131" s="258"/>
      <c r="P131" s="258"/>
      <c r="Q131" s="258"/>
      <c r="R131" s="258"/>
      <c r="S131" s="258"/>
      <c r="T131" s="259"/>
      <c r="U131" s="14"/>
      <c r="V131" s="14"/>
      <c r="W131" s="14"/>
      <c r="X131" s="14"/>
      <c r="Y131" s="14"/>
      <c r="Z131" s="14"/>
      <c r="AA131" s="14"/>
      <c r="AB131" s="14"/>
      <c r="AC131" s="14"/>
      <c r="AD131" s="14"/>
      <c r="AE131" s="14"/>
      <c r="AT131" s="260" t="s">
        <v>222</v>
      </c>
      <c r="AU131" s="260" t="s">
        <v>81</v>
      </c>
      <c r="AV131" s="14" t="s">
        <v>79</v>
      </c>
      <c r="AW131" s="14" t="s">
        <v>33</v>
      </c>
      <c r="AX131" s="14" t="s">
        <v>72</v>
      </c>
      <c r="AY131" s="260" t="s">
        <v>156</v>
      </c>
    </row>
    <row r="132" s="13" customFormat="1">
      <c r="A132" s="13"/>
      <c r="B132" s="239"/>
      <c r="C132" s="240"/>
      <c r="D132" s="241" t="s">
        <v>222</v>
      </c>
      <c r="E132" s="242" t="s">
        <v>19</v>
      </c>
      <c r="F132" s="243" t="s">
        <v>262</v>
      </c>
      <c r="G132" s="240"/>
      <c r="H132" s="244">
        <v>0.93300000000000005</v>
      </c>
      <c r="I132" s="245"/>
      <c r="J132" s="240"/>
      <c r="K132" s="240"/>
      <c r="L132" s="246"/>
      <c r="M132" s="247"/>
      <c r="N132" s="248"/>
      <c r="O132" s="248"/>
      <c r="P132" s="248"/>
      <c r="Q132" s="248"/>
      <c r="R132" s="248"/>
      <c r="S132" s="248"/>
      <c r="T132" s="249"/>
      <c r="U132" s="13"/>
      <c r="V132" s="13"/>
      <c r="W132" s="13"/>
      <c r="X132" s="13"/>
      <c r="Y132" s="13"/>
      <c r="Z132" s="13"/>
      <c r="AA132" s="13"/>
      <c r="AB132" s="13"/>
      <c r="AC132" s="13"/>
      <c r="AD132" s="13"/>
      <c r="AE132" s="13"/>
      <c r="AT132" s="250" t="s">
        <v>222</v>
      </c>
      <c r="AU132" s="250" t="s">
        <v>81</v>
      </c>
      <c r="AV132" s="13" t="s">
        <v>81</v>
      </c>
      <c r="AW132" s="13" t="s">
        <v>33</v>
      </c>
      <c r="AX132" s="13" t="s">
        <v>79</v>
      </c>
      <c r="AY132" s="250" t="s">
        <v>156</v>
      </c>
    </row>
    <row r="133" s="2" customFormat="1" ht="16.5" customHeight="1">
      <c r="A133" s="41"/>
      <c r="B133" s="42"/>
      <c r="C133" s="216" t="s">
        <v>263</v>
      </c>
      <c r="D133" s="216" t="s">
        <v>159</v>
      </c>
      <c r="E133" s="217" t="s">
        <v>264</v>
      </c>
      <c r="F133" s="218" t="s">
        <v>265</v>
      </c>
      <c r="G133" s="219" t="s">
        <v>266</v>
      </c>
      <c r="H133" s="220">
        <v>2.6499999999999999</v>
      </c>
      <c r="I133" s="221"/>
      <c r="J133" s="222">
        <f>ROUND(I133*H133,2)</f>
        <v>0</v>
      </c>
      <c r="K133" s="218" t="s">
        <v>219</v>
      </c>
      <c r="L133" s="47"/>
      <c r="M133" s="223" t="s">
        <v>19</v>
      </c>
      <c r="N133" s="224" t="s">
        <v>43</v>
      </c>
      <c r="O133" s="87"/>
      <c r="P133" s="225">
        <f>O133*H133</f>
        <v>0</v>
      </c>
      <c r="Q133" s="225">
        <v>0.00013999999999999999</v>
      </c>
      <c r="R133" s="225">
        <f>Q133*H133</f>
        <v>0.00037099999999999996</v>
      </c>
      <c r="S133" s="225">
        <v>0</v>
      </c>
      <c r="T133" s="226">
        <f>S133*H133</f>
        <v>0</v>
      </c>
      <c r="U133" s="41"/>
      <c r="V133" s="41"/>
      <c r="W133" s="41"/>
      <c r="X133" s="41"/>
      <c r="Y133" s="41"/>
      <c r="Z133" s="41"/>
      <c r="AA133" s="41"/>
      <c r="AB133" s="41"/>
      <c r="AC133" s="41"/>
      <c r="AD133" s="41"/>
      <c r="AE133" s="41"/>
      <c r="AR133" s="227" t="s">
        <v>178</v>
      </c>
      <c r="AT133" s="227" t="s">
        <v>159</v>
      </c>
      <c r="AU133" s="227" t="s">
        <v>81</v>
      </c>
      <c r="AY133" s="20" t="s">
        <v>156</v>
      </c>
      <c r="BE133" s="228">
        <f>IF(N133="základní",J133,0)</f>
        <v>0</v>
      </c>
      <c r="BF133" s="228">
        <f>IF(N133="snížená",J133,0)</f>
        <v>0</v>
      </c>
      <c r="BG133" s="228">
        <f>IF(N133="zákl. přenesená",J133,0)</f>
        <v>0</v>
      </c>
      <c r="BH133" s="228">
        <f>IF(N133="sníž. přenesená",J133,0)</f>
        <v>0</v>
      </c>
      <c r="BI133" s="228">
        <f>IF(N133="nulová",J133,0)</f>
        <v>0</v>
      </c>
      <c r="BJ133" s="20" t="s">
        <v>79</v>
      </c>
      <c r="BK133" s="228">
        <f>ROUND(I133*H133,2)</f>
        <v>0</v>
      </c>
      <c r="BL133" s="20" t="s">
        <v>178</v>
      </c>
      <c r="BM133" s="227" t="s">
        <v>267</v>
      </c>
    </row>
    <row r="134" s="2" customFormat="1">
      <c r="A134" s="41"/>
      <c r="B134" s="42"/>
      <c r="C134" s="43"/>
      <c r="D134" s="229" t="s">
        <v>166</v>
      </c>
      <c r="E134" s="43"/>
      <c r="F134" s="230" t="s">
        <v>268</v>
      </c>
      <c r="G134" s="43"/>
      <c r="H134" s="43"/>
      <c r="I134" s="231"/>
      <c r="J134" s="43"/>
      <c r="K134" s="43"/>
      <c r="L134" s="47"/>
      <c r="M134" s="232"/>
      <c r="N134" s="233"/>
      <c r="O134" s="87"/>
      <c r="P134" s="87"/>
      <c r="Q134" s="87"/>
      <c r="R134" s="87"/>
      <c r="S134" s="87"/>
      <c r="T134" s="88"/>
      <c r="U134" s="41"/>
      <c r="V134" s="41"/>
      <c r="W134" s="41"/>
      <c r="X134" s="41"/>
      <c r="Y134" s="41"/>
      <c r="Z134" s="41"/>
      <c r="AA134" s="41"/>
      <c r="AB134" s="41"/>
      <c r="AC134" s="41"/>
      <c r="AD134" s="41"/>
      <c r="AE134" s="41"/>
      <c r="AT134" s="20" t="s">
        <v>166</v>
      </c>
      <c r="AU134" s="20" t="s">
        <v>81</v>
      </c>
    </row>
    <row r="135" s="13" customFormat="1">
      <c r="A135" s="13"/>
      <c r="B135" s="239"/>
      <c r="C135" s="240"/>
      <c r="D135" s="241" t="s">
        <v>222</v>
      </c>
      <c r="E135" s="242" t="s">
        <v>19</v>
      </c>
      <c r="F135" s="243" t="s">
        <v>269</v>
      </c>
      <c r="G135" s="240"/>
      <c r="H135" s="244">
        <v>2.6499999999999999</v>
      </c>
      <c r="I135" s="245"/>
      <c r="J135" s="240"/>
      <c r="K135" s="240"/>
      <c r="L135" s="246"/>
      <c r="M135" s="247"/>
      <c r="N135" s="248"/>
      <c r="O135" s="248"/>
      <c r="P135" s="248"/>
      <c r="Q135" s="248"/>
      <c r="R135" s="248"/>
      <c r="S135" s="248"/>
      <c r="T135" s="249"/>
      <c r="U135" s="13"/>
      <c r="V135" s="13"/>
      <c r="W135" s="13"/>
      <c r="X135" s="13"/>
      <c r="Y135" s="13"/>
      <c r="Z135" s="13"/>
      <c r="AA135" s="13"/>
      <c r="AB135" s="13"/>
      <c r="AC135" s="13"/>
      <c r="AD135" s="13"/>
      <c r="AE135" s="13"/>
      <c r="AT135" s="250" t="s">
        <v>222</v>
      </c>
      <c r="AU135" s="250" t="s">
        <v>81</v>
      </c>
      <c r="AV135" s="13" t="s">
        <v>81</v>
      </c>
      <c r="AW135" s="13" t="s">
        <v>33</v>
      </c>
      <c r="AX135" s="13" t="s">
        <v>79</v>
      </c>
      <c r="AY135" s="250" t="s">
        <v>156</v>
      </c>
    </row>
    <row r="136" s="2" customFormat="1" ht="16.5" customHeight="1">
      <c r="A136" s="41"/>
      <c r="B136" s="42"/>
      <c r="C136" s="216" t="s">
        <v>270</v>
      </c>
      <c r="D136" s="216" t="s">
        <v>159</v>
      </c>
      <c r="E136" s="217" t="s">
        <v>271</v>
      </c>
      <c r="F136" s="218" t="s">
        <v>272</v>
      </c>
      <c r="G136" s="219" t="s">
        <v>273</v>
      </c>
      <c r="H136" s="220">
        <v>1</v>
      </c>
      <c r="I136" s="221"/>
      <c r="J136" s="222">
        <f>ROUND(I136*H136,2)</f>
        <v>0</v>
      </c>
      <c r="K136" s="218" t="s">
        <v>19</v>
      </c>
      <c r="L136" s="47"/>
      <c r="M136" s="223" t="s">
        <v>19</v>
      </c>
      <c r="N136" s="224" t="s">
        <v>43</v>
      </c>
      <c r="O136" s="87"/>
      <c r="P136" s="225">
        <f>O136*H136</f>
        <v>0</v>
      </c>
      <c r="Q136" s="225">
        <v>0</v>
      </c>
      <c r="R136" s="225">
        <f>Q136*H136</f>
        <v>0</v>
      </c>
      <c r="S136" s="225">
        <v>0</v>
      </c>
      <c r="T136" s="226">
        <f>S136*H136</f>
        <v>0</v>
      </c>
      <c r="U136" s="41"/>
      <c r="V136" s="41"/>
      <c r="W136" s="41"/>
      <c r="X136" s="41"/>
      <c r="Y136" s="41"/>
      <c r="Z136" s="41"/>
      <c r="AA136" s="41"/>
      <c r="AB136" s="41"/>
      <c r="AC136" s="41"/>
      <c r="AD136" s="41"/>
      <c r="AE136" s="41"/>
      <c r="AR136" s="227" t="s">
        <v>178</v>
      </c>
      <c r="AT136" s="227" t="s">
        <v>159</v>
      </c>
      <c r="AU136" s="227" t="s">
        <v>81</v>
      </c>
      <c r="AY136" s="20" t="s">
        <v>156</v>
      </c>
      <c r="BE136" s="228">
        <f>IF(N136="základní",J136,0)</f>
        <v>0</v>
      </c>
      <c r="BF136" s="228">
        <f>IF(N136="snížená",J136,0)</f>
        <v>0</v>
      </c>
      <c r="BG136" s="228">
        <f>IF(N136="zákl. přenesená",J136,0)</f>
        <v>0</v>
      </c>
      <c r="BH136" s="228">
        <f>IF(N136="sníž. přenesená",J136,0)</f>
        <v>0</v>
      </c>
      <c r="BI136" s="228">
        <f>IF(N136="nulová",J136,0)</f>
        <v>0</v>
      </c>
      <c r="BJ136" s="20" t="s">
        <v>79</v>
      </c>
      <c r="BK136" s="228">
        <f>ROUND(I136*H136,2)</f>
        <v>0</v>
      </c>
      <c r="BL136" s="20" t="s">
        <v>178</v>
      </c>
      <c r="BM136" s="227" t="s">
        <v>274</v>
      </c>
    </row>
    <row r="137" s="12" customFormat="1" ht="22.8" customHeight="1">
      <c r="A137" s="12"/>
      <c r="B137" s="200"/>
      <c r="C137" s="201"/>
      <c r="D137" s="202" t="s">
        <v>71</v>
      </c>
      <c r="E137" s="214" t="s">
        <v>155</v>
      </c>
      <c r="F137" s="214" t="s">
        <v>275</v>
      </c>
      <c r="G137" s="201"/>
      <c r="H137" s="201"/>
      <c r="I137" s="204"/>
      <c r="J137" s="215">
        <f>BK137</f>
        <v>0</v>
      </c>
      <c r="K137" s="201"/>
      <c r="L137" s="206"/>
      <c r="M137" s="207"/>
      <c r="N137" s="208"/>
      <c r="O137" s="208"/>
      <c r="P137" s="209">
        <f>P138</f>
        <v>0</v>
      </c>
      <c r="Q137" s="208"/>
      <c r="R137" s="209">
        <f>R138</f>
        <v>0</v>
      </c>
      <c r="S137" s="208"/>
      <c r="T137" s="210">
        <f>T138</f>
        <v>0</v>
      </c>
      <c r="U137" s="12"/>
      <c r="V137" s="12"/>
      <c r="W137" s="12"/>
      <c r="X137" s="12"/>
      <c r="Y137" s="12"/>
      <c r="Z137" s="12"/>
      <c r="AA137" s="12"/>
      <c r="AB137" s="12"/>
      <c r="AC137" s="12"/>
      <c r="AD137" s="12"/>
      <c r="AE137" s="12"/>
      <c r="AR137" s="211" t="s">
        <v>79</v>
      </c>
      <c r="AT137" s="212" t="s">
        <v>71</v>
      </c>
      <c r="AU137" s="212" t="s">
        <v>79</v>
      </c>
      <c r="AY137" s="211" t="s">
        <v>156</v>
      </c>
      <c r="BK137" s="213">
        <f>BK138</f>
        <v>0</v>
      </c>
    </row>
    <row r="138" s="2" customFormat="1" ht="16.5" customHeight="1">
      <c r="A138" s="41"/>
      <c r="B138" s="42"/>
      <c r="C138" s="216" t="s">
        <v>276</v>
      </c>
      <c r="D138" s="216" t="s">
        <v>159</v>
      </c>
      <c r="E138" s="217" t="s">
        <v>277</v>
      </c>
      <c r="F138" s="218" t="s">
        <v>278</v>
      </c>
      <c r="G138" s="219" t="s">
        <v>273</v>
      </c>
      <c r="H138" s="220">
        <v>1</v>
      </c>
      <c r="I138" s="221"/>
      <c r="J138" s="222">
        <f>ROUND(I138*H138,2)</f>
        <v>0</v>
      </c>
      <c r="K138" s="218" t="s">
        <v>19</v>
      </c>
      <c r="L138" s="47"/>
      <c r="M138" s="223" t="s">
        <v>19</v>
      </c>
      <c r="N138" s="224" t="s">
        <v>43</v>
      </c>
      <c r="O138" s="87"/>
      <c r="P138" s="225">
        <f>O138*H138</f>
        <v>0</v>
      </c>
      <c r="Q138" s="225">
        <v>0</v>
      </c>
      <c r="R138" s="225">
        <f>Q138*H138</f>
        <v>0</v>
      </c>
      <c r="S138" s="225">
        <v>0</v>
      </c>
      <c r="T138" s="226">
        <f>S138*H138</f>
        <v>0</v>
      </c>
      <c r="U138" s="41"/>
      <c r="V138" s="41"/>
      <c r="W138" s="41"/>
      <c r="X138" s="41"/>
      <c r="Y138" s="41"/>
      <c r="Z138" s="41"/>
      <c r="AA138" s="41"/>
      <c r="AB138" s="41"/>
      <c r="AC138" s="41"/>
      <c r="AD138" s="41"/>
      <c r="AE138" s="41"/>
      <c r="AR138" s="227" t="s">
        <v>178</v>
      </c>
      <c r="AT138" s="227" t="s">
        <v>159</v>
      </c>
      <c r="AU138" s="227" t="s">
        <v>81</v>
      </c>
      <c r="AY138" s="20" t="s">
        <v>156</v>
      </c>
      <c r="BE138" s="228">
        <f>IF(N138="základní",J138,0)</f>
        <v>0</v>
      </c>
      <c r="BF138" s="228">
        <f>IF(N138="snížená",J138,0)</f>
        <v>0</v>
      </c>
      <c r="BG138" s="228">
        <f>IF(N138="zákl. přenesená",J138,0)</f>
        <v>0</v>
      </c>
      <c r="BH138" s="228">
        <f>IF(N138="sníž. přenesená",J138,0)</f>
        <v>0</v>
      </c>
      <c r="BI138" s="228">
        <f>IF(N138="nulová",J138,0)</f>
        <v>0</v>
      </c>
      <c r="BJ138" s="20" t="s">
        <v>79</v>
      </c>
      <c r="BK138" s="228">
        <f>ROUND(I138*H138,2)</f>
        <v>0</v>
      </c>
      <c r="BL138" s="20" t="s">
        <v>178</v>
      </c>
      <c r="BM138" s="227" t="s">
        <v>279</v>
      </c>
    </row>
    <row r="139" s="12" customFormat="1" ht="22.8" customHeight="1">
      <c r="A139" s="12"/>
      <c r="B139" s="200"/>
      <c r="C139" s="201"/>
      <c r="D139" s="202" t="s">
        <v>71</v>
      </c>
      <c r="E139" s="214" t="s">
        <v>189</v>
      </c>
      <c r="F139" s="214" t="s">
        <v>280</v>
      </c>
      <c r="G139" s="201"/>
      <c r="H139" s="201"/>
      <c r="I139" s="204"/>
      <c r="J139" s="215">
        <f>BK139</f>
        <v>0</v>
      </c>
      <c r="K139" s="201"/>
      <c r="L139" s="206"/>
      <c r="M139" s="207"/>
      <c r="N139" s="208"/>
      <c r="O139" s="208"/>
      <c r="P139" s="209">
        <f>SUM(P140:P201)</f>
        <v>0</v>
      </c>
      <c r="Q139" s="208"/>
      <c r="R139" s="209">
        <f>SUM(R140:R201)</f>
        <v>5.6372760900000012</v>
      </c>
      <c r="S139" s="208"/>
      <c r="T139" s="210">
        <f>SUM(T140:T201)</f>
        <v>0</v>
      </c>
      <c r="U139" s="12"/>
      <c r="V139" s="12"/>
      <c r="W139" s="12"/>
      <c r="X139" s="12"/>
      <c r="Y139" s="12"/>
      <c r="Z139" s="12"/>
      <c r="AA139" s="12"/>
      <c r="AB139" s="12"/>
      <c r="AC139" s="12"/>
      <c r="AD139" s="12"/>
      <c r="AE139" s="12"/>
      <c r="AR139" s="211" t="s">
        <v>79</v>
      </c>
      <c r="AT139" s="212" t="s">
        <v>71</v>
      </c>
      <c r="AU139" s="212" t="s">
        <v>79</v>
      </c>
      <c r="AY139" s="211" t="s">
        <v>156</v>
      </c>
      <c r="BK139" s="213">
        <f>SUM(BK140:BK201)</f>
        <v>0</v>
      </c>
    </row>
    <row r="140" s="2" customFormat="1" ht="16.5" customHeight="1">
      <c r="A140" s="41"/>
      <c r="B140" s="42"/>
      <c r="C140" s="216" t="s">
        <v>281</v>
      </c>
      <c r="D140" s="216" t="s">
        <v>159</v>
      </c>
      <c r="E140" s="217" t="s">
        <v>282</v>
      </c>
      <c r="F140" s="218" t="s">
        <v>283</v>
      </c>
      <c r="G140" s="219" t="s">
        <v>218</v>
      </c>
      <c r="H140" s="220">
        <v>122.02</v>
      </c>
      <c r="I140" s="221"/>
      <c r="J140" s="222">
        <f>ROUND(I140*H140,2)</f>
        <v>0</v>
      </c>
      <c r="K140" s="218" t="s">
        <v>219</v>
      </c>
      <c r="L140" s="47"/>
      <c r="M140" s="223" t="s">
        <v>19</v>
      </c>
      <c r="N140" s="224" t="s">
        <v>43</v>
      </c>
      <c r="O140" s="87"/>
      <c r="P140" s="225">
        <f>O140*H140</f>
        <v>0</v>
      </c>
      <c r="Q140" s="225">
        <v>0.00025999999999999998</v>
      </c>
      <c r="R140" s="225">
        <f>Q140*H140</f>
        <v>0.031725199999999995</v>
      </c>
      <c r="S140" s="225">
        <v>0</v>
      </c>
      <c r="T140" s="226">
        <f>S140*H140</f>
        <v>0</v>
      </c>
      <c r="U140" s="41"/>
      <c r="V140" s="41"/>
      <c r="W140" s="41"/>
      <c r="X140" s="41"/>
      <c r="Y140" s="41"/>
      <c r="Z140" s="41"/>
      <c r="AA140" s="41"/>
      <c r="AB140" s="41"/>
      <c r="AC140" s="41"/>
      <c r="AD140" s="41"/>
      <c r="AE140" s="41"/>
      <c r="AR140" s="227" t="s">
        <v>178</v>
      </c>
      <c r="AT140" s="227" t="s">
        <v>159</v>
      </c>
      <c r="AU140" s="227" t="s">
        <v>81</v>
      </c>
      <c r="AY140" s="20" t="s">
        <v>156</v>
      </c>
      <c r="BE140" s="228">
        <f>IF(N140="základní",J140,0)</f>
        <v>0</v>
      </c>
      <c r="BF140" s="228">
        <f>IF(N140="snížená",J140,0)</f>
        <v>0</v>
      </c>
      <c r="BG140" s="228">
        <f>IF(N140="zákl. přenesená",J140,0)</f>
        <v>0</v>
      </c>
      <c r="BH140" s="228">
        <f>IF(N140="sníž. přenesená",J140,0)</f>
        <v>0</v>
      </c>
      <c r="BI140" s="228">
        <f>IF(N140="nulová",J140,0)</f>
        <v>0</v>
      </c>
      <c r="BJ140" s="20" t="s">
        <v>79</v>
      </c>
      <c r="BK140" s="228">
        <f>ROUND(I140*H140,2)</f>
        <v>0</v>
      </c>
      <c r="BL140" s="20" t="s">
        <v>178</v>
      </c>
      <c r="BM140" s="227" t="s">
        <v>284</v>
      </c>
    </row>
    <row r="141" s="2" customFormat="1">
      <c r="A141" s="41"/>
      <c r="B141" s="42"/>
      <c r="C141" s="43"/>
      <c r="D141" s="229" t="s">
        <v>166</v>
      </c>
      <c r="E141" s="43"/>
      <c r="F141" s="230" t="s">
        <v>285</v>
      </c>
      <c r="G141" s="43"/>
      <c r="H141" s="43"/>
      <c r="I141" s="231"/>
      <c r="J141" s="43"/>
      <c r="K141" s="43"/>
      <c r="L141" s="47"/>
      <c r="M141" s="232"/>
      <c r="N141" s="233"/>
      <c r="O141" s="87"/>
      <c r="P141" s="87"/>
      <c r="Q141" s="87"/>
      <c r="R141" s="87"/>
      <c r="S141" s="87"/>
      <c r="T141" s="88"/>
      <c r="U141" s="41"/>
      <c r="V141" s="41"/>
      <c r="W141" s="41"/>
      <c r="X141" s="41"/>
      <c r="Y141" s="41"/>
      <c r="Z141" s="41"/>
      <c r="AA141" s="41"/>
      <c r="AB141" s="41"/>
      <c r="AC141" s="41"/>
      <c r="AD141" s="41"/>
      <c r="AE141" s="41"/>
      <c r="AT141" s="20" t="s">
        <v>166</v>
      </c>
      <c r="AU141" s="20" t="s">
        <v>81</v>
      </c>
    </row>
    <row r="142" s="14" customFormat="1">
      <c r="A142" s="14"/>
      <c r="B142" s="251"/>
      <c r="C142" s="252"/>
      <c r="D142" s="241" t="s">
        <v>222</v>
      </c>
      <c r="E142" s="253" t="s">
        <v>19</v>
      </c>
      <c r="F142" s="254" t="s">
        <v>286</v>
      </c>
      <c r="G142" s="252"/>
      <c r="H142" s="253" t="s">
        <v>19</v>
      </c>
      <c r="I142" s="255"/>
      <c r="J142" s="252"/>
      <c r="K142" s="252"/>
      <c r="L142" s="256"/>
      <c r="M142" s="257"/>
      <c r="N142" s="258"/>
      <c r="O142" s="258"/>
      <c r="P142" s="258"/>
      <c r="Q142" s="258"/>
      <c r="R142" s="258"/>
      <c r="S142" s="258"/>
      <c r="T142" s="259"/>
      <c r="U142" s="14"/>
      <c r="V142" s="14"/>
      <c r="W142" s="14"/>
      <c r="X142" s="14"/>
      <c r="Y142" s="14"/>
      <c r="Z142" s="14"/>
      <c r="AA142" s="14"/>
      <c r="AB142" s="14"/>
      <c r="AC142" s="14"/>
      <c r="AD142" s="14"/>
      <c r="AE142" s="14"/>
      <c r="AT142" s="260" t="s">
        <v>222</v>
      </c>
      <c r="AU142" s="260" t="s">
        <v>81</v>
      </c>
      <c r="AV142" s="14" t="s">
        <v>79</v>
      </c>
      <c r="AW142" s="14" t="s">
        <v>33</v>
      </c>
      <c r="AX142" s="14" t="s">
        <v>72</v>
      </c>
      <c r="AY142" s="260" t="s">
        <v>156</v>
      </c>
    </row>
    <row r="143" s="13" customFormat="1">
      <c r="A143" s="13"/>
      <c r="B143" s="239"/>
      <c r="C143" s="240"/>
      <c r="D143" s="241" t="s">
        <v>222</v>
      </c>
      <c r="E143" s="242" t="s">
        <v>19</v>
      </c>
      <c r="F143" s="243" t="s">
        <v>287</v>
      </c>
      <c r="G143" s="240"/>
      <c r="H143" s="244">
        <v>44.899999999999999</v>
      </c>
      <c r="I143" s="245"/>
      <c r="J143" s="240"/>
      <c r="K143" s="240"/>
      <c r="L143" s="246"/>
      <c r="M143" s="247"/>
      <c r="N143" s="248"/>
      <c r="O143" s="248"/>
      <c r="P143" s="248"/>
      <c r="Q143" s="248"/>
      <c r="R143" s="248"/>
      <c r="S143" s="248"/>
      <c r="T143" s="249"/>
      <c r="U143" s="13"/>
      <c r="V143" s="13"/>
      <c r="W143" s="13"/>
      <c r="X143" s="13"/>
      <c r="Y143" s="13"/>
      <c r="Z143" s="13"/>
      <c r="AA143" s="13"/>
      <c r="AB143" s="13"/>
      <c r="AC143" s="13"/>
      <c r="AD143" s="13"/>
      <c r="AE143" s="13"/>
      <c r="AT143" s="250" t="s">
        <v>222</v>
      </c>
      <c r="AU143" s="250" t="s">
        <v>81</v>
      </c>
      <c r="AV143" s="13" t="s">
        <v>81</v>
      </c>
      <c r="AW143" s="13" t="s">
        <v>33</v>
      </c>
      <c r="AX143" s="13" t="s">
        <v>72</v>
      </c>
      <c r="AY143" s="250" t="s">
        <v>156</v>
      </c>
    </row>
    <row r="144" s="13" customFormat="1">
      <c r="A144" s="13"/>
      <c r="B144" s="239"/>
      <c r="C144" s="240"/>
      <c r="D144" s="241" t="s">
        <v>222</v>
      </c>
      <c r="E144" s="242" t="s">
        <v>19</v>
      </c>
      <c r="F144" s="243" t="s">
        <v>288</v>
      </c>
      <c r="G144" s="240"/>
      <c r="H144" s="244">
        <v>16.109999999999999</v>
      </c>
      <c r="I144" s="245"/>
      <c r="J144" s="240"/>
      <c r="K144" s="240"/>
      <c r="L144" s="246"/>
      <c r="M144" s="247"/>
      <c r="N144" s="248"/>
      <c r="O144" s="248"/>
      <c r="P144" s="248"/>
      <c r="Q144" s="248"/>
      <c r="R144" s="248"/>
      <c r="S144" s="248"/>
      <c r="T144" s="249"/>
      <c r="U144" s="13"/>
      <c r="V144" s="13"/>
      <c r="W144" s="13"/>
      <c r="X144" s="13"/>
      <c r="Y144" s="13"/>
      <c r="Z144" s="13"/>
      <c r="AA144" s="13"/>
      <c r="AB144" s="13"/>
      <c r="AC144" s="13"/>
      <c r="AD144" s="13"/>
      <c r="AE144" s="13"/>
      <c r="AT144" s="250" t="s">
        <v>222</v>
      </c>
      <c r="AU144" s="250" t="s">
        <v>81</v>
      </c>
      <c r="AV144" s="13" t="s">
        <v>81</v>
      </c>
      <c r="AW144" s="13" t="s">
        <v>33</v>
      </c>
      <c r="AX144" s="13" t="s">
        <v>72</v>
      </c>
      <c r="AY144" s="250" t="s">
        <v>156</v>
      </c>
    </row>
    <row r="145" s="15" customFormat="1">
      <c r="A145" s="15"/>
      <c r="B145" s="261"/>
      <c r="C145" s="262"/>
      <c r="D145" s="241" t="s">
        <v>222</v>
      </c>
      <c r="E145" s="263" t="s">
        <v>19</v>
      </c>
      <c r="F145" s="264" t="s">
        <v>289</v>
      </c>
      <c r="G145" s="262"/>
      <c r="H145" s="265">
        <v>61.009999999999998</v>
      </c>
      <c r="I145" s="266"/>
      <c r="J145" s="262"/>
      <c r="K145" s="262"/>
      <c r="L145" s="267"/>
      <c r="M145" s="268"/>
      <c r="N145" s="269"/>
      <c r="O145" s="269"/>
      <c r="P145" s="269"/>
      <c r="Q145" s="269"/>
      <c r="R145" s="269"/>
      <c r="S145" s="269"/>
      <c r="T145" s="270"/>
      <c r="U145" s="15"/>
      <c r="V145" s="15"/>
      <c r="W145" s="15"/>
      <c r="X145" s="15"/>
      <c r="Y145" s="15"/>
      <c r="Z145" s="15"/>
      <c r="AA145" s="15"/>
      <c r="AB145" s="15"/>
      <c r="AC145" s="15"/>
      <c r="AD145" s="15"/>
      <c r="AE145" s="15"/>
      <c r="AT145" s="271" t="s">
        <v>222</v>
      </c>
      <c r="AU145" s="271" t="s">
        <v>81</v>
      </c>
      <c r="AV145" s="15" t="s">
        <v>106</v>
      </c>
      <c r="AW145" s="15" t="s">
        <v>33</v>
      </c>
      <c r="AX145" s="15" t="s">
        <v>72</v>
      </c>
      <c r="AY145" s="271" t="s">
        <v>156</v>
      </c>
    </row>
    <row r="146" s="14" customFormat="1">
      <c r="A146" s="14"/>
      <c r="B146" s="251"/>
      <c r="C146" s="252"/>
      <c r="D146" s="241" t="s">
        <v>222</v>
      </c>
      <c r="E146" s="253" t="s">
        <v>19</v>
      </c>
      <c r="F146" s="254" t="s">
        <v>290</v>
      </c>
      <c r="G146" s="252"/>
      <c r="H146" s="253" t="s">
        <v>19</v>
      </c>
      <c r="I146" s="255"/>
      <c r="J146" s="252"/>
      <c r="K146" s="252"/>
      <c r="L146" s="256"/>
      <c r="M146" s="257"/>
      <c r="N146" s="258"/>
      <c r="O146" s="258"/>
      <c r="P146" s="258"/>
      <c r="Q146" s="258"/>
      <c r="R146" s="258"/>
      <c r="S146" s="258"/>
      <c r="T146" s="259"/>
      <c r="U146" s="14"/>
      <c r="V146" s="14"/>
      <c r="W146" s="14"/>
      <c r="X146" s="14"/>
      <c r="Y146" s="14"/>
      <c r="Z146" s="14"/>
      <c r="AA146" s="14"/>
      <c r="AB146" s="14"/>
      <c r="AC146" s="14"/>
      <c r="AD146" s="14"/>
      <c r="AE146" s="14"/>
      <c r="AT146" s="260" t="s">
        <v>222</v>
      </c>
      <c r="AU146" s="260" t="s">
        <v>81</v>
      </c>
      <c r="AV146" s="14" t="s">
        <v>79</v>
      </c>
      <c r="AW146" s="14" t="s">
        <v>33</v>
      </c>
      <c r="AX146" s="14" t="s">
        <v>72</v>
      </c>
      <c r="AY146" s="260" t="s">
        <v>156</v>
      </c>
    </row>
    <row r="147" s="13" customFormat="1">
      <c r="A147" s="13"/>
      <c r="B147" s="239"/>
      <c r="C147" s="240"/>
      <c r="D147" s="241" t="s">
        <v>222</v>
      </c>
      <c r="E147" s="242" t="s">
        <v>19</v>
      </c>
      <c r="F147" s="243" t="s">
        <v>291</v>
      </c>
      <c r="G147" s="240"/>
      <c r="H147" s="244">
        <v>61.009999999999998</v>
      </c>
      <c r="I147" s="245"/>
      <c r="J147" s="240"/>
      <c r="K147" s="240"/>
      <c r="L147" s="246"/>
      <c r="M147" s="247"/>
      <c r="N147" s="248"/>
      <c r="O147" s="248"/>
      <c r="P147" s="248"/>
      <c r="Q147" s="248"/>
      <c r="R147" s="248"/>
      <c r="S147" s="248"/>
      <c r="T147" s="249"/>
      <c r="U147" s="13"/>
      <c r="V147" s="13"/>
      <c r="W147" s="13"/>
      <c r="X147" s="13"/>
      <c r="Y147" s="13"/>
      <c r="Z147" s="13"/>
      <c r="AA147" s="13"/>
      <c r="AB147" s="13"/>
      <c r="AC147" s="13"/>
      <c r="AD147" s="13"/>
      <c r="AE147" s="13"/>
      <c r="AT147" s="250" t="s">
        <v>222</v>
      </c>
      <c r="AU147" s="250" t="s">
        <v>81</v>
      </c>
      <c r="AV147" s="13" t="s">
        <v>81</v>
      </c>
      <c r="AW147" s="13" t="s">
        <v>33</v>
      </c>
      <c r="AX147" s="13" t="s">
        <v>72</v>
      </c>
      <c r="AY147" s="250" t="s">
        <v>156</v>
      </c>
    </row>
    <row r="148" s="16" customFormat="1">
      <c r="A148" s="16"/>
      <c r="B148" s="272"/>
      <c r="C148" s="273"/>
      <c r="D148" s="241" t="s">
        <v>222</v>
      </c>
      <c r="E148" s="274" t="s">
        <v>19</v>
      </c>
      <c r="F148" s="275" t="s">
        <v>292</v>
      </c>
      <c r="G148" s="273"/>
      <c r="H148" s="276">
        <v>122.02</v>
      </c>
      <c r="I148" s="277"/>
      <c r="J148" s="273"/>
      <c r="K148" s="273"/>
      <c r="L148" s="278"/>
      <c r="M148" s="279"/>
      <c r="N148" s="280"/>
      <c r="O148" s="280"/>
      <c r="P148" s="280"/>
      <c r="Q148" s="280"/>
      <c r="R148" s="280"/>
      <c r="S148" s="280"/>
      <c r="T148" s="281"/>
      <c r="U148" s="16"/>
      <c r="V148" s="16"/>
      <c r="W148" s="16"/>
      <c r="X148" s="16"/>
      <c r="Y148" s="16"/>
      <c r="Z148" s="16"/>
      <c r="AA148" s="16"/>
      <c r="AB148" s="16"/>
      <c r="AC148" s="16"/>
      <c r="AD148" s="16"/>
      <c r="AE148" s="16"/>
      <c r="AT148" s="282" t="s">
        <v>222</v>
      </c>
      <c r="AU148" s="282" t="s">
        <v>81</v>
      </c>
      <c r="AV148" s="16" t="s">
        <v>178</v>
      </c>
      <c r="AW148" s="16" t="s">
        <v>33</v>
      </c>
      <c r="AX148" s="16" t="s">
        <v>79</v>
      </c>
      <c r="AY148" s="282" t="s">
        <v>156</v>
      </c>
    </row>
    <row r="149" s="2" customFormat="1" ht="24.15" customHeight="1">
      <c r="A149" s="41"/>
      <c r="B149" s="42"/>
      <c r="C149" s="216" t="s">
        <v>8</v>
      </c>
      <c r="D149" s="216" t="s">
        <v>159</v>
      </c>
      <c r="E149" s="217" t="s">
        <v>293</v>
      </c>
      <c r="F149" s="218" t="s">
        <v>294</v>
      </c>
      <c r="G149" s="219" t="s">
        <v>218</v>
      </c>
      <c r="H149" s="220">
        <v>61.009999999999998</v>
      </c>
      <c r="I149" s="221"/>
      <c r="J149" s="222">
        <f>ROUND(I149*H149,2)</f>
        <v>0</v>
      </c>
      <c r="K149" s="218" t="s">
        <v>219</v>
      </c>
      <c r="L149" s="47"/>
      <c r="M149" s="223" t="s">
        <v>19</v>
      </c>
      <c r="N149" s="224" t="s">
        <v>43</v>
      </c>
      <c r="O149" s="87"/>
      <c r="P149" s="225">
        <f>O149*H149</f>
        <v>0</v>
      </c>
      <c r="Q149" s="225">
        <v>0.0043800000000000002</v>
      </c>
      <c r="R149" s="225">
        <f>Q149*H149</f>
        <v>0.26722380000000001</v>
      </c>
      <c r="S149" s="225">
        <v>0</v>
      </c>
      <c r="T149" s="226">
        <f>S149*H149</f>
        <v>0</v>
      </c>
      <c r="U149" s="41"/>
      <c r="V149" s="41"/>
      <c r="W149" s="41"/>
      <c r="X149" s="41"/>
      <c r="Y149" s="41"/>
      <c r="Z149" s="41"/>
      <c r="AA149" s="41"/>
      <c r="AB149" s="41"/>
      <c r="AC149" s="41"/>
      <c r="AD149" s="41"/>
      <c r="AE149" s="41"/>
      <c r="AR149" s="227" t="s">
        <v>178</v>
      </c>
      <c r="AT149" s="227" t="s">
        <v>159</v>
      </c>
      <c r="AU149" s="227" t="s">
        <v>81</v>
      </c>
      <c r="AY149" s="20" t="s">
        <v>156</v>
      </c>
      <c r="BE149" s="228">
        <f>IF(N149="základní",J149,0)</f>
        <v>0</v>
      </c>
      <c r="BF149" s="228">
        <f>IF(N149="snížená",J149,0)</f>
        <v>0</v>
      </c>
      <c r="BG149" s="228">
        <f>IF(N149="zákl. přenesená",J149,0)</f>
        <v>0</v>
      </c>
      <c r="BH149" s="228">
        <f>IF(N149="sníž. přenesená",J149,0)</f>
        <v>0</v>
      </c>
      <c r="BI149" s="228">
        <f>IF(N149="nulová",J149,0)</f>
        <v>0</v>
      </c>
      <c r="BJ149" s="20" t="s">
        <v>79</v>
      </c>
      <c r="BK149" s="228">
        <f>ROUND(I149*H149,2)</f>
        <v>0</v>
      </c>
      <c r="BL149" s="20" t="s">
        <v>178</v>
      </c>
      <c r="BM149" s="227" t="s">
        <v>295</v>
      </c>
    </row>
    <row r="150" s="2" customFormat="1">
      <c r="A150" s="41"/>
      <c r="B150" s="42"/>
      <c r="C150" s="43"/>
      <c r="D150" s="229" t="s">
        <v>166</v>
      </c>
      <c r="E150" s="43"/>
      <c r="F150" s="230" t="s">
        <v>296</v>
      </c>
      <c r="G150" s="43"/>
      <c r="H150" s="43"/>
      <c r="I150" s="231"/>
      <c r="J150" s="43"/>
      <c r="K150" s="43"/>
      <c r="L150" s="47"/>
      <c r="M150" s="232"/>
      <c r="N150" s="233"/>
      <c r="O150" s="87"/>
      <c r="P150" s="87"/>
      <c r="Q150" s="87"/>
      <c r="R150" s="87"/>
      <c r="S150" s="87"/>
      <c r="T150" s="88"/>
      <c r="U150" s="41"/>
      <c r="V150" s="41"/>
      <c r="W150" s="41"/>
      <c r="X150" s="41"/>
      <c r="Y150" s="41"/>
      <c r="Z150" s="41"/>
      <c r="AA150" s="41"/>
      <c r="AB150" s="41"/>
      <c r="AC150" s="41"/>
      <c r="AD150" s="41"/>
      <c r="AE150" s="41"/>
      <c r="AT150" s="20" t="s">
        <v>166</v>
      </c>
      <c r="AU150" s="20" t="s">
        <v>81</v>
      </c>
    </row>
    <row r="151" s="2" customFormat="1" ht="24.15" customHeight="1">
      <c r="A151" s="41"/>
      <c r="B151" s="42"/>
      <c r="C151" s="216" t="s">
        <v>297</v>
      </c>
      <c r="D151" s="216" t="s">
        <v>159</v>
      </c>
      <c r="E151" s="217" t="s">
        <v>298</v>
      </c>
      <c r="F151" s="218" t="s">
        <v>299</v>
      </c>
      <c r="G151" s="219" t="s">
        <v>218</v>
      </c>
      <c r="H151" s="220">
        <v>61.009999999999998</v>
      </c>
      <c r="I151" s="221"/>
      <c r="J151" s="222">
        <f>ROUND(I151*H151,2)</f>
        <v>0</v>
      </c>
      <c r="K151" s="218" t="s">
        <v>219</v>
      </c>
      <c r="L151" s="47"/>
      <c r="M151" s="223" t="s">
        <v>19</v>
      </c>
      <c r="N151" s="224" t="s">
        <v>43</v>
      </c>
      <c r="O151" s="87"/>
      <c r="P151" s="225">
        <f>O151*H151</f>
        <v>0</v>
      </c>
      <c r="Q151" s="225">
        <v>0.0030000000000000001</v>
      </c>
      <c r="R151" s="225">
        <f>Q151*H151</f>
        <v>0.18303</v>
      </c>
      <c r="S151" s="225">
        <v>0</v>
      </c>
      <c r="T151" s="226">
        <f>S151*H151</f>
        <v>0</v>
      </c>
      <c r="U151" s="41"/>
      <c r="V151" s="41"/>
      <c r="W151" s="41"/>
      <c r="X151" s="41"/>
      <c r="Y151" s="41"/>
      <c r="Z151" s="41"/>
      <c r="AA151" s="41"/>
      <c r="AB151" s="41"/>
      <c r="AC151" s="41"/>
      <c r="AD151" s="41"/>
      <c r="AE151" s="41"/>
      <c r="AR151" s="227" t="s">
        <v>178</v>
      </c>
      <c r="AT151" s="227" t="s">
        <v>159</v>
      </c>
      <c r="AU151" s="227" t="s">
        <v>81</v>
      </c>
      <c r="AY151" s="20" t="s">
        <v>156</v>
      </c>
      <c r="BE151" s="228">
        <f>IF(N151="základní",J151,0)</f>
        <v>0</v>
      </c>
      <c r="BF151" s="228">
        <f>IF(N151="snížená",J151,0)</f>
        <v>0</v>
      </c>
      <c r="BG151" s="228">
        <f>IF(N151="zákl. přenesená",J151,0)</f>
        <v>0</v>
      </c>
      <c r="BH151" s="228">
        <f>IF(N151="sníž. přenesená",J151,0)</f>
        <v>0</v>
      </c>
      <c r="BI151" s="228">
        <f>IF(N151="nulová",J151,0)</f>
        <v>0</v>
      </c>
      <c r="BJ151" s="20" t="s">
        <v>79</v>
      </c>
      <c r="BK151" s="228">
        <f>ROUND(I151*H151,2)</f>
        <v>0</v>
      </c>
      <c r="BL151" s="20" t="s">
        <v>178</v>
      </c>
      <c r="BM151" s="227" t="s">
        <v>300</v>
      </c>
    </row>
    <row r="152" s="2" customFormat="1">
      <c r="A152" s="41"/>
      <c r="B152" s="42"/>
      <c r="C152" s="43"/>
      <c r="D152" s="229" t="s">
        <v>166</v>
      </c>
      <c r="E152" s="43"/>
      <c r="F152" s="230" t="s">
        <v>301</v>
      </c>
      <c r="G152" s="43"/>
      <c r="H152" s="43"/>
      <c r="I152" s="231"/>
      <c r="J152" s="43"/>
      <c r="K152" s="43"/>
      <c r="L152" s="47"/>
      <c r="M152" s="232"/>
      <c r="N152" s="233"/>
      <c r="O152" s="87"/>
      <c r="P152" s="87"/>
      <c r="Q152" s="87"/>
      <c r="R152" s="87"/>
      <c r="S152" s="87"/>
      <c r="T152" s="88"/>
      <c r="U152" s="41"/>
      <c r="V152" s="41"/>
      <c r="W152" s="41"/>
      <c r="X152" s="41"/>
      <c r="Y152" s="41"/>
      <c r="Z152" s="41"/>
      <c r="AA152" s="41"/>
      <c r="AB152" s="41"/>
      <c r="AC152" s="41"/>
      <c r="AD152" s="41"/>
      <c r="AE152" s="41"/>
      <c r="AT152" s="20" t="s">
        <v>166</v>
      </c>
      <c r="AU152" s="20" t="s">
        <v>81</v>
      </c>
    </row>
    <row r="153" s="2" customFormat="1" ht="24.15" customHeight="1">
      <c r="A153" s="41"/>
      <c r="B153" s="42"/>
      <c r="C153" s="216" t="s">
        <v>302</v>
      </c>
      <c r="D153" s="216" t="s">
        <v>159</v>
      </c>
      <c r="E153" s="217" t="s">
        <v>303</v>
      </c>
      <c r="F153" s="218" t="s">
        <v>304</v>
      </c>
      <c r="G153" s="219" t="s">
        <v>187</v>
      </c>
      <c r="H153" s="220">
        <v>2</v>
      </c>
      <c r="I153" s="221"/>
      <c r="J153" s="222">
        <f>ROUND(I153*H153,2)</f>
        <v>0</v>
      </c>
      <c r="K153" s="218" t="s">
        <v>219</v>
      </c>
      <c r="L153" s="47"/>
      <c r="M153" s="223" t="s">
        <v>19</v>
      </c>
      <c r="N153" s="224" t="s">
        <v>43</v>
      </c>
      <c r="O153" s="87"/>
      <c r="P153" s="225">
        <f>O153*H153</f>
        <v>0</v>
      </c>
      <c r="Q153" s="225">
        <v>0.0038600000000000001</v>
      </c>
      <c r="R153" s="225">
        <f>Q153*H153</f>
        <v>0.0077200000000000003</v>
      </c>
      <c r="S153" s="225">
        <v>0</v>
      </c>
      <c r="T153" s="226">
        <f>S153*H153</f>
        <v>0</v>
      </c>
      <c r="U153" s="41"/>
      <c r="V153" s="41"/>
      <c r="W153" s="41"/>
      <c r="X153" s="41"/>
      <c r="Y153" s="41"/>
      <c r="Z153" s="41"/>
      <c r="AA153" s="41"/>
      <c r="AB153" s="41"/>
      <c r="AC153" s="41"/>
      <c r="AD153" s="41"/>
      <c r="AE153" s="41"/>
      <c r="AR153" s="227" t="s">
        <v>178</v>
      </c>
      <c r="AT153" s="227" t="s">
        <v>159</v>
      </c>
      <c r="AU153" s="227" t="s">
        <v>81</v>
      </c>
      <c r="AY153" s="20" t="s">
        <v>156</v>
      </c>
      <c r="BE153" s="228">
        <f>IF(N153="základní",J153,0)</f>
        <v>0</v>
      </c>
      <c r="BF153" s="228">
        <f>IF(N153="snížená",J153,0)</f>
        <v>0</v>
      </c>
      <c r="BG153" s="228">
        <f>IF(N153="zákl. přenesená",J153,0)</f>
        <v>0</v>
      </c>
      <c r="BH153" s="228">
        <f>IF(N153="sníž. přenesená",J153,0)</f>
        <v>0</v>
      </c>
      <c r="BI153" s="228">
        <f>IF(N153="nulová",J153,0)</f>
        <v>0</v>
      </c>
      <c r="BJ153" s="20" t="s">
        <v>79</v>
      </c>
      <c r="BK153" s="228">
        <f>ROUND(I153*H153,2)</f>
        <v>0</v>
      </c>
      <c r="BL153" s="20" t="s">
        <v>178</v>
      </c>
      <c r="BM153" s="227" t="s">
        <v>305</v>
      </c>
    </row>
    <row r="154" s="2" customFormat="1">
      <c r="A154" s="41"/>
      <c r="B154" s="42"/>
      <c r="C154" s="43"/>
      <c r="D154" s="229" t="s">
        <v>166</v>
      </c>
      <c r="E154" s="43"/>
      <c r="F154" s="230" t="s">
        <v>306</v>
      </c>
      <c r="G154" s="43"/>
      <c r="H154" s="43"/>
      <c r="I154" s="231"/>
      <c r="J154" s="43"/>
      <c r="K154" s="43"/>
      <c r="L154" s="47"/>
      <c r="M154" s="232"/>
      <c r="N154" s="233"/>
      <c r="O154" s="87"/>
      <c r="P154" s="87"/>
      <c r="Q154" s="87"/>
      <c r="R154" s="87"/>
      <c r="S154" s="87"/>
      <c r="T154" s="88"/>
      <c r="U154" s="41"/>
      <c r="V154" s="41"/>
      <c r="W154" s="41"/>
      <c r="X154" s="41"/>
      <c r="Y154" s="41"/>
      <c r="Z154" s="41"/>
      <c r="AA154" s="41"/>
      <c r="AB154" s="41"/>
      <c r="AC154" s="41"/>
      <c r="AD154" s="41"/>
      <c r="AE154" s="41"/>
      <c r="AT154" s="20" t="s">
        <v>166</v>
      </c>
      <c r="AU154" s="20" t="s">
        <v>81</v>
      </c>
    </row>
    <row r="155" s="14" customFormat="1">
      <c r="A155" s="14"/>
      <c r="B155" s="251"/>
      <c r="C155" s="252"/>
      <c r="D155" s="241" t="s">
        <v>222</v>
      </c>
      <c r="E155" s="253" t="s">
        <v>19</v>
      </c>
      <c r="F155" s="254" t="s">
        <v>307</v>
      </c>
      <c r="G155" s="252"/>
      <c r="H155" s="253" t="s">
        <v>19</v>
      </c>
      <c r="I155" s="255"/>
      <c r="J155" s="252"/>
      <c r="K155" s="252"/>
      <c r="L155" s="256"/>
      <c r="M155" s="257"/>
      <c r="N155" s="258"/>
      <c r="O155" s="258"/>
      <c r="P155" s="258"/>
      <c r="Q155" s="258"/>
      <c r="R155" s="258"/>
      <c r="S155" s="258"/>
      <c r="T155" s="259"/>
      <c r="U155" s="14"/>
      <c r="V155" s="14"/>
      <c r="W155" s="14"/>
      <c r="X155" s="14"/>
      <c r="Y155" s="14"/>
      <c r="Z155" s="14"/>
      <c r="AA155" s="14"/>
      <c r="AB155" s="14"/>
      <c r="AC155" s="14"/>
      <c r="AD155" s="14"/>
      <c r="AE155" s="14"/>
      <c r="AT155" s="260" t="s">
        <v>222</v>
      </c>
      <c r="AU155" s="260" t="s">
        <v>81</v>
      </c>
      <c r="AV155" s="14" t="s">
        <v>79</v>
      </c>
      <c r="AW155" s="14" t="s">
        <v>33</v>
      </c>
      <c r="AX155" s="14" t="s">
        <v>72</v>
      </c>
      <c r="AY155" s="260" t="s">
        <v>156</v>
      </c>
    </row>
    <row r="156" s="13" customFormat="1">
      <c r="A156" s="13"/>
      <c r="B156" s="239"/>
      <c r="C156" s="240"/>
      <c r="D156" s="241" t="s">
        <v>222</v>
      </c>
      <c r="E156" s="242" t="s">
        <v>19</v>
      </c>
      <c r="F156" s="243" t="s">
        <v>81</v>
      </c>
      <c r="G156" s="240"/>
      <c r="H156" s="244">
        <v>2</v>
      </c>
      <c r="I156" s="245"/>
      <c r="J156" s="240"/>
      <c r="K156" s="240"/>
      <c r="L156" s="246"/>
      <c r="M156" s="247"/>
      <c r="N156" s="248"/>
      <c r="O156" s="248"/>
      <c r="P156" s="248"/>
      <c r="Q156" s="248"/>
      <c r="R156" s="248"/>
      <c r="S156" s="248"/>
      <c r="T156" s="249"/>
      <c r="U156" s="13"/>
      <c r="V156" s="13"/>
      <c r="W156" s="13"/>
      <c r="X156" s="13"/>
      <c r="Y156" s="13"/>
      <c r="Z156" s="13"/>
      <c r="AA156" s="13"/>
      <c r="AB156" s="13"/>
      <c r="AC156" s="13"/>
      <c r="AD156" s="13"/>
      <c r="AE156" s="13"/>
      <c r="AT156" s="250" t="s">
        <v>222</v>
      </c>
      <c r="AU156" s="250" t="s">
        <v>81</v>
      </c>
      <c r="AV156" s="13" t="s">
        <v>81</v>
      </c>
      <c r="AW156" s="13" t="s">
        <v>33</v>
      </c>
      <c r="AX156" s="13" t="s">
        <v>79</v>
      </c>
      <c r="AY156" s="250" t="s">
        <v>156</v>
      </c>
    </row>
    <row r="157" s="2" customFormat="1" ht="16.5" customHeight="1">
      <c r="A157" s="41"/>
      <c r="B157" s="42"/>
      <c r="C157" s="216" t="s">
        <v>308</v>
      </c>
      <c r="D157" s="216" t="s">
        <v>159</v>
      </c>
      <c r="E157" s="217" t="s">
        <v>309</v>
      </c>
      <c r="F157" s="218" t="s">
        <v>310</v>
      </c>
      <c r="G157" s="219" t="s">
        <v>218</v>
      </c>
      <c r="H157" s="220">
        <v>10.287000000000001</v>
      </c>
      <c r="I157" s="221"/>
      <c r="J157" s="222">
        <f>ROUND(I157*H157,2)</f>
        <v>0</v>
      </c>
      <c r="K157" s="218" t="s">
        <v>219</v>
      </c>
      <c r="L157" s="47"/>
      <c r="M157" s="223" t="s">
        <v>19</v>
      </c>
      <c r="N157" s="224" t="s">
        <v>43</v>
      </c>
      <c r="O157" s="87"/>
      <c r="P157" s="225">
        <f>O157*H157</f>
        <v>0</v>
      </c>
      <c r="Q157" s="225">
        <v>0.032050000000000002</v>
      </c>
      <c r="R157" s="225">
        <f>Q157*H157</f>
        <v>0.32969835000000003</v>
      </c>
      <c r="S157" s="225">
        <v>0</v>
      </c>
      <c r="T157" s="226">
        <f>S157*H157</f>
        <v>0</v>
      </c>
      <c r="U157" s="41"/>
      <c r="V157" s="41"/>
      <c r="W157" s="41"/>
      <c r="X157" s="41"/>
      <c r="Y157" s="41"/>
      <c r="Z157" s="41"/>
      <c r="AA157" s="41"/>
      <c r="AB157" s="41"/>
      <c r="AC157" s="41"/>
      <c r="AD157" s="41"/>
      <c r="AE157" s="41"/>
      <c r="AR157" s="227" t="s">
        <v>178</v>
      </c>
      <c r="AT157" s="227" t="s">
        <v>159</v>
      </c>
      <c r="AU157" s="227" t="s">
        <v>81</v>
      </c>
      <c r="AY157" s="20" t="s">
        <v>156</v>
      </c>
      <c r="BE157" s="228">
        <f>IF(N157="základní",J157,0)</f>
        <v>0</v>
      </c>
      <c r="BF157" s="228">
        <f>IF(N157="snížená",J157,0)</f>
        <v>0</v>
      </c>
      <c r="BG157" s="228">
        <f>IF(N157="zákl. přenesená",J157,0)</f>
        <v>0</v>
      </c>
      <c r="BH157" s="228">
        <f>IF(N157="sníž. přenesená",J157,0)</f>
        <v>0</v>
      </c>
      <c r="BI157" s="228">
        <f>IF(N157="nulová",J157,0)</f>
        <v>0</v>
      </c>
      <c r="BJ157" s="20" t="s">
        <v>79</v>
      </c>
      <c r="BK157" s="228">
        <f>ROUND(I157*H157,2)</f>
        <v>0</v>
      </c>
      <c r="BL157" s="20" t="s">
        <v>178</v>
      </c>
      <c r="BM157" s="227" t="s">
        <v>311</v>
      </c>
    </row>
    <row r="158" s="2" customFormat="1">
      <c r="A158" s="41"/>
      <c r="B158" s="42"/>
      <c r="C158" s="43"/>
      <c r="D158" s="229" t="s">
        <v>166</v>
      </c>
      <c r="E158" s="43"/>
      <c r="F158" s="230" t="s">
        <v>312</v>
      </c>
      <c r="G158" s="43"/>
      <c r="H158" s="43"/>
      <c r="I158" s="231"/>
      <c r="J158" s="43"/>
      <c r="K158" s="43"/>
      <c r="L158" s="47"/>
      <c r="M158" s="232"/>
      <c r="N158" s="233"/>
      <c r="O158" s="87"/>
      <c r="P158" s="87"/>
      <c r="Q158" s="87"/>
      <c r="R158" s="87"/>
      <c r="S158" s="87"/>
      <c r="T158" s="88"/>
      <c r="U158" s="41"/>
      <c r="V158" s="41"/>
      <c r="W158" s="41"/>
      <c r="X158" s="41"/>
      <c r="Y158" s="41"/>
      <c r="Z158" s="41"/>
      <c r="AA158" s="41"/>
      <c r="AB158" s="41"/>
      <c r="AC158" s="41"/>
      <c r="AD158" s="41"/>
      <c r="AE158" s="41"/>
      <c r="AT158" s="20" t="s">
        <v>166</v>
      </c>
      <c r="AU158" s="20" t="s">
        <v>81</v>
      </c>
    </row>
    <row r="159" s="14" customFormat="1">
      <c r="A159" s="14"/>
      <c r="B159" s="251"/>
      <c r="C159" s="252"/>
      <c r="D159" s="241" t="s">
        <v>222</v>
      </c>
      <c r="E159" s="253" t="s">
        <v>19</v>
      </c>
      <c r="F159" s="254" t="s">
        <v>261</v>
      </c>
      <c r="G159" s="252"/>
      <c r="H159" s="253" t="s">
        <v>19</v>
      </c>
      <c r="I159" s="255"/>
      <c r="J159" s="252"/>
      <c r="K159" s="252"/>
      <c r="L159" s="256"/>
      <c r="M159" s="257"/>
      <c r="N159" s="258"/>
      <c r="O159" s="258"/>
      <c r="P159" s="258"/>
      <c r="Q159" s="258"/>
      <c r="R159" s="258"/>
      <c r="S159" s="258"/>
      <c r="T159" s="259"/>
      <c r="U159" s="14"/>
      <c r="V159" s="14"/>
      <c r="W159" s="14"/>
      <c r="X159" s="14"/>
      <c r="Y159" s="14"/>
      <c r="Z159" s="14"/>
      <c r="AA159" s="14"/>
      <c r="AB159" s="14"/>
      <c r="AC159" s="14"/>
      <c r="AD159" s="14"/>
      <c r="AE159" s="14"/>
      <c r="AT159" s="260" t="s">
        <v>222</v>
      </c>
      <c r="AU159" s="260" t="s">
        <v>81</v>
      </c>
      <c r="AV159" s="14" t="s">
        <v>79</v>
      </c>
      <c r="AW159" s="14" t="s">
        <v>33</v>
      </c>
      <c r="AX159" s="14" t="s">
        <v>72</v>
      </c>
      <c r="AY159" s="260" t="s">
        <v>156</v>
      </c>
    </row>
    <row r="160" s="13" customFormat="1">
      <c r="A160" s="13"/>
      <c r="B160" s="239"/>
      <c r="C160" s="240"/>
      <c r="D160" s="241" t="s">
        <v>222</v>
      </c>
      <c r="E160" s="242" t="s">
        <v>19</v>
      </c>
      <c r="F160" s="243" t="s">
        <v>313</v>
      </c>
      <c r="G160" s="240"/>
      <c r="H160" s="244">
        <v>2.2949999999999999</v>
      </c>
      <c r="I160" s="245"/>
      <c r="J160" s="240"/>
      <c r="K160" s="240"/>
      <c r="L160" s="246"/>
      <c r="M160" s="247"/>
      <c r="N160" s="248"/>
      <c r="O160" s="248"/>
      <c r="P160" s="248"/>
      <c r="Q160" s="248"/>
      <c r="R160" s="248"/>
      <c r="S160" s="248"/>
      <c r="T160" s="249"/>
      <c r="U160" s="13"/>
      <c r="V160" s="13"/>
      <c r="W160" s="13"/>
      <c r="X160" s="13"/>
      <c r="Y160" s="13"/>
      <c r="Z160" s="13"/>
      <c r="AA160" s="13"/>
      <c r="AB160" s="13"/>
      <c r="AC160" s="13"/>
      <c r="AD160" s="13"/>
      <c r="AE160" s="13"/>
      <c r="AT160" s="250" t="s">
        <v>222</v>
      </c>
      <c r="AU160" s="250" t="s">
        <v>81</v>
      </c>
      <c r="AV160" s="13" t="s">
        <v>81</v>
      </c>
      <c r="AW160" s="13" t="s">
        <v>33</v>
      </c>
      <c r="AX160" s="13" t="s">
        <v>72</v>
      </c>
      <c r="AY160" s="250" t="s">
        <v>156</v>
      </c>
    </row>
    <row r="161" s="14" customFormat="1">
      <c r="A161" s="14"/>
      <c r="B161" s="251"/>
      <c r="C161" s="252"/>
      <c r="D161" s="241" t="s">
        <v>222</v>
      </c>
      <c r="E161" s="253" t="s">
        <v>19</v>
      </c>
      <c r="F161" s="254" t="s">
        <v>314</v>
      </c>
      <c r="G161" s="252"/>
      <c r="H161" s="253" t="s">
        <v>19</v>
      </c>
      <c r="I161" s="255"/>
      <c r="J161" s="252"/>
      <c r="K161" s="252"/>
      <c r="L161" s="256"/>
      <c r="M161" s="257"/>
      <c r="N161" s="258"/>
      <c r="O161" s="258"/>
      <c r="P161" s="258"/>
      <c r="Q161" s="258"/>
      <c r="R161" s="258"/>
      <c r="S161" s="258"/>
      <c r="T161" s="259"/>
      <c r="U161" s="14"/>
      <c r="V161" s="14"/>
      <c r="W161" s="14"/>
      <c r="X161" s="14"/>
      <c r="Y161" s="14"/>
      <c r="Z161" s="14"/>
      <c r="AA161" s="14"/>
      <c r="AB161" s="14"/>
      <c r="AC161" s="14"/>
      <c r="AD161" s="14"/>
      <c r="AE161" s="14"/>
      <c r="AT161" s="260" t="s">
        <v>222</v>
      </c>
      <c r="AU161" s="260" t="s">
        <v>81</v>
      </c>
      <c r="AV161" s="14" t="s">
        <v>79</v>
      </c>
      <c r="AW161" s="14" t="s">
        <v>33</v>
      </c>
      <c r="AX161" s="14" t="s">
        <v>72</v>
      </c>
      <c r="AY161" s="260" t="s">
        <v>156</v>
      </c>
    </row>
    <row r="162" s="13" customFormat="1">
      <c r="A162" s="13"/>
      <c r="B162" s="239"/>
      <c r="C162" s="240"/>
      <c r="D162" s="241" t="s">
        <v>222</v>
      </c>
      <c r="E162" s="242" t="s">
        <v>19</v>
      </c>
      <c r="F162" s="243" t="s">
        <v>315</v>
      </c>
      <c r="G162" s="240"/>
      <c r="H162" s="244">
        <v>1.7</v>
      </c>
      <c r="I162" s="245"/>
      <c r="J162" s="240"/>
      <c r="K162" s="240"/>
      <c r="L162" s="246"/>
      <c r="M162" s="247"/>
      <c r="N162" s="248"/>
      <c r="O162" s="248"/>
      <c r="P162" s="248"/>
      <c r="Q162" s="248"/>
      <c r="R162" s="248"/>
      <c r="S162" s="248"/>
      <c r="T162" s="249"/>
      <c r="U162" s="13"/>
      <c r="V162" s="13"/>
      <c r="W162" s="13"/>
      <c r="X162" s="13"/>
      <c r="Y162" s="13"/>
      <c r="Z162" s="13"/>
      <c r="AA162" s="13"/>
      <c r="AB162" s="13"/>
      <c r="AC162" s="13"/>
      <c r="AD162" s="13"/>
      <c r="AE162" s="13"/>
      <c r="AT162" s="250" t="s">
        <v>222</v>
      </c>
      <c r="AU162" s="250" t="s">
        <v>81</v>
      </c>
      <c r="AV162" s="13" t="s">
        <v>81</v>
      </c>
      <c r="AW162" s="13" t="s">
        <v>33</v>
      </c>
      <c r="AX162" s="13" t="s">
        <v>72</v>
      </c>
      <c r="AY162" s="250" t="s">
        <v>156</v>
      </c>
    </row>
    <row r="163" s="13" customFormat="1">
      <c r="A163" s="13"/>
      <c r="B163" s="239"/>
      <c r="C163" s="240"/>
      <c r="D163" s="241" t="s">
        <v>222</v>
      </c>
      <c r="E163" s="242" t="s">
        <v>19</v>
      </c>
      <c r="F163" s="243" t="s">
        <v>316</v>
      </c>
      <c r="G163" s="240"/>
      <c r="H163" s="244">
        <v>4.8639999999999999</v>
      </c>
      <c r="I163" s="245"/>
      <c r="J163" s="240"/>
      <c r="K163" s="240"/>
      <c r="L163" s="246"/>
      <c r="M163" s="247"/>
      <c r="N163" s="248"/>
      <c r="O163" s="248"/>
      <c r="P163" s="248"/>
      <c r="Q163" s="248"/>
      <c r="R163" s="248"/>
      <c r="S163" s="248"/>
      <c r="T163" s="249"/>
      <c r="U163" s="13"/>
      <c r="V163" s="13"/>
      <c r="W163" s="13"/>
      <c r="X163" s="13"/>
      <c r="Y163" s="13"/>
      <c r="Z163" s="13"/>
      <c r="AA163" s="13"/>
      <c r="AB163" s="13"/>
      <c r="AC163" s="13"/>
      <c r="AD163" s="13"/>
      <c r="AE163" s="13"/>
      <c r="AT163" s="250" t="s">
        <v>222</v>
      </c>
      <c r="AU163" s="250" t="s">
        <v>81</v>
      </c>
      <c r="AV163" s="13" t="s">
        <v>81</v>
      </c>
      <c r="AW163" s="13" t="s">
        <v>33</v>
      </c>
      <c r="AX163" s="13" t="s">
        <v>72</v>
      </c>
      <c r="AY163" s="250" t="s">
        <v>156</v>
      </c>
    </row>
    <row r="164" s="13" customFormat="1">
      <c r="A164" s="13"/>
      <c r="B164" s="239"/>
      <c r="C164" s="240"/>
      <c r="D164" s="241" t="s">
        <v>222</v>
      </c>
      <c r="E164" s="242" t="s">
        <v>19</v>
      </c>
      <c r="F164" s="243" t="s">
        <v>317</v>
      </c>
      <c r="G164" s="240"/>
      <c r="H164" s="244">
        <v>1.4279999999999999</v>
      </c>
      <c r="I164" s="245"/>
      <c r="J164" s="240"/>
      <c r="K164" s="240"/>
      <c r="L164" s="246"/>
      <c r="M164" s="247"/>
      <c r="N164" s="248"/>
      <c r="O164" s="248"/>
      <c r="P164" s="248"/>
      <c r="Q164" s="248"/>
      <c r="R164" s="248"/>
      <c r="S164" s="248"/>
      <c r="T164" s="249"/>
      <c r="U164" s="13"/>
      <c r="V164" s="13"/>
      <c r="W164" s="13"/>
      <c r="X164" s="13"/>
      <c r="Y164" s="13"/>
      <c r="Z164" s="13"/>
      <c r="AA164" s="13"/>
      <c r="AB164" s="13"/>
      <c r="AC164" s="13"/>
      <c r="AD164" s="13"/>
      <c r="AE164" s="13"/>
      <c r="AT164" s="250" t="s">
        <v>222</v>
      </c>
      <c r="AU164" s="250" t="s">
        <v>81</v>
      </c>
      <c r="AV164" s="13" t="s">
        <v>81</v>
      </c>
      <c r="AW164" s="13" t="s">
        <v>33</v>
      </c>
      <c r="AX164" s="13" t="s">
        <v>72</v>
      </c>
      <c r="AY164" s="250" t="s">
        <v>156</v>
      </c>
    </row>
    <row r="165" s="16" customFormat="1">
      <c r="A165" s="16"/>
      <c r="B165" s="272"/>
      <c r="C165" s="273"/>
      <c r="D165" s="241" t="s">
        <v>222</v>
      </c>
      <c r="E165" s="274" t="s">
        <v>19</v>
      </c>
      <c r="F165" s="275" t="s">
        <v>292</v>
      </c>
      <c r="G165" s="273"/>
      <c r="H165" s="276">
        <v>10.286999999999999</v>
      </c>
      <c r="I165" s="277"/>
      <c r="J165" s="273"/>
      <c r="K165" s="273"/>
      <c r="L165" s="278"/>
      <c r="M165" s="279"/>
      <c r="N165" s="280"/>
      <c r="O165" s="280"/>
      <c r="P165" s="280"/>
      <c r="Q165" s="280"/>
      <c r="R165" s="280"/>
      <c r="S165" s="280"/>
      <c r="T165" s="281"/>
      <c r="U165" s="16"/>
      <c r="V165" s="16"/>
      <c r="W165" s="16"/>
      <c r="X165" s="16"/>
      <c r="Y165" s="16"/>
      <c r="Z165" s="16"/>
      <c r="AA165" s="16"/>
      <c r="AB165" s="16"/>
      <c r="AC165" s="16"/>
      <c r="AD165" s="16"/>
      <c r="AE165" s="16"/>
      <c r="AT165" s="282" t="s">
        <v>222</v>
      </c>
      <c r="AU165" s="282" t="s">
        <v>81</v>
      </c>
      <c r="AV165" s="16" t="s">
        <v>178</v>
      </c>
      <c r="AW165" s="16" t="s">
        <v>33</v>
      </c>
      <c r="AX165" s="16" t="s">
        <v>79</v>
      </c>
      <c r="AY165" s="282" t="s">
        <v>156</v>
      </c>
    </row>
    <row r="166" s="2" customFormat="1" ht="16.5" customHeight="1">
      <c r="A166" s="41"/>
      <c r="B166" s="42"/>
      <c r="C166" s="216" t="s">
        <v>318</v>
      </c>
      <c r="D166" s="216" t="s">
        <v>159</v>
      </c>
      <c r="E166" s="217" t="s">
        <v>319</v>
      </c>
      <c r="F166" s="218" t="s">
        <v>320</v>
      </c>
      <c r="G166" s="219" t="s">
        <v>218</v>
      </c>
      <c r="H166" s="220">
        <v>133.798</v>
      </c>
      <c r="I166" s="221"/>
      <c r="J166" s="222">
        <f>ROUND(I166*H166,2)</f>
        <v>0</v>
      </c>
      <c r="K166" s="218" t="s">
        <v>219</v>
      </c>
      <c r="L166" s="47"/>
      <c r="M166" s="223" t="s">
        <v>19</v>
      </c>
      <c r="N166" s="224" t="s">
        <v>43</v>
      </c>
      <c r="O166" s="87"/>
      <c r="P166" s="225">
        <f>O166*H166</f>
        <v>0</v>
      </c>
      <c r="Q166" s="225">
        <v>0.00025999999999999998</v>
      </c>
      <c r="R166" s="225">
        <f>Q166*H166</f>
        <v>0.034787479999999996</v>
      </c>
      <c r="S166" s="225">
        <v>0</v>
      </c>
      <c r="T166" s="226">
        <f>S166*H166</f>
        <v>0</v>
      </c>
      <c r="U166" s="41"/>
      <c r="V166" s="41"/>
      <c r="W166" s="41"/>
      <c r="X166" s="41"/>
      <c r="Y166" s="41"/>
      <c r="Z166" s="41"/>
      <c r="AA166" s="41"/>
      <c r="AB166" s="41"/>
      <c r="AC166" s="41"/>
      <c r="AD166" s="41"/>
      <c r="AE166" s="41"/>
      <c r="AR166" s="227" t="s">
        <v>178</v>
      </c>
      <c r="AT166" s="227" t="s">
        <v>159</v>
      </c>
      <c r="AU166" s="227" t="s">
        <v>81</v>
      </c>
      <c r="AY166" s="20" t="s">
        <v>156</v>
      </c>
      <c r="BE166" s="228">
        <f>IF(N166="základní",J166,0)</f>
        <v>0</v>
      </c>
      <c r="BF166" s="228">
        <f>IF(N166="snížená",J166,0)</f>
        <v>0</v>
      </c>
      <c r="BG166" s="228">
        <f>IF(N166="zákl. přenesená",J166,0)</f>
        <v>0</v>
      </c>
      <c r="BH166" s="228">
        <f>IF(N166="sníž. přenesená",J166,0)</f>
        <v>0</v>
      </c>
      <c r="BI166" s="228">
        <f>IF(N166="nulová",J166,0)</f>
        <v>0</v>
      </c>
      <c r="BJ166" s="20" t="s">
        <v>79</v>
      </c>
      <c r="BK166" s="228">
        <f>ROUND(I166*H166,2)</f>
        <v>0</v>
      </c>
      <c r="BL166" s="20" t="s">
        <v>178</v>
      </c>
      <c r="BM166" s="227" t="s">
        <v>321</v>
      </c>
    </row>
    <row r="167" s="2" customFormat="1">
      <c r="A167" s="41"/>
      <c r="B167" s="42"/>
      <c r="C167" s="43"/>
      <c r="D167" s="229" t="s">
        <v>166</v>
      </c>
      <c r="E167" s="43"/>
      <c r="F167" s="230" t="s">
        <v>322</v>
      </c>
      <c r="G167" s="43"/>
      <c r="H167" s="43"/>
      <c r="I167" s="231"/>
      <c r="J167" s="43"/>
      <c r="K167" s="43"/>
      <c r="L167" s="47"/>
      <c r="M167" s="232"/>
      <c r="N167" s="233"/>
      <c r="O167" s="87"/>
      <c r="P167" s="87"/>
      <c r="Q167" s="87"/>
      <c r="R167" s="87"/>
      <c r="S167" s="87"/>
      <c r="T167" s="88"/>
      <c r="U167" s="41"/>
      <c r="V167" s="41"/>
      <c r="W167" s="41"/>
      <c r="X167" s="41"/>
      <c r="Y167" s="41"/>
      <c r="Z167" s="41"/>
      <c r="AA167" s="41"/>
      <c r="AB167" s="41"/>
      <c r="AC167" s="41"/>
      <c r="AD167" s="41"/>
      <c r="AE167" s="41"/>
      <c r="AT167" s="20" t="s">
        <v>166</v>
      </c>
      <c r="AU167" s="20" t="s">
        <v>81</v>
      </c>
    </row>
    <row r="168" s="14" customFormat="1">
      <c r="A168" s="14"/>
      <c r="B168" s="251"/>
      <c r="C168" s="252"/>
      <c r="D168" s="241" t="s">
        <v>222</v>
      </c>
      <c r="E168" s="253" t="s">
        <v>19</v>
      </c>
      <c r="F168" s="254" t="s">
        <v>286</v>
      </c>
      <c r="G168" s="252"/>
      <c r="H168" s="253" t="s">
        <v>19</v>
      </c>
      <c r="I168" s="255"/>
      <c r="J168" s="252"/>
      <c r="K168" s="252"/>
      <c r="L168" s="256"/>
      <c r="M168" s="257"/>
      <c r="N168" s="258"/>
      <c r="O168" s="258"/>
      <c r="P168" s="258"/>
      <c r="Q168" s="258"/>
      <c r="R168" s="258"/>
      <c r="S168" s="258"/>
      <c r="T168" s="259"/>
      <c r="U168" s="14"/>
      <c r="V168" s="14"/>
      <c r="W168" s="14"/>
      <c r="X168" s="14"/>
      <c r="Y168" s="14"/>
      <c r="Z168" s="14"/>
      <c r="AA168" s="14"/>
      <c r="AB168" s="14"/>
      <c r="AC168" s="14"/>
      <c r="AD168" s="14"/>
      <c r="AE168" s="14"/>
      <c r="AT168" s="260" t="s">
        <v>222</v>
      </c>
      <c r="AU168" s="260" t="s">
        <v>81</v>
      </c>
      <c r="AV168" s="14" t="s">
        <v>79</v>
      </c>
      <c r="AW168" s="14" t="s">
        <v>33</v>
      </c>
      <c r="AX168" s="14" t="s">
        <v>72</v>
      </c>
      <c r="AY168" s="260" t="s">
        <v>156</v>
      </c>
    </row>
    <row r="169" s="13" customFormat="1">
      <c r="A169" s="13"/>
      <c r="B169" s="239"/>
      <c r="C169" s="240"/>
      <c r="D169" s="241" t="s">
        <v>222</v>
      </c>
      <c r="E169" s="242" t="s">
        <v>19</v>
      </c>
      <c r="F169" s="243" t="s">
        <v>323</v>
      </c>
      <c r="G169" s="240"/>
      <c r="H169" s="244">
        <v>22.140999999999998</v>
      </c>
      <c r="I169" s="245"/>
      <c r="J169" s="240"/>
      <c r="K169" s="240"/>
      <c r="L169" s="246"/>
      <c r="M169" s="247"/>
      <c r="N169" s="248"/>
      <c r="O169" s="248"/>
      <c r="P169" s="248"/>
      <c r="Q169" s="248"/>
      <c r="R169" s="248"/>
      <c r="S169" s="248"/>
      <c r="T169" s="249"/>
      <c r="U169" s="13"/>
      <c r="V169" s="13"/>
      <c r="W169" s="13"/>
      <c r="X169" s="13"/>
      <c r="Y169" s="13"/>
      <c r="Z169" s="13"/>
      <c r="AA169" s="13"/>
      <c r="AB169" s="13"/>
      <c r="AC169" s="13"/>
      <c r="AD169" s="13"/>
      <c r="AE169" s="13"/>
      <c r="AT169" s="250" t="s">
        <v>222</v>
      </c>
      <c r="AU169" s="250" t="s">
        <v>81</v>
      </c>
      <c r="AV169" s="13" t="s">
        <v>81</v>
      </c>
      <c r="AW169" s="13" t="s">
        <v>33</v>
      </c>
      <c r="AX169" s="13" t="s">
        <v>72</v>
      </c>
      <c r="AY169" s="250" t="s">
        <v>156</v>
      </c>
    </row>
    <row r="170" s="13" customFormat="1">
      <c r="A170" s="13"/>
      <c r="B170" s="239"/>
      <c r="C170" s="240"/>
      <c r="D170" s="241" t="s">
        <v>222</v>
      </c>
      <c r="E170" s="242" t="s">
        <v>19</v>
      </c>
      <c r="F170" s="243" t="s">
        <v>324</v>
      </c>
      <c r="G170" s="240"/>
      <c r="H170" s="244">
        <v>22.013000000000002</v>
      </c>
      <c r="I170" s="245"/>
      <c r="J170" s="240"/>
      <c r="K170" s="240"/>
      <c r="L170" s="246"/>
      <c r="M170" s="247"/>
      <c r="N170" s="248"/>
      <c r="O170" s="248"/>
      <c r="P170" s="248"/>
      <c r="Q170" s="248"/>
      <c r="R170" s="248"/>
      <c r="S170" s="248"/>
      <c r="T170" s="249"/>
      <c r="U170" s="13"/>
      <c r="V170" s="13"/>
      <c r="W170" s="13"/>
      <c r="X170" s="13"/>
      <c r="Y170" s="13"/>
      <c r="Z170" s="13"/>
      <c r="AA170" s="13"/>
      <c r="AB170" s="13"/>
      <c r="AC170" s="13"/>
      <c r="AD170" s="13"/>
      <c r="AE170" s="13"/>
      <c r="AT170" s="250" t="s">
        <v>222</v>
      </c>
      <c r="AU170" s="250" t="s">
        <v>81</v>
      </c>
      <c r="AV170" s="13" t="s">
        <v>81</v>
      </c>
      <c r="AW170" s="13" t="s">
        <v>33</v>
      </c>
      <c r="AX170" s="13" t="s">
        <v>72</v>
      </c>
      <c r="AY170" s="250" t="s">
        <v>156</v>
      </c>
    </row>
    <row r="171" s="13" customFormat="1">
      <c r="A171" s="13"/>
      <c r="B171" s="239"/>
      <c r="C171" s="240"/>
      <c r="D171" s="241" t="s">
        <v>222</v>
      </c>
      <c r="E171" s="242" t="s">
        <v>19</v>
      </c>
      <c r="F171" s="243" t="s">
        <v>325</v>
      </c>
      <c r="G171" s="240"/>
      <c r="H171" s="244">
        <v>23.707999999999998</v>
      </c>
      <c r="I171" s="245"/>
      <c r="J171" s="240"/>
      <c r="K171" s="240"/>
      <c r="L171" s="246"/>
      <c r="M171" s="247"/>
      <c r="N171" s="248"/>
      <c r="O171" s="248"/>
      <c r="P171" s="248"/>
      <c r="Q171" s="248"/>
      <c r="R171" s="248"/>
      <c r="S171" s="248"/>
      <c r="T171" s="249"/>
      <c r="U171" s="13"/>
      <c r="V171" s="13"/>
      <c r="W171" s="13"/>
      <c r="X171" s="13"/>
      <c r="Y171" s="13"/>
      <c r="Z171" s="13"/>
      <c r="AA171" s="13"/>
      <c r="AB171" s="13"/>
      <c r="AC171" s="13"/>
      <c r="AD171" s="13"/>
      <c r="AE171" s="13"/>
      <c r="AT171" s="250" t="s">
        <v>222</v>
      </c>
      <c r="AU171" s="250" t="s">
        <v>81</v>
      </c>
      <c r="AV171" s="13" t="s">
        <v>81</v>
      </c>
      <c r="AW171" s="13" t="s">
        <v>33</v>
      </c>
      <c r="AX171" s="13" t="s">
        <v>72</v>
      </c>
      <c r="AY171" s="250" t="s">
        <v>156</v>
      </c>
    </row>
    <row r="172" s="13" customFormat="1">
      <c r="A172" s="13"/>
      <c r="B172" s="239"/>
      <c r="C172" s="240"/>
      <c r="D172" s="241" t="s">
        <v>222</v>
      </c>
      <c r="E172" s="242" t="s">
        <v>19</v>
      </c>
      <c r="F172" s="243" t="s">
        <v>326</v>
      </c>
      <c r="G172" s="240"/>
      <c r="H172" s="244">
        <v>-0.71999999999999997</v>
      </c>
      <c r="I172" s="245"/>
      <c r="J172" s="240"/>
      <c r="K172" s="240"/>
      <c r="L172" s="246"/>
      <c r="M172" s="247"/>
      <c r="N172" s="248"/>
      <c r="O172" s="248"/>
      <c r="P172" s="248"/>
      <c r="Q172" s="248"/>
      <c r="R172" s="248"/>
      <c r="S172" s="248"/>
      <c r="T172" s="249"/>
      <c r="U172" s="13"/>
      <c r="V172" s="13"/>
      <c r="W172" s="13"/>
      <c r="X172" s="13"/>
      <c r="Y172" s="13"/>
      <c r="Z172" s="13"/>
      <c r="AA172" s="13"/>
      <c r="AB172" s="13"/>
      <c r="AC172" s="13"/>
      <c r="AD172" s="13"/>
      <c r="AE172" s="13"/>
      <c r="AT172" s="250" t="s">
        <v>222</v>
      </c>
      <c r="AU172" s="250" t="s">
        <v>81</v>
      </c>
      <c r="AV172" s="13" t="s">
        <v>81</v>
      </c>
      <c r="AW172" s="13" t="s">
        <v>33</v>
      </c>
      <c r="AX172" s="13" t="s">
        <v>72</v>
      </c>
      <c r="AY172" s="250" t="s">
        <v>156</v>
      </c>
    </row>
    <row r="173" s="13" customFormat="1">
      <c r="A173" s="13"/>
      <c r="B173" s="239"/>
      <c r="C173" s="240"/>
      <c r="D173" s="241" t="s">
        <v>222</v>
      </c>
      <c r="E173" s="242" t="s">
        <v>19</v>
      </c>
      <c r="F173" s="243" t="s">
        <v>327</v>
      </c>
      <c r="G173" s="240"/>
      <c r="H173" s="244">
        <v>-0.90000000000000002</v>
      </c>
      <c r="I173" s="245"/>
      <c r="J173" s="240"/>
      <c r="K173" s="240"/>
      <c r="L173" s="246"/>
      <c r="M173" s="247"/>
      <c r="N173" s="248"/>
      <c r="O173" s="248"/>
      <c r="P173" s="248"/>
      <c r="Q173" s="248"/>
      <c r="R173" s="248"/>
      <c r="S173" s="248"/>
      <c r="T173" s="249"/>
      <c r="U173" s="13"/>
      <c r="V173" s="13"/>
      <c r="W173" s="13"/>
      <c r="X173" s="13"/>
      <c r="Y173" s="13"/>
      <c r="Z173" s="13"/>
      <c r="AA173" s="13"/>
      <c r="AB173" s="13"/>
      <c r="AC173" s="13"/>
      <c r="AD173" s="13"/>
      <c r="AE173" s="13"/>
      <c r="AT173" s="250" t="s">
        <v>222</v>
      </c>
      <c r="AU173" s="250" t="s">
        <v>81</v>
      </c>
      <c r="AV173" s="13" t="s">
        <v>81</v>
      </c>
      <c r="AW173" s="13" t="s">
        <v>33</v>
      </c>
      <c r="AX173" s="13" t="s">
        <v>72</v>
      </c>
      <c r="AY173" s="250" t="s">
        <v>156</v>
      </c>
    </row>
    <row r="174" s="13" customFormat="1">
      <c r="A174" s="13"/>
      <c r="B174" s="239"/>
      <c r="C174" s="240"/>
      <c r="D174" s="241" t="s">
        <v>222</v>
      </c>
      <c r="E174" s="242" t="s">
        <v>19</v>
      </c>
      <c r="F174" s="243" t="s">
        <v>328</v>
      </c>
      <c r="G174" s="240"/>
      <c r="H174" s="244">
        <v>1</v>
      </c>
      <c r="I174" s="245"/>
      <c r="J174" s="240"/>
      <c r="K174" s="240"/>
      <c r="L174" s="246"/>
      <c r="M174" s="247"/>
      <c r="N174" s="248"/>
      <c r="O174" s="248"/>
      <c r="P174" s="248"/>
      <c r="Q174" s="248"/>
      <c r="R174" s="248"/>
      <c r="S174" s="248"/>
      <c r="T174" s="249"/>
      <c r="U174" s="13"/>
      <c r="V174" s="13"/>
      <c r="W174" s="13"/>
      <c r="X174" s="13"/>
      <c r="Y174" s="13"/>
      <c r="Z174" s="13"/>
      <c r="AA174" s="13"/>
      <c r="AB174" s="13"/>
      <c r="AC174" s="13"/>
      <c r="AD174" s="13"/>
      <c r="AE174" s="13"/>
      <c r="AT174" s="250" t="s">
        <v>222</v>
      </c>
      <c r="AU174" s="250" t="s">
        <v>81</v>
      </c>
      <c r="AV174" s="13" t="s">
        <v>81</v>
      </c>
      <c r="AW174" s="13" t="s">
        <v>33</v>
      </c>
      <c r="AX174" s="13" t="s">
        <v>72</v>
      </c>
      <c r="AY174" s="250" t="s">
        <v>156</v>
      </c>
    </row>
    <row r="175" s="13" customFormat="1">
      <c r="A175" s="13"/>
      <c r="B175" s="239"/>
      <c r="C175" s="240"/>
      <c r="D175" s="241" t="s">
        <v>222</v>
      </c>
      <c r="E175" s="242" t="s">
        <v>19</v>
      </c>
      <c r="F175" s="243" t="s">
        <v>329</v>
      </c>
      <c r="G175" s="240"/>
      <c r="H175" s="244">
        <v>1.1499999999999999</v>
      </c>
      <c r="I175" s="245"/>
      <c r="J175" s="240"/>
      <c r="K175" s="240"/>
      <c r="L175" s="246"/>
      <c r="M175" s="247"/>
      <c r="N175" s="248"/>
      <c r="O175" s="248"/>
      <c r="P175" s="248"/>
      <c r="Q175" s="248"/>
      <c r="R175" s="248"/>
      <c r="S175" s="248"/>
      <c r="T175" s="249"/>
      <c r="U175" s="13"/>
      <c r="V175" s="13"/>
      <c r="W175" s="13"/>
      <c r="X175" s="13"/>
      <c r="Y175" s="13"/>
      <c r="Z175" s="13"/>
      <c r="AA175" s="13"/>
      <c r="AB175" s="13"/>
      <c r="AC175" s="13"/>
      <c r="AD175" s="13"/>
      <c r="AE175" s="13"/>
      <c r="AT175" s="250" t="s">
        <v>222</v>
      </c>
      <c r="AU175" s="250" t="s">
        <v>81</v>
      </c>
      <c r="AV175" s="13" t="s">
        <v>81</v>
      </c>
      <c r="AW175" s="13" t="s">
        <v>33</v>
      </c>
      <c r="AX175" s="13" t="s">
        <v>72</v>
      </c>
      <c r="AY175" s="250" t="s">
        <v>156</v>
      </c>
    </row>
    <row r="176" s="13" customFormat="1">
      <c r="A176" s="13"/>
      <c r="B176" s="239"/>
      <c r="C176" s="240"/>
      <c r="D176" s="241" t="s">
        <v>222</v>
      </c>
      <c r="E176" s="242" t="s">
        <v>19</v>
      </c>
      <c r="F176" s="243" t="s">
        <v>330</v>
      </c>
      <c r="G176" s="240"/>
      <c r="H176" s="244">
        <v>-1.3340000000000001</v>
      </c>
      <c r="I176" s="245"/>
      <c r="J176" s="240"/>
      <c r="K176" s="240"/>
      <c r="L176" s="246"/>
      <c r="M176" s="247"/>
      <c r="N176" s="248"/>
      <c r="O176" s="248"/>
      <c r="P176" s="248"/>
      <c r="Q176" s="248"/>
      <c r="R176" s="248"/>
      <c r="S176" s="248"/>
      <c r="T176" s="249"/>
      <c r="U176" s="13"/>
      <c r="V176" s="13"/>
      <c r="W176" s="13"/>
      <c r="X176" s="13"/>
      <c r="Y176" s="13"/>
      <c r="Z176" s="13"/>
      <c r="AA176" s="13"/>
      <c r="AB176" s="13"/>
      <c r="AC176" s="13"/>
      <c r="AD176" s="13"/>
      <c r="AE176" s="13"/>
      <c r="AT176" s="250" t="s">
        <v>222</v>
      </c>
      <c r="AU176" s="250" t="s">
        <v>81</v>
      </c>
      <c r="AV176" s="13" t="s">
        <v>81</v>
      </c>
      <c r="AW176" s="13" t="s">
        <v>33</v>
      </c>
      <c r="AX176" s="13" t="s">
        <v>72</v>
      </c>
      <c r="AY176" s="250" t="s">
        <v>156</v>
      </c>
    </row>
    <row r="177" s="13" customFormat="1">
      <c r="A177" s="13"/>
      <c r="B177" s="239"/>
      <c r="C177" s="240"/>
      <c r="D177" s="241" t="s">
        <v>222</v>
      </c>
      <c r="E177" s="242" t="s">
        <v>19</v>
      </c>
      <c r="F177" s="243" t="s">
        <v>331</v>
      </c>
      <c r="G177" s="240"/>
      <c r="H177" s="244">
        <v>-1.379</v>
      </c>
      <c r="I177" s="245"/>
      <c r="J177" s="240"/>
      <c r="K177" s="240"/>
      <c r="L177" s="246"/>
      <c r="M177" s="247"/>
      <c r="N177" s="248"/>
      <c r="O177" s="248"/>
      <c r="P177" s="248"/>
      <c r="Q177" s="248"/>
      <c r="R177" s="248"/>
      <c r="S177" s="248"/>
      <c r="T177" s="249"/>
      <c r="U177" s="13"/>
      <c r="V177" s="13"/>
      <c r="W177" s="13"/>
      <c r="X177" s="13"/>
      <c r="Y177" s="13"/>
      <c r="Z177" s="13"/>
      <c r="AA177" s="13"/>
      <c r="AB177" s="13"/>
      <c r="AC177" s="13"/>
      <c r="AD177" s="13"/>
      <c r="AE177" s="13"/>
      <c r="AT177" s="250" t="s">
        <v>222</v>
      </c>
      <c r="AU177" s="250" t="s">
        <v>81</v>
      </c>
      <c r="AV177" s="13" t="s">
        <v>81</v>
      </c>
      <c r="AW177" s="13" t="s">
        <v>33</v>
      </c>
      <c r="AX177" s="13" t="s">
        <v>72</v>
      </c>
      <c r="AY177" s="250" t="s">
        <v>156</v>
      </c>
    </row>
    <row r="178" s="13" customFormat="1">
      <c r="A178" s="13"/>
      <c r="B178" s="239"/>
      <c r="C178" s="240"/>
      <c r="D178" s="241" t="s">
        <v>222</v>
      </c>
      <c r="E178" s="242" t="s">
        <v>19</v>
      </c>
      <c r="F178" s="243" t="s">
        <v>332</v>
      </c>
      <c r="G178" s="240"/>
      <c r="H178" s="244">
        <v>-1.365</v>
      </c>
      <c r="I178" s="245"/>
      <c r="J178" s="240"/>
      <c r="K178" s="240"/>
      <c r="L178" s="246"/>
      <c r="M178" s="247"/>
      <c r="N178" s="248"/>
      <c r="O178" s="248"/>
      <c r="P178" s="248"/>
      <c r="Q178" s="248"/>
      <c r="R178" s="248"/>
      <c r="S178" s="248"/>
      <c r="T178" s="249"/>
      <c r="U178" s="13"/>
      <c r="V178" s="13"/>
      <c r="W178" s="13"/>
      <c r="X178" s="13"/>
      <c r="Y178" s="13"/>
      <c r="Z178" s="13"/>
      <c r="AA178" s="13"/>
      <c r="AB178" s="13"/>
      <c r="AC178" s="13"/>
      <c r="AD178" s="13"/>
      <c r="AE178" s="13"/>
      <c r="AT178" s="250" t="s">
        <v>222</v>
      </c>
      <c r="AU178" s="250" t="s">
        <v>81</v>
      </c>
      <c r="AV178" s="13" t="s">
        <v>81</v>
      </c>
      <c r="AW178" s="13" t="s">
        <v>33</v>
      </c>
      <c r="AX178" s="13" t="s">
        <v>72</v>
      </c>
      <c r="AY178" s="250" t="s">
        <v>156</v>
      </c>
    </row>
    <row r="179" s="13" customFormat="1">
      <c r="A179" s="13"/>
      <c r="B179" s="239"/>
      <c r="C179" s="240"/>
      <c r="D179" s="241" t="s">
        <v>222</v>
      </c>
      <c r="E179" s="242" t="s">
        <v>19</v>
      </c>
      <c r="F179" s="243" t="s">
        <v>333</v>
      </c>
      <c r="G179" s="240"/>
      <c r="H179" s="244">
        <v>2.585</v>
      </c>
      <c r="I179" s="245"/>
      <c r="J179" s="240"/>
      <c r="K179" s="240"/>
      <c r="L179" s="246"/>
      <c r="M179" s="247"/>
      <c r="N179" s="248"/>
      <c r="O179" s="248"/>
      <c r="P179" s="248"/>
      <c r="Q179" s="248"/>
      <c r="R179" s="248"/>
      <c r="S179" s="248"/>
      <c r="T179" s="249"/>
      <c r="U179" s="13"/>
      <c r="V179" s="13"/>
      <c r="W179" s="13"/>
      <c r="X179" s="13"/>
      <c r="Y179" s="13"/>
      <c r="Z179" s="13"/>
      <c r="AA179" s="13"/>
      <c r="AB179" s="13"/>
      <c r="AC179" s="13"/>
      <c r="AD179" s="13"/>
      <c r="AE179" s="13"/>
      <c r="AT179" s="250" t="s">
        <v>222</v>
      </c>
      <c r="AU179" s="250" t="s">
        <v>81</v>
      </c>
      <c r="AV179" s="13" t="s">
        <v>81</v>
      </c>
      <c r="AW179" s="13" t="s">
        <v>33</v>
      </c>
      <c r="AX179" s="13" t="s">
        <v>72</v>
      </c>
      <c r="AY179" s="250" t="s">
        <v>156</v>
      </c>
    </row>
    <row r="180" s="15" customFormat="1">
      <c r="A180" s="15"/>
      <c r="B180" s="261"/>
      <c r="C180" s="262"/>
      <c r="D180" s="241" t="s">
        <v>222</v>
      </c>
      <c r="E180" s="263" t="s">
        <v>19</v>
      </c>
      <c r="F180" s="264" t="s">
        <v>289</v>
      </c>
      <c r="G180" s="262"/>
      <c r="H180" s="265">
        <v>66.899000000000001</v>
      </c>
      <c r="I180" s="266"/>
      <c r="J180" s="262"/>
      <c r="K180" s="262"/>
      <c r="L180" s="267"/>
      <c r="M180" s="268"/>
      <c r="N180" s="269"/>
      <c r="O180" s="269"/>
      <c r="P180" s="269"/>
      <c r="Q180" s="269"/>
      <c r="R180" s="269"/>
      <c r="S180" s="269"/>
      <c r="T180" s="270"/>
      <c r="U180" s="15"/>
      <c r="V180" s="15"/>
      <c r="W180" s="15"/>
      <c r="X180" s="15"/>
      <c r="Y180" s="15"/>
      <c r="Z180" s="15"/>
      <c r="AA180" s="15"/>
      <c r="AB180" s="15"/>
      <c r="AC180" s="15"/>
      <c r="AD180" s="15"/>
      <c r="AE180" s="15"/>
      <c r="AT180" s="271" t="s">
        <v>222</v>
      </c>
      <c r="AU180" s="271" t="s">
        <v>81</v>
      </c>
      <c r="AV180" s="15" t="s">
        <v>106</v>
      </c>
      <c r="AW180" s="15" t="s">
        <v>33</v>
      </c>
      <c r="AX180" s="15" t="s">
        <v>72</v>
      </c>
      <c r="AY180" s="271" t="s">
        <v>156</v>
      </c>
    </row>
    <row r="181" s="14" customFormat="1">
      <c r="A181" s="14"/>
      <c r="B181" s="251"/>
      <c r="C181" s="252"/>
      <c r="D181" s="241" t="s">
        <v>222</v>
      </c>
      <c r="E181" s="253" t="s">
        <v>19</v>
      </c>
      <c r="F181" s="254" t="s">
        <v>290</v>
      </c>
      <c r="G181" s="252"/>
      <c r="H181" s="253" t="s">
        <v>19</v>
      </c>
      <c r="I181" s="255"/>
      <c r="J181" s="252"/>
      <c r="K181" s="252"/>
      <c r="L181" s="256"/>
      <c r="M181" s="257"/>
      <c r="N181" s="258"/>
      <c r="O181" s="258"/>
      <c r="P181" s="258"/>
      <c r="Q181" s="258"/>
      <c r="R181" s="258"/>
      <c r="S181" s="258"/>
      <c r="T181" s="259"/>
      <c r="U181" s="14"/>
      <c r="V181" s="14"/>
      <c r="W181" s="14"/>
      <c r="X181" s="14"/>
      <c r="Y181" s="14"/>
      <c r="Z181" s="14"/>
      <c r="AA181" s="14"/>
      <c r="AB181" s="14"/>
      <c r="AC181" s="14"/>
      <c r="AD181" s="14"/>
      <c r="AE181" s="14"/>
      <c r="AT181" s="260" t="s">
        <v>222</v>
      </c>
      <c r="AU181" s="260" t="s">
        <v>81</v>
      </c>
      <c r="AV181" s="14" t="s">
        <v>79</v>
      </c>
      <c r="AW181" s="14" t="s">
        <v>33</v>
      </c>
      <c r="AX181" s="14" t="s">
        <v>72</v>
      </c>
      <c r="AY181" s="260" t="s">
        <v>156</v>
      </c>
    </row>
    <row r="182" s="13" customFormat="1">
      <c r="A182" s="13"/>
      <c r="B182" s="239"/>
      <c r="C182" s="240"/>
      <c r="D182" s="241" t="s">
        <v>222</v>
      </c>
      <c r="E182" s="242" t="s">
        <v>19</v>
      </c>
      <c r="F182" s="243" t="s">
        <v>334</v>
      </c>
      <c r="G182" s="240"/>
      <c r="H182" s="244">
        <v>66.899000000000001</v>
      </c>
      <c r="I182" s="245"/>
      <c r="J182" s="240"/>
      <c r="K182" s="240"/>
      <c r="L182" s="246"/>
      <c r="M182" s="247"/>
      <c r="N182" s="248"/>
      <c r="O182" s="248"/>
      <c r="P182" s="248"/>
      <c r="Q182" s="248"/>
      <c r="R182" s="248"/>
      <c r="S182" s="248"/>
      <c r="T182" s="249"/>
      <c r="U182" s="13"/>
      <c r="V182" s="13"/>
      <c r="W182" s="13"/>
      <c r="X182" s="13"/>
      <c r="Y182" s="13"/>
      <c r="Z182" s="13"/>
      <c r="AA182" s="13"/>
      <c r="AB182" s="13"/>
      <c r="AC182" s="13"/>
      <c r="AD182" s="13"/>
      <c r="AE182" s="13"/>
      <c r="AT182" s="250" t="s">
        <v>222</v>
      </c>
      <c r="AU182" s="250" t="s">
        <v>81</v>
      </c>
      <c r="AV182" s="13" t="s">
        <v>81</v>
      </c>
      <c r="AW182" s="13" t="s">
        <v>33</v>
      </c>
      <c r="AX182" s="13" t="s">
        <v>72</v>
      </c>
      <c r="AY182" s="250" t="s">
        <v>156</v>
      </c>
    </row>
    <row r="183" s="16" customFormat="1">
      <c r="A183" s="16"/>
      <c r="B183" s="272"/>
      <c r="C183" s="273"/>
      <c r="D183" s="241" t="s">
        <v>222</v>
      </c>
      <c r="E183" s="274" t="s">
        <v>19</v>
      </c>
      <c r="F183" s="275" t="s">
        <v>292</v>
      </c>
      <c r="G183" s="273"/>
      <c r="H183" s="276">
        <v>133.798</v>
      </c>
      <c r="I183" s="277"/>
      <c r="J183" s="273"/>
      <c r="K183" s="273"/>
      <c r="L183" s="278"/>
      <c r="M183" s="279"/>
      <c r="N183" s="280"/>
      <c r="O183" s="280"/>
      <c r="P183" s="280"/>
      <c r="Q183" s="280"/>
      <c r="R183" s="280"/>
      <c r="S183" s="280"/>
      <c r="T183" s="281"/>
      <c r="U183" s="16"/>
      <c r="V183" s="16"/>
      <c r="W183" s="16"/>
      <c r="X183" s="16"/>
      <c r="Y183" s="16"/>
      <c r="Z183" s="16"/>
      <c r="AA183" s="16"/>
      <c r="AB183" s="16"/>
      <c r="AC183" s="16"/>
      <c r="AD183" s="16"/>
      <c r="AE183" s="16"/>
      <c r="AT183" s="282" t="s">
        <v>222</v>
      </c>
      <c r="AU183" s="282" t="s">
        <v>81</v>
      </c>
      <c r="AV183" s="16" t="s">
        <v>178</v>
      </c>
      <c r="AW183" s="16" t="s">
        <v>33</v>
      </c>
      <c r="AX183" s="16" t="s">
        <v>79</v>
      </c>
      <c r="AY183" s="282" t="s">
        <v>156</v>
      </c>
    </row>
    <row r="184" s="2" customFormat="1" ht="24.15" customHeight="1">
      <c r="A184" s="41"/>
      <c r="B184" s="42"/>
      <c r="C184" s="216" t="s">
        <v>335</v>
      </c>
      <c r="D184" s="216" t="s">
        <v>159</v>
      </c>
      <c r="E184" s="217" t="s">
        <v>336</v>
      </c>
      <c r="F184" s="218" t="s">
        <v>337</v>
      </c>
      <c r="G184" s="219" t="s">
        <v>218</v>
      </c>
      <c r="H184" s="220">
        <v>66.899000000000001</v>
      </c>
      <c r="I184" s="221"/>
      <c r="J184" s="222">
        <f>ROUND(I184*H184,2)</f>
        <v>0</v>
      </c>
      <c r="K184" s="218" t="s">
        <v>219</v>
      </c>
      <c r="L184" s="47"/>
      <c r="M184" s="223" t="s">
        <v>19</v>
      </c>
      <c r="N184" s="224" t="s">
        <v>43</v>
      </c>
      <c r="O184" s="87"/>
      <c r="P184" s="225">
        <f>O184*H184</f>
        <v>0</v>
      </c>
      <c r="Q184" s="225">
        <v>0.0043800000000000002</v>
      </c>
      <c r="R184" s="225">
        <f>Q184*H184</f>
        <v>0.29301762000000003</v>
      </c>
      <c r="S184" s="225">
        <v>0</v>
      </c>
      <c r="T184" s="226">
        <f>S184*H184</f>
        <v>0</v>
      </c>
      <c r="U184" s="41"/>
      <c r="V184" s="41"/>
      <c r="W184" s="41"/>
      <c r="X184" s="41"/>
      <c r="Y184" s="41"/>
      <c r="Z184" s="41"/>
      <c r="AA184" s="41"/>
      <c r="AB184" s="41"/>
      <c r="AC184" s="41"/>
      <c r="AD184" s="41"/>
      <c r="AE184" s="41"/>
      <c r="AR184" s="227" t="s">
        <v>178</v>
      </c>
      <c r="AT184" s="227" t="s">
        <v>159</v>
      </c>
      <c r="AU184" s="227" t="s">
        <v>81</v>
      </c>
      <c r="AY184" s="20" t="s">
        <v>156</v>
      </c>
      <c r="BE184" s="228">
        <f>IF(N184="základní",J184,0)</f>
        <v>0</v>
      </c>
      <c r="BF184" s="228">
        <f>IF(N184="snížená",J184,0)</f>
        <v>0</v>
      </c>
      <c r="BG184" s="228">
        <f>IF(N184="zákl. přenesená",J184,0)</f>
        <v>0</v>
      </c>
      <c r="BH184" s="228">
        <f>IF(N184="sníž. přenesená",J184,0)</f>
        <v>0</v>
      </c>
      <c r="BI184" s="228">
        <f>IF(N184="nulová",J184,0)</f>
        <v>0</v>
      </c>
      <c r="BJ184" s="20" t="s">
        <v>79</v>
      </c>
      <c r="BK184" s="228">
        <f>ROUND(I184*H184,2)</f>
        <v>0</v>
      </c>
      <c r="BL184" s="20" t="s">
        <v>178</v>
      </c>
      <c r="BM184" s="227" t="s">
        <v>338</v>
      </c>
    </row>
    <row r="185" s="2" customFormat="1">
      <c r="A185" s="41"/>
      <c r="B185" s="42"/>
      <c r="C185" s="43"/>
      <c r="D185" s="229" t="s">
        <v>166</v>
      </c>
      <c r="E185" s="43"/>
      <c r="F185" s="230" t="s">
        <v>339</v>
      </c>
      <c r="G185" s="43"/>
      <c r="H185" s="43"/>
      <c r="I185" s="231"/>
      <c r="J185" s="43"/>
      <c r="K185" s="43"/>
      <c r="L185" s="47"/>
      <c r="M185" s="232"/>
      <c r="N185" s="233"/>
      <c r="O185" s="87"/>
      <c r="P185" s="87"/>
      <c r="Q185" s="87"/>
      <c r="R185" s="87"/>
      <c r="S185" s="87"/>
      <c r="T185" s="88"/>
      <c r="U185" s="41"/>
      <c r="V185" s="41"/>
      <c r="W185" s="41"/>
      <c r="X185" s="41"/>
      <c r="Y185" s="41"/>
      <c r="Z185" s="41"/>
      <c r="AA185" s="41"/>
      <c r="AB185" s="41"/>
      <c r="AC185" s="41"/>
      <c r="AD185" s="41"/>
      <c r="AE185" s="41"/>
      <c r="AT185" s="20" t="s">
        <v>166</v>
      </c>
      <c r="AU185" s="20" t="s">
        <v>81</v>
      </c>
    </row>
    <row r="186" s="2" customFormat="1" ht="24.15" customHeight="1">
      <c r="A186" s="41"/>
      <c r="B186" s="42"/>
      <c r="C186" s="216" t="s">
        <v>340</v>
      </c>
      <c r="D186" s="216" t="s">
        <v>159</v>
      </c>
      <c r="E186" s="217" t="s">
        <v>341</v>
      </c>
      <c r="F186" s="218" t="s">
        <v>342</v>
      </c>
      <c r="G186" s="219" t="s">
        <v>266</v>
      </c>
      <c r="H186" s="220">
        <v>78.519000000000005</v>
      </c>
      <c r="I186" s="221"/>
      <c r="J186" s="222">
        <f>ROUND(I186*H186,2)</f>
        <v>0</v>
      </c>
      <c r="K186" s="218" t="s">
        <v>219</v>
      </c>
      <c r="L186" s="47"/>
      <c r="M186" s="223" t="s">
        <v>19</v>
      </c>
      <c r="N186" s="224" t="s">
        <v>43</v>
      </c>
      <c r="O186" s="87"/>
      <c r="P186" s="225">
        <f>O186*H186</f>
        <v>0</v>
      </c>
      <c r="Q186" s="225">
        <v>0</v>
      </c>
      <c r="R186" s="225">
        <f>Q186*H186</f>
        <v>0</v>
      </c>
      <c r="S186" s="225">
        <v>0</v>
      </c>
      <c r="T186" s="226">
        <f>S186*H186</f>
        <v>0</v>
      </c>
      <c r="U186" s="41"/>
      <c r="V186" s="41"/>
      <c r="W186" s="41"/>
      <c r="X186" s="41"/>
      <c r="Y186" s="41"/>
      <c r="Z186" s="41"/>
      <c r="AA186" s="41"/>
      <c r="AB186" s="41"/>
      <c r="AC186" s="41"/>
      <c r="AD186" s="41"/>
      <c r="AE186" s="41"/>
      <c r="AR186" s="227" t="s">
        <v>178</v>
      </c>
      <c r="AT186" s="227" t="s">
        <v>159</v>
      </c>
      <c r="AU186" s="227" t="s">
        <v>81</v>
      </c>
      <c r="AY186" s="20" t="s">
        <v>156</v>
      </c>
      <c r="BE186" s="228">
        <f>IF(N186="základní",J186,0)</f>
        <v>0</v>
      </c>
      <c r="BF186" s="228">
        <f>IF(N186="snížená",J186,0)</f>
        <v>0</v>
      </c>
      <c r="BG186" s="228">
        <f>IF(N186="zákl. přenesená",J186,0)</f>
        <v>0</v>
      </c>
      <c r="BH186" s="228">
        <f>IF(N186="sníž. přenesená",J186,0)</f>
        <v>0</v>
      </c>
      <c r="BI186" s="228">
        <f>IF(N186="nulová",J186,0)</f>
        <v>0</v>
      </c>
      <c r="BJ186" s="20" t="s">
        <v>79</v>
      </c>
      <c r="BK186" s="228">
        <f>ROUND(I186*H186,2)</f>
        <v>0</v>
      </c>
      <c r="BL186" s="20" t="s">
        <v>178</v>
      </c>
      <c r="BM186" s="227" t="s">
        <v>343</v>
      </c>
    </row>
    <row r="187" s="2" customFormat="1">
      <c r="A187" s="41"/>
      <c r="B187" s="42"/>
      <c r="C187" s="43"/>
      <c r="D187" s="229" t="s">
        <v>166</v>
      </c>
      <c r="E187" s="43"/>
      <c r="F187" s="230" t="s">
        <v>344</v>
      </c>
      <c r="G187" s="43"/>
      <c r="H187" s="43"/>
      <c r="I187" s="231"/>
      <c r="J187" s="43"/>
      <c r="K187" s="43"/>
      <c r="L187" s="47"/>
      <c r="M187" s="232"/>
      <c r="N187" s="233"/>
      <c r="O187" s="87"/>
      <c r="P187" s="87"/>
      <c r="Q187" s="87"/>
      <c r="R187" s="87"/>
      <c r="S187" s="87"/>
      <c r="T187" s="88"/>
      <c r="U187" s="41"/>
      <c r="V187" s="41"/>
      <c r="W187" s="41"/>
      <c r="X187" s="41"/>
      <c r="Y187" s="41"/>
      <c r="Z187" s="41"/>
      <c r="AA187" s="41"/>
      <c r="AB187" s="41"/>
      <c r="AC187" s="41"/>
      <c r="AD187" s="41"/>
      <c r="AE187" s="41"/>
      <c r="AT187" s="20" t="s">
        <v>166</v>
      </c>
      <c r="AU187" s="20" t="s">
        <v>81</v>
      </c>
    </row>
    <row r="188" s="13" customFormat="1">
      <c r="A188" s="13"/>
      <c r="B188" s="239"/>
      <c r="C188" s="240"/>
      <c r="D188" s="241" t="s">
        <v>222</v>
      </c>
      <c r="E188" s="242" t="s">
        <v>19</v>
      </c>
      <c r="F188" s="243" t="s">
        <v>345</v>
      </c>
      <c r="G188" s="240"/>
      <c r="H188" s="244">
        <v>64.439999999999998</v>
      </c>
      <c r="I188" s="245"/>
      <c r="J188" s="240"/>
      <c r="K188" s="240"/>
      <c r="L188" s="246"/>
      <c r="M188" s="247"/>
      <c r="N188" s="248"/>
      <c r="O188" s="248"/>
      <c r="P188" s="248"/>
      <c r="Q188" s="248"/>
      <c r="R188" s="248"/>
      <c r="S188" s="248"/>
      <c r="T188" s="249"/>
      <c r="U188" s="13"/>
      <c r="V188" s="13"/>
      <c r="W188" s="13"/>
      <c r="X188" s="13"/>
      <c r="Y188" s="13"/>
      <c r="Z188" s="13"/>
      <c r="AA188" s="13"/>
      <c r="AB188" s="13"/>
      <c r="AC188" s="13"/>
      <c r="AD188" s="13"/>
      <c r="AE188" s="13"/>
      <c r="AT188" s="250" t="s">
        <v>222</v>
      </c>
      <c r="AU188" s="250" t="s">
        <v>81</v>
      </c>
      <c r="AV188" s="13" t="s">
        <v>81</v>
      </c>
      <c r="AW188" s="13" t="s">
        <v>33</v>
      </c>
      <c r="AX188" s="13" t="s">
        <v>72</v>
      </c>
      <c r="AY188" s="250" t="s">
        <v>156</v>
      </c>
    </row>
    <row r="189" s="13" customFormat="1">
      <c r="A189" s="13"/>
      <c r="B189" s="239"/>
      <c r="C189" s="240"/>
      <c r="D189" s="241" t="s">
        <v>222</v>
      </c>
      <c r="E189" s="242" t="s">
        <v>19</v>
      </c>
      <c r="F189" s="243" t="s">
        <v>346</v>
      </c>
      <c r="G189" s="240"/>
      <c r="H189" s="244">
        <v>14.079000000000001</v>
      </c>
      <c r="I189" s="245"/>
      <c r="J189" s="240"/>
      <c r="K189" s="240"/>
      <c r="L189" s="246"/>
      <c r="M189" s="247"/>
      <c r="N189" s="248"/>
      <c r="O189" s="248"/>
      <c r="P189" s="248"/>
      <c r="Q189" s="248"/>
      <c r="R189" s="248"/>
      <c r="S189" s="248"/>
      <c r="T189" s="249"/>
      <c r="U189" s="13"/>
      <c r="V189" s="13"/>
      <c r="W189" s="13"/>
      <c r="X189" s="13"/>
      <c r="Y189" s="13"/>
      <c r="Z189" s="13"/>
      <c r="AA189" s="13"/>
      <c r="AB189" s="13"/>
      <c r="AC189" s="13"/>
      <c r="AD189" s="13"/>
      <c r="AE189" s="13"/>
      <c r="AT189" s="250" t="s">
        <v>222</v>
      </c>
      <c r="AU189" s="250" t="s">
        <v>81</v>
      </c>
      <c r="AV189" s="13" t="s">
        <v>81</v>
      </c>
      <c r="AW189" s="13" t="s">
        <v>33</v>
      </c>
      <c r="AX189" s="13" t="s">
        <v>72</v>
      </c>
      <c r="AY189" s="250" t="s">
        <v>156</v>
      </c>
    </row>
    <row r="190" s="16" customFormat="1">
      <c r="A190" s="16"/>
      <c r="B190" s="272"/>
      <c r="C190" s="273"/>
      <c r="D190" s="241" t="s">
        <v>222</v>
      </c>
      <c r="E190" s="274" t="s">
        <v>19</v>
      </c>
      <c r="F190" s="275" t="s">
        <v>292</v>
      </c>
      <c r="G190" s="273"/>
      <c r="H190" s="276">
        <v>78.519000000000005</v>
      </c>
      <c r="I190" s="277"/>
      <c r="J190" s="273"/>
      <c r="K190" s="273"/>
      <c r="L190" s="278"/>
      <c r="M190" s="279"/>
      <c r="N190" s="280"/>
      <c r="O190" s="280"/>
      <c r="P190" s="280"/>
      <c r="Q190" s="280"/>
      <c r="R190" s="280"/>
      <c r="S190" s="280"/>
      <c r="T190" s="281"/>
      <c r="U190" s="16"/>
      <c r="V190" s="16"/>
      <c r="W190" s="16"/>
      <c r="X190" s="16"/>
      <c r="Y190" s="16"/>
      <c r="Z190" s="16"/>
      <c r="AA190" s="16"/>
      <c r="AB190" s="16"/>
      <c r="AC190" s="16"/>
      <c r="AD190" s="16"/>
      <c r="AE190" s="16"/>
      <c r="AT190" s="282" t="s">
        <v>222</v>
      </c>
      <c r="AU190" s="282" t="s">
        <v>81</v>
      </c>
      <c r="AV190" s="16" t="s">
        <v>178</v>
      </c>
      <c r="AW190" s="16" t="s">
        <v>33</v>
      </c>
      <c r="AX190" s="16" t="s">
        <v>79</v>
      </c>
      <c r="AY190" s="282" t="s">
        <v>156</v>
      </c>
    </row>
    <row r="191" s="2" customFormat="1" ht="16.5" customHeight="1">
      <c r="A191" s="41"/>
      <c r="B191" s="42"/>
      <c r="C191" s="283" t="s">
        <v>347</v>
      </c>
      <c r="D191" s="283" t="s">
        <v>348</v>
      </c>
      <c r="E191" s="284" t="s">
        <v>349</v>
      </c>
      <c r="F191" s="285" t="s">
        <v>350</v>
      </c>
      <c r="G191" s="286" t="s">
        <v>266</v>
      </c>
      <c r="H191" s="287">
        <v>90.296999999999997</v>
      </c>
      <c r="I191" s="288"/>
      <c r="J191" s="289">
        <f>ROUND(I191*H191,2)</f>
        <v>0</v>
      </c>
      <c r="K191" s="285" t="s">
        <v>219</v>
      </c>
      <c r="L191" s="290"/>
      <c r="M191" s="291" t="s">
        <v>19</v>
      </c>
      <c r="N191" s="292" t="s">
        <v>43</v>
      </c>
      <c r="O191" s="87"/>
      <c r="P191" s="225">
        <f>O191*H191</f>
        <v>0</v>
      </c>
      <c r="Q191" s="225">
        <v>0.00012</v>
      </c>
      <c r="R191" s="225">
        <f>Q191*H191</f>
        <v>0.010835640000000001</v>
      </c>
      <c r="S191" s="225">
        <v>0</v>
      </c>
      <c r="T191" s="226">
        <f>S191*H191</f>
        <v>0</v>
      </c>
      <c r="U191" s="41"/>
      <c r="V191" s="41"/>
      <c r="W191" s="41"/>
      <c r="X191" s="41"/>
      <c r="Y191" s="41"/>
      <c r="Z191" s="41"/>
      <c r="AA191" s="41"/>
      <c r="AB191" s="41"/>
      <c r="AC191" s="41"/>
      <c r="AD191" s="41"/>
      <c r="AE191" s="41"/>
      <c r="AR191" s="227" t="s">
        <v>263</v>
      </c>
      <c r="AT191" s="227" t="s">
        <v>348</v>
      </c>
      <c r="AU191" s="227" t="s">
        <v>81</v>
      </c>
      <c r="AY191" s="20" t="s">
        <v>156</v>
      </c>
      <c r="BE191" s="228">
        <f>IF(N191="základní",J191,0)</f>
        <v>0</v>
      </c>
      <c r="BF191" s="228">
        <f>IF(N191="snížená",J191,0)</f>
        <v>0</v>
      </c>
      <c r="BG191" s="228">
        <f>IF(N191="zákl. přenesená",J191,0)</f>
        <v>0</v>
      </c>
      <c r="BH191" s="228">
        <f>IF(N191="sníž. přenesená",J191,0)</f>
        <v>0</v>
      </c>
      <c r="BI191" s="228">
        <f>IF(N191="nulová",J191,0)</f>
        <v>0</v>
      </c>
      <c r="BJ191" s="20" t="s">
        <v>79</v>
      </c>
      <c r="BK191" s="228">
        <f>ROUND(I191*H191,2)</f>
        <v>0</v>
      </c>
      <c r="BL191" s="20" t="s">
        <v>178</v>
      </c>
      <c r="BM191" s="227" t="s">
        <v>351</v>
      </c>
    </row>
    <row r="192" s="13" customFormat="1">
      <c r="A192" s="13"/>
      <c r="B192" s="239"/>
      <c r="C192" s="240"/>
      <c r="D192" s="241" t="s">
        <v>222</v>
      </c>
      <c r="E192" s="240"/>
      <c r="F192" s="243" t="s">
        <v>352</v>
      </c>
      <c r="G192" s="240"/>
      <c r="H192" s="244">
        <v>90.296999999999997</v>
      </c>
      <c r="I192" s="245"/>
      <c r="J192" s="240"/>
      <c r="K192" s="240"/>
      <c r="L192" s="246"/>
      <c r="M192" s="247"/>
      <c r="N192" s="248"/>
      <c r="O192" s="248"/>
      <c r="P192" s="248"/>
      <c r="Q192" s="248"/>
      <c r="R192" s="248"/>
      <c r="S192" s="248"/>
      <c r="T192" s="249"/>
      <c r="U192" s="13"/>
      <c r="V192" s="13"/>
      <c r="W192" s="13"/>
      <c r="X192" s="13"/>
      <c r="Y192" s="13"/>
      <c r="Z192" s="13"/>
      <c r="AA192" s="13"/>
      <c r="AB192" s="13"/>
      <c r="AC192" s="13"/>
      <c r="AD192" s="13"/>
      <c r="AE192" s="13"/>
      <c r="AT192" s="250" t="s">
        <v>222</v>
      </c>
      <c r="AU192" s="250" t="s">
        <v>81</v>
      </c>
      <c r="AV192" s="13" t="s">
        <v>81</v>
      </c>
      <c r="AW192" s="13" t="s">
        <v>4</v>
      </c>
      <c r="AX192" s="13" t="s">
        <v>79</v>
      </c>
      <c r="AY192" s="250" t="s">
        <v>156</v>
      </c>
    </row>
    <row r="193" s="2" customFormat="1" ht="16.5" customHeight="1">
      <c r="A193" s="41"/>
      <c r="B193" s="42"/>
      <c r="C193" s="216" t="s">
        <v>353</v>
      </c>
      <c r="D193" s="216" t="s">
        <v>159</v>
      </c>
      <c r="E193" s="217" t="s">
        <v>354</v>
      </c>
      <c r="F193" s="218" t="s">
        <v>355</v>
      </c>
      <c r="G193" s="219" t="s">
        <v>218</v>
      </c>
      <c r="H193" s="220">
        <v>66.899000000000001</v>
      </c>
      <c r="I193" s="221"/>
      <c r="J193" s="222">
        <f>ROUND(I193*H193,2)</f>
        <v>0</v>
      </c>
      <c r="K193" s="218" t="s">
        <v>219</v>
      </c>
      <c r="L193" s="47"/>
      <c r="M193" s="223" t="s">
        <v>19</v>
      </c>
      <c r="N193" s="224" t="s">
        <v>43</v>
      </c>
      <c r="O193" s="87"/>
      <c r="P193" s="225">
        <f>O193*H193</f>
        <v>0</v>
      </c>
      <c r="Q193" s="225">
        <v>0.0030000000000000001</v>
      </c>
      <c r="R193" s="225">
        <f>Q193*H193</f>
        <v>0.20069700000000001</v>
      </c>
      <c r="S193" s="225">
        <v>0</v>
      </c>
      <c r="T193" s="226">
        <f>S193*H193</f>
        <v>0</v>
      </c>
      <c r="U193" s="41"/>
      <c r="V193" s="41"/>
      <c r="W193" s="41"/>
      <c r="X193" s="41"/>
      <c r="Y193" s="41"/>
      <c r="Z193" s="41"/>
      <c r="AA193" s="41"/>
      <c r="AB193" s="41"/>
      <c r="AC193" s="41"/>
      <c r="AD193" s="41"/>
      <c r="AE193" s="41"/>
      <c r="AR193" s="227" t="s">
        <v>178</v>
      </c>
      <c r="AT193" s="227" t="s">
        <v>159</v>
      </c>
      <c r="AU193" s="227" t="s">
        <v>81</v>
      </c>
      <c r="AY193" s="20" t="s">
        <v>156</v>
      </c>
      <c r="BE193" s="228">
        <f>IF(N193="základní",J193,0)</f>
        <v>0</v>
      </c>
      <c r="BF193" s="228">
        <f>IF(N193="snížená",J193,0)</f>
        <v>0</v>
      </c>
      <c r="BG193" s="228">
        <f>IF(N193="zákl. přenesená",J193,0)</f>
        <v>0</v>
      </c>
      <c r="BH193" s="228">
        <f>IF(N193="sníž. přenesená",J193,0)</f>
        <v>0</v>
      </c>
      <c r="BI193" s="228">
        <f>IF(N193="nulová",J193,0)</f>
        <v>0</v>
      </c>
      <c r="BJ193" s="20" t="s">
        <v>79</v>
      </c>
      <c r="BK193" s="228">
        <f>ROUND(I193*H193,2)</f>
        <v>0</v>
      </c>
      <c r="BL193" s="20" t="s">
        <v>178</v>
      </c>
      <c r="BM193" s="227" t="s">
        <v>356</v>
      </c>
    </row>
    <row r="194" s="2" customFormat="1">
      <c r="A194" s="41"/>
      <c r="B194" s="42"/>
      <c r="C194" s="43"/>
      <c r="D194" s="229" t="s">
        <v>166</v>
      </c>
      <c r="E194" s="43"/>
      <c r="F194" s="230" t="s">
        <v>357</v>
      </c>
      <c r="G194" s="43"/>
      <c r="H194" s="43"/>
      <c r="I194" s="231"/>
      <c r="J194" s="43"/>
      <c r="K194" s="43"/>
      <c r="L194" s="47"/>
      <c r="M194" s="232"/>
      <c r="N194" s="233"/>
      <c r="O194" s="87"/>
      <c r="P194" s="87"/>
      <c r="Q194" s="87"/>
      <c r="R194" s="87"/>
      <c r="S194" s="87"/>
      <c r="T194" s="88"/>
      <c r="U194" s="41"/>
      <c r="V194" s="41"/>
      <c r="W194" s="41"/>
      <c r="X194" s="41"/>
      <c r="Y194" s="41"/>
      <c r="Z194" s="41"/>
      <c r="AA194" s="41"/>
      <c r="AB194" s="41"/>
      <c r="AC194" s="41"/>
      <c r="AD194" s="41"/>
      <c r="AE194" s="41"/>
      <c r="AT194" s="20" t="s">
        <v>166</v>
      </c>
      <c r="AU194" s="20" t="s">
        <v>81</v>
      </c>
    </row>
    <row r="195" s="2" customFormat="1" ht="16.5" customHeight="1">
      <c r="A195" s="41"/>
      <c r="B195" s="42"/>
      <c r="C195" s="216" t="s">
        <v>7</v>
      </c>
      <c r="D195" s="216" t="s">
        <v>159</v>
      </c>
      <c r="E195" s="217" t="s">
        <v>358</v>
      </c>
      <c r="F195" s="218" t="s">
        <v>359</v>
      </c>
      <c r="G195" s="219" t="s">
        <v>273</v>
      </c>
      <c r="H195" s="220">
        <v>1</v>
      </c>
      <c r="I195" s="221"/>
      <c r="J195" s="222">
        <f>ROUND(I195*H195,2)</f>
        <v>0</v>
      </c>
      <c r="K195" s="218" t="s">
        <v>19</v>
      </c>
      <c r="L195" s="47"/>
      <c r="M195" s="223" t="s">
        <v>19</v>
      </c>
      <c r="N195" s="224" t="s">
        <v>43</v>
      </c>
      <c r="O195" s="87"/>
      <c r="P195" s="225">
        <f>O195*H195</f>
        <v>0</v>
      </c>
      <c r="Q195" s="225">
        <v>0</v>
      </c>
      <c r="R195" s="225">
        <f>Q195*H195</f>
        <v>0</v>
      </c>
      <c r="S195" s="225">
        <v>0</v>
      </c>
      <c r="T195" s="226">
        <f>S195*H195</f>
        <v>0</v>
      </c>
      <c r="U195" s="41"/>
      <c r="V195" s="41"/>
      <c r="W195" s="41"/>
      <c r="X195" s="41"/>
      <c r="Y195" s="41"/>
      <c r="Z195" s="41"/>
      <c r="AA195" s="41"/>
      <c r="AB195" s="41"/>
      <c r="AC195" s="41"/>
      <c r="AD195" s="41"/>
      <c r="AE195" s="41"/>
      <c r="AR195" s="227" t="s">
        <v>178</v>
      </c>
      <c r="AT195" s="227" t="s">
        <v>159</v>
      </c>
      <c r="AU195" s="227" t="s">
        <v>81</v>
      </c>
      <c r="AY195" s="20" t="s">
        <v>156</v>
      </c>
      <c r="BE195" s="228">
        <f>IF(N195="základní",J195,0)</f>
        <v>0</v>
      </c>
      <c r="BF195" s="228">
        <f>IF(N195="snížená",J195,0)</f>
        <v>0</v>
      </c>
      <c r="BG195" s="228">
        <f>IF(N195="zákl. přenesená",J195,0)</f>
        <v>0</v>
      </c>
      <c r="BH195" s="228">
        <f>IF(N195="sníž. přenesená",J195,0)</f>
        <v>0</v>
      </c>
      <c r="BI195" s="228">
        <f>IF(N195="nulová",J195,0)</f>
        <v>0</v>
      </c>
      <c r="BJ195" s="20" t="s">
        <v>79</v>
      </c>
      <c r="BK195" s="228">
        <f>ROUND(I195*H195,2)</f>
        <v>0</v>
      </c>
      <c r="BL195" s="20" t="s">
        <v>178</v>
      </c>
      <c r="BM195" s="227" t="s">
        <v>360</v>
      </c>
    </row>
    <row r="196" s="2" customFormat="1" ht="16.5" customHeight="1">
      <c r="A196" s="41"/>
      <c r="B196" s="42"/>
      <c r="C196" s="216" t="s">
        <v>361</v>
      </c>
      <c r="D196" s="216" t="s">
        <v>159</v>
      </c>
      <c r="E196" s="217" t="s">
        <v>362</v>
      </c>
      <c r="F196" s="218" t="s">
        <v>363</v>
      </c>
      <c r="G196" s="219" t="s">
        <v>218</v>
      </c>
      <c r="H196" s="220">
        <v>23.050000000000001</v>
      </c>
      <c r="I196" s="221"/>
      <c r="J196" s="222">
        <f>ROUND(I196*H196,2)</f>
        <v>0</v>
      </c>
      <c r="K196" s="218" t="s">
        <v>219</v>
      </c>
      <c r="L196" s="47"/>
      <c r="M196" s="223" t="s">
        <v>19</v>
      </c>
      <c r="N196" s="224" t="s">
        <v>43</v>
      </c>
      <c r="O196" s="87"/>
      <c r="P196" s="225">
        <f>O196*H196</f>
        <v>0</v>
      </c>
      <c r="Q196" s="225">
        <v>0.11169999999999999</v>
      </c>
      <c r="R196" s="225">
        <f>Q196*H196</f>
        <v>2.5746850000000001</v>
      </c>
      <c r="S196" s="225">
        <v>0</v>
      </c>
      <c r="T196" s="226">
        <f>S196*H196</f>
        <v>0</v>
      </c>
      <c r="U196" s="41"/>
      <c r="V196" s="41"/>
      <c r="W196" s="41"/>
      <c r="X196" s="41"/>
      <c r="Y196" s="41"/>
      <c r="Z196" s="41"/>
      <c r="AA196" s="41"/>
      <c r="AB196" s="41"/>
      <c r="AC196" s="41"/>
      <c r="AD196" s="41"/>
      <c r="AE196" s="41"/>
      <c r="AR196" s="227" t="s">
        <v>178</v>
      </c>
      <c r="AT196" s="227" t="s">
        <v>159</v>
      </c>
      <c r="AU196" s="227" t="s">
        <v>81</v>
      </c>
      <c r="AY196" s="20" t="s">
        <v>156</v>
      </c>
      <c r="BE196" s="228">
        <f>IF(N196="základní",J196,0)</f>
        <v>0</v>
      </c>
      <c r="BF196" s="228">
        <f>IF(N196="snížená",J196,0)</f>
        <v>0</v>
      </c>
      <c r="BG196" s="228">
        <f>IF(N196="zákl. přenesená",J196,0)</f>
        <v>0</v>
      </c>
      <c r="BH196" s="228">
        <f>IF(N196="sníž. přenesená",J196,0)</f>
        <v>0</v>
      </c>
      <c r="BI196" s="228">
        <f>IF(N196="nulová",J196,0)</f>
        <v>0</v>
      </c>
      <c r="BJ196" s="20" t="s">
        <v>79</v>
      </c>
      <c r="BK196" s="228">
        <f>ROUND(I196*H196,2)</f>
        <v>0</v>
      </c>
      <c r="BL196" s="20" t="s">
        <v>178</v>
      </c>
      <c r="BM196" s="227" t="s">
        <v>364</v>
      </c>
    </row>
    <row r="197" s="2" customFormat="1">
      <c r="A197" s="41"/>
      <c r="B197" s="42"/>
      <c r="C197" s="43"/>
      <c r="D197" s="229" t="s">
        <v>166</v>
      </c>
      <c r="E197" s="43"/>
      <c r="F197" s="230" t="s">
        <v>365</v>
      </c>
      <c r="G197" s="43"/>
      <c r="H197" s="43"/>
      <c r="I197" s="231"/>
      <c r="J197" s="43"/>
      <c r="K197" s="43"/>
      <c r="L197" s="47"/>
      <c r="M197" s="232"/>
      <c r="N197" s="233"/>
      <c r="O197" s="87"/>
      <c r="P197" s="87"/>
      <c r="Q197" s="87"/>
      <c r="R197" s="87"/>
      <c r="S197" s="87"/>
      <c r="T197" s="88"/>
      <c r="U197" s="41"/>
      <c r="V197" s="41"/>
      <c r="W197" s="41"/>
      <c r="X197" s="41"/>
      <c r="Y197" s="41"/>
      <c r="Z197" s="41"/>
      <c r="AA197" s="41"/>
      <c r="AB197" s="41"/>
      <c r="AC197" s="41"/>
      <c r="AD197" s="41"/>
      <c r="AE197" s="41"/>
      <c r="AT197" s="20" t="s">
        <v>166</v>
      </c>
      <c r="AU197" s="20" t="s">
        <v>81</v>
      </c>
    </row>
    <row r="198" s="14" customFormat="1">
      <c r="A198" s="14"/>
      <c r="B198" s="251"/>
      <c r="C198" s="252"/>
      <c r="D198" s="241" t="s">
        <v>222</v>
      </c>
      <c r="E198" s="253" t="s">
        <v>19</v>
      </c>
      <c r="F198" s="254" t="s">
        <v>366</v>
      </c>
      <c r="G198" s="252"/>
      <c r="H198" s="253" t="s">
        <v>19</v>
      </c>
      <c r="I198" s="255"/>
      <c r="J198" s="252"/>
      <c r="K198" s="252"/>
      <c r="L198" s="256"/>
      <c r="M198" s="257"/>
      <c r="N198" s="258"/>
      <c r="O198" s="258"/>
      <c r="P198" s="258"/>
      <c r="Q198" s="258"/>
      <c r="R198" s="258"/>
      <c r="S198" s="258"/>
      <c r="T198" s="259"/>
      <c r="U198" s="14"/>
      <c r="V198" s="14"/>
      <c r="W198" s="14"/>
      <c r="X198" s="14"/>
      <c r="Y198" s="14"/>
      <c r="Z198" s="14"/>
      <c r="AA198" s="14"/>
      <c r="AB198" s="14"/>
      <c r="AC198" s="14"/>
      <c r="AD198" s="14"/>
      <c r="AE198" s="14"/>
      <c r="AT198" s="260" t="s">
        <v>222</v>
      </c>
      <c r="AU198" s="260" t="s">
        <v>81</v>
      </c>
      <c r="AV198" s="14" t="s">
        <v>79</v>
      </c>
      <c r="AW198" s="14" t="s">
        <v>33</v>
      </c>
      <c r="AX198" s="14" t="s">
        <v>72</v>
      </c>
      <c r="AY198" s="260" t="s">
        <v>156</v>
      </c>
    </row>
    <row r="199" s="13" customFormat="1">
      <c r="A199" s="13"/>
      <c r="B199" s="239"/>
      <c r="C199" s="240"/>
      <c r="D199" s="241" t="s">
        <v>222</v>
      </c>
      <c r="E199" s="242" t="s">
        <v>19</v>
      </c>
      <c r="F199" s="243" t="s">
        <v>367</v>
      </c>
      <c r="G199" s="240"/>
      <c r="H199" s="244">
        <v>23.050000000000001</v>
      </c>
      <c r="I199" s="245"/>
      <c r="J199" s="240"/>
      <c r="K199" s="240"/>
      <c r="L199" s="246"/>
      <c r="M199" s="247"/>
      <c r="N199" s="248"/>
      <c r="O199" s="248"/>
      <c r="P199" s="248"/>
      <c r="Q199" s="248"/>
      <c r="R199" s="248"/>
      <c r="S199" s="248"/>
      <c r="T199" s="249"/>
      <c r="U199" s="13"/>
      <c r="V199" s="13"/>
      <c r="W199" s="13"/>
      <c r="X199" s="13"/>
      <c r="Y199" s="13"/>
      <c r="Z199" s="13"/>
      <c r="AA199" s="13"/>
      <c r="AB199" s="13"/>
      <c r="AC199" s="13"/>
      <c r="AD199" s="13"/>
      <c r="AE199" s="13"/>
      <c r="AT199" s="250" t="s">
        <v>222</v>
      </c>
      <c r="AU199" s="250" t="s">
        <v>81</v>
      </c>
      <c r="AV199" s="13" t="s">
        <v>81</v>
      </c>
      <c r="AW199" s="13" t="s">
        <v>33</v>
      </c>
      <c r="AX199" s="13" t="s">
        <v>79</v>
      </c>
      <c r="AY199" s="250" t="s">
        <v>156</v>
      </c>
    </row>
    <row r="200" s="2" customFormat="1" ht="24.15" customHeight="1">
      <c r="A200" s="41"/>
      <c r="B200" s="42"/>
      <c r="C200" s="216" t="s">
        <v>368</v>
      </c>
      <c r="D200" s="216" t="s">
        <v>159</v>
      </c>
      <c r="E200" s="217" t="s">
        <v>369</v>
      </c>
      <c r="F200" s="218" t="s">
        <v>370</v>
      </c>
      <c r="G200" s="219" t="s">
        <v>218</v>
      </c>
      <c r="H200" s="220">
        <v>46.100000000000001</v>
      </c>
      <c r="I200" s="221"/>
      <c r="J200" s="222">
        <f>ROUND(I200*H200,2)</f>
        <v>0</v>
      </c>
      <c r="K200" s="218" t="s">
        <v>19</v>
      </c>
      <c r="L200" s="47"/>
      <c r="M200" s="223" t="s">
        <v>19</v>
      </c>
      <c r="N200" s="224" t="s">
        <v>43</v>
      </c>
      <c r="O200" s="87"/>
      <c r="P200" s="225">
        <f>O200*H200</f>
        <v>0</v>
      </c>
      <c r="Q200" s="225">
        <v>0.03696</v>
      </c>
      <c r="R200" s="225">
        <f>Q200*H200</f>
        <v>1.703856</v>
      </c>
      <c r="S200" s="225">
        <v>0</v>
      </c>
      <c r="T200" s="226">
        <f>S200*H200</f>
        <v>0</v>
      </c>
      <c r="U200" s="41"/>
      <c r="V200" s="41"/>
      <c r="W200" s="41"/>
      <c r="X200" s="41"/>
      <c r="Y200" s="41"/>
      <c r="Z200" s="41"/>
      <c r="AA200" s="41"/>
      <c r="AB200" s="41"/>
      <c r="AC200" s="41"/>
      <c r="AD200" s="41"/>
      <c r="AE200" s="41"/>
      <c r="AR200" s="227" t="s">
        <v>178</v>
      </c>
      <c r="AT200" s="227" t="s">
        <v>159</v>
      </c>
      <c r="AU200" s="227" t="s">
        <v>81</v>
      </c>
      <c r="AY200" s="20" t="s">
        <v>156</v>
      </c>
      <c r="BE200" s="228">
        <f>IF(N200="základní",J200,0)</f>
        <v>0</v>
      </c>
      <c r="BF200" s="228">
        <f>IF(N200="snížená",J200,0)</f>
        <v>0</v>
      </c>
      <c r="BG200" s="228">
        <f>IF(N200="zákl. přenesená",J200,0)</f>
        <v>0</v>
      </c>
      <c r="BH200" s="228">
        <f>IF(N200="sníž. přenesená",J200,0)</f>
        <v>0</v>
      </c>
      <c r="BI200" s="228">
        <f>IF(N200="nulová",J200,0)</f>
        <v>0</v>
      </c>
      <c r="BJ200" s="20" t="s">
        <v>79</v>
      </c>
      <c r="BK200" s="228">
        <f>ROUND(I200*H200,2)</f>
        <v>0</v>
      </c>
      <c r="BL200" s="20" t="s">
        <v>178</v>
      </c>
      <c r="BM200" s="227" t="s">
        <v>371</v>
      </c>
    </row>
    <row r="201" s="13" customFormat="1">
      <c r="A201" s="13"/>
      <c r="B201" s="239"/>
      <c r="C201" s="240"/>
      <c r="D201" s="241" t="s">
        <v>222</v>
      </c>
      <c r="E201" s="242" t="s">
        <v>19</v>
      </c>
      <c r="F201" s="243" t="s">
        <v>372</v>
      </c>
      <c r="G201" s="240"/>
      <c r="H201" s="244">
        <v>46.100000000000001</v>
      </c>
      <c r="I201" s="245"/>
      <c r="J201" s="240"/>
      <c r="K201" s="240"/>
      <c r="L201" s="246"/>
      <c r="M201" s="247"/>
      <c r="N201" s="248"/>
      <c r="O201" s="248"/>
      <c r="P201" s="248"/>
      <c r="Q201" s="248"/>
      <c r="R201" s="248"/>
      <c r="S201" s="248"/>
      <c r="T201" s="249"/>
      <c r="U201" s="13"/>
      <c r="V201" s="13"/>
      <c r="W201" s="13"/>
      <c r="X201" s="13"/>
      <c r="Y201" s="13"/>
      <c r="Z201" s="13"/>
      <c r="AA201" s="13"/>
      <c r="AB201" s="13"/>
      <c r="AC201" s="13"/>
      <c r="AD201" s="13"/>
      <c r="AE201" s="13"/>
      <c r="AT201" s="250" t="s">
        <v>222</v>
      </c>
      <c r="AU201" s="250" t="s">
        <v>81</v>
      </c>
      <c r="AV201" s="13" t="s">
        <v>81</v>
      </c>
      <c r="AW201" s="13" t="s">
        <v>33</v>
      </c>
      <c r="AX201" s="13" t="s">
        <v>79</v>
      </c>
      <c r="AY201" s="250" t="s">
        <v>156</v>
      </c>
    </row>
    <row r="202" s="12" customFormat="1" ht="22.8" customHeight="1">
      <c r="A202" s="12"/>
      <c r="B202" s="200"/>
      <c r="C202" s="201"/>
      <c r="D202" s="202" t="s">
        <v>71</v>
      </c>
      <c r="E202" s="214" t="s">
        <v>270</v>
      </c>
      <c r="F202" s="214" t="s">
        <v>373</v>
      </c>
      <c r="G202" s="201"/>
      <c r="H202" s="201"/>
      <c r="I202" s="204"/>
      <c r="J202" s="215">
        <f>BK202</f>
        <v>0</v>
      </c>
      <c r="K202" s="201"/>
      <c r="L202" s="206"/>
      <c r="M202" s="207"/>
      <c r="N202" s="208"/>
      <c r="O202" s="208"/>
      <c r="P202" s="209">
        <f>SUM(P203:P255)</f>
        <v>0</v>
      </c>
      <c r="Q202" s="208"/>
      <c r="R202" s="209">
        <f>SUM(R203:R255)</f>
        <v>0.010977800000000001</v>
      </c>
      <c r="S202" s="208"/>
      <c r="T202" s="210">
        <f>SUM(T203:T255)</f>
        <v>6.4816210000000005</v>
      </c>
      <c r="U202" s="12"/>
      <c r="V202" s="12"/>
      <c r="W202" s="12"/>
      <c r="X202" s="12"/>
      <c r="Y202" s="12"/>
      <c r="Z202" s="12"/>
      <c r="AA202" s="12"/>
      <c r="AB202" s="12"/>
      <c r="AC202" s="12"/>
      <c r="AD202" s="12"/>
      <c r="AE202" s="12"/>
      <c r="AR202" s="211" t="s">
        <v>79</v>
      </c>
      <c r="AT202" s="212" t="s">
        <v>71</v>
      </c>
      <c r="AU202" s="212" t="s">
        <v>79</v>
      </c>
      <c r="AY202" s="211" t="s">
        <v>156</v>
      </c>
      <c r="BK202" s="213">
        <f>SUM(BK203:BK255)</f>
        <v>0</v>
      </c>
    </row>
    <row r="203" s="2" customFormat="1" ht="16.5" customHeight="1">
      <c r="A203" s="41"/>
      <c r="B203" s="42"/>
      <c r="C203" s="216" t="s">
        <v>374</v>
      </c>
      <c r="D203" s="216" t="s">
        <v>159</v>
      </c>
      <c r="E203" s="217" t="s">
        <v>375</v>
      </c>
      <c r="F203" s="218" t="s">
        <v>376</v>
      </c>
      <c r="G203" s="219" t="s">
        <v>273</v>
      </c>
      <c r="H203" s="220">
        <v>1</v>
      </c>
      <c r="I203" s="221"/>
      <c r="J203" s="222">
        <f>ROUND(I203*H203,2)</f>
        <v>0</v>
      </c>
      <c r="K203" s="218" t="s">
        <v>19</v>
      </c>
      <c r="L203" s="47"/>
      <c r="M203" s="223" t="s">
        <v>19</v>
      </c>
      <c r="N203" s="224" t="s">
        <v>43</v>
      </c>
      <c r="O203" s="87"/>
      <c r="P203" s="225">
        <f>O203*H203</f>
        <v>0</v>
      </c>
      <c r="Q203" s="225">
        <v>0</v>
      </c>
      <c r="R203" s="225">
        <f>Q203*H203</f>
        <v>0</v>
      </c>
      <c r="S203" s="225">
        <v>0</v>
      </c>
      <c r="T203" s="226">
        <f>S203*H203</f>
        <v>0</v>
      </c>
      <c r="U203" s="41"/>
      <c r="V203" s="41"/>
      <c r="W203" s="41"/>
      <c r="X203" s="41"/>
      <c r="Y203" s="41"/>
      <c r="Z203" s="41"/>
      <c r="AA203" s="41"/>
      <c r="AB203" s="41"/>
      <c r="AC203" s="41"/>
      <c r="AD203" s="41"/>
      <c r="AE203" s="41"/>
      <c r="AR203" s="227" t="s">
        <v>178</v>
      </c>
      <c r="AT203" s="227" t="s">
        <v>159</v>
      </c>
      <c r="AU203" s="227" t="s">
        <v>81</v>
      </c>
      <c r="AY203" s="20" t="s">
        <v>156</v>
      </c>
      <c r="BE203" s="228">
        <f>IF(N203="základní",J203,0)</f>
        <v>0</v>
      </c>
      <c r="BF203" s="228">
        <f>IF(N203="snížená",J203,0)</f>
        <v>0</v>
      </c>
      <c r="BG203" s="228">
        <f>IF(N203="zákl. přenesená",J203,0)</f>
        <v>0</v>
      </c>
      <c r="BH203" s="228">
        <f>IF(N203="sníž. přenesená",J203,0)</f>
        <v>0</v>
      </c>
      <c r="BI203" s="228">
        <f>IF(N203="nulová",J203,0)</f>
        <v>0</v>
      </c>
      <c r="BJ203" s="20" t="s">
        <v>79</v>
      </c>
      <c r="BK203" s="228">
        <f>ROUND(I203*H203,2)</f>
        <v>0</v>
      </c>
      <c r="BL203" s="20" t="s">
        <v>178</v>
      </c>
      <c r="BM203" s="227" t="s">
        <v>377</v>
      </c>
    </row>
    <row r="204" s="2" customFormat="1" ht="24.15" customHeight="1">
      <c r="A204" s="41"/>
      <c r="B204" s="42"/>
      <c r="C204" s="216" t="s">
        <v>378</v>
      </c>
      <c r="D204" s="216" t="s">
        <v>159</v>
      </c>
      <c r="E204" s="217" t="s">
        <v>379</v>
      </c>
      <c r="F204" s="218" t="s">
        <v>380</v>
      </c>
      <c r="G204" s="219" t="s">
        <v>266</v>
      </c>
      <c r="H204" s="220">
        <v>21.600000000000001</v>
      </c>
      <c r="I204" s="221"/>
      <c r="J204" s="222">
        <f>ROUND(I204*H204,2)</f>
        <v>0</v>
      </c>
      <c r="K204" s="218" t="s">
        <v>219</v>
      </c>
      <c r="L204" s="47"/>
      <c r="M204" s="223" t="s">
        <v>19</v>
      </c>
      <c r="N204" s="224" t="s">
        <v>43</v>
      </c>
      <c r="O204" s="87"/>
      <c r="P204" s="225">
        <f>O204*H204</f>
        <v>0</v>
      </c>
      <c r="Q204" s="225">
        <v>0</v>
      </c>
      <c r="R204" s="225">
        <f>Q204*H204</f>
        <v>0</v>
      </c>
      <c r="S204" s="225">
        <v>0.042000000000000003</v>
      </c>
      <c r="T204" s="226">
        <f>S204*H204</f>
        <v>0.90720000000000012</v>
      </c>
      <c r="U204" s="41"/>
      <c r="V204" s="41"/>
      <c r="W204" s="41"/>
      <c r="X204" s="41"/>
      <c r="Y204" s="41"/>
      <c r="Z204" s="41"/>
      <c r="AA204" s="41"/>
      <c r="AB204" s="41"/>
      <c r="AC204" s="41"/>
      <c r="AD204" s="41"/>
      <c r="AE204" s="41"/>
      <c r="AR204" s="227" t="s">
        <v>178</v>
      </c>
      <c r="AT204" s="227" t="s">
        <v>159</v>
      </c>
      <c r="AU204" s="227" t="s">
        <v>81</v>
      </c>
      <c r="AY204" s="20" t="s">
        <v>156</v>
      </c>
      <c r="BE204" s="228">
        <f>IF(N204="základní",J204,0)</f>
        <v>0</v>
      </c>
      <c r="BF204" s="228">
        <f>IF(N204="snížená",J204,0)</f>
        <v>0</v>
      </c>
      <c r="BG204" s="228">
        <f>IF(N204="zákl. přenesená",J204,0)</f>
        <v>0</v>
      </c>
      <c r="BH204" s="228">
        <f>IF(N204="sníž. přenesená",J204,0)</f>
        <v>0</v>
      </c>
      <c r="BI204" s="228">
        <f>IF(N204="nulová",J204,0)</f>
        <v>0</v>
      </c>
      <c r="BJ204" s="20" t="s">
        <v>79</v>
      </c>
      <c r="BK204" s="228">
        <f>ROUND(I204*H204,2)</f>
        <v>0</v>
      </c>
      <c r="BL204" s="20" t="s">
        <v>178</v>
      </c>
      <c r="BM204" s="227" t="s">
        <v>381</v>
      </c>
    </row>
    <row r="205" s="2" customFormat="1">
      <c r="A205" s="41"/>
      <c r="B205" s="42"/>
      <c r="C205" s="43"/>
      <c r="D205" s="229" t="s">
        <v>166</v>
      </c>
      <c r="E205" s="43"/>
      <c r="F205" s="230" t="s">
        <v>382</v>
      </c>
      <c r="G205" s="43"/>
      <c r="H205" s="43"/>
      <c r="I205" s="231"/>
      <c r="J205" s="43"/>
      <c r="K205" s="43"/>
      <c r="L205" s="47"/>
      <c r="M205" s="232"/>
      <c r="N205" s="233"/>
      <c r="O205" s="87"/>
      <c r="P205" s="87"/>
      <c r="Q205" s="87"/>
      <c r="R205" s="87"/>
      <c r="S205" s="87"/>
      <c r="T205" s="88"/>
      <c r="U205" s="41"/>
      <c r="V205" s="41"/>
      <c r="W205" s="41"/>
      <c r="X205" s="41"/>
      <c r="Y205" s="41"/>
      <c r="Z205" s="41"/>
      <c r="AA205" s="41"/>
      <c r="AB205" s="41"/>
      <c r="AC205" s="41"/>
      <c r="AD205" s="41"/>
      <c r="AE205" s="41"/>
      <c r="AT205" s="20" t="s">
        <v>166</v>
      </c>
      <c r="AU205" s="20" t="s">
        <v>81</v>
      </c>
    </row>
    <row r="206" s="14" customFormat="1">
      <c r="A206" s="14"/>
      <c r="B206" s="251"/>
      <c r="C206" s="252"/>
      <c r="D206" s="241" t="s">
        <v>222</v>
      </c>
      <c r="E206" s="253" t="s">
        <v>19</v>
      </c>
      <c r="F206" s="254" t="s">
        <v>383</v>
      </c>
      <c r="G206" s="252"/>
      <c r="H206" s="253" t="s">
        <v>19</v>
      </c>
      <c r="I206" s="255"/>
      <c r="J206" s="252"/>
      <c r="K206" s="252"/>
      <c r="L206" s="256"/>
      <c r="M206" s="257"/>
      <c r="N206" s="258"/>
      <c r="O206" s="258"/>
      <c r="P206" s="258"/>
      <c r="Q206" s="258"/>
      <c r="R206" s="258"/>
      <c r="S206" s="258"/>
      <c r="T206" s="259"/>
      <c r="U206" s="14"/>
      <c r="V206" s="14"/>
      <c r="W206" s="14"/>
      <c r="X206" s="14"/>
      <c r="Y206" s="14"/>
      <c r="Z206" s="14"/>
      <c r="AA206" s="14"/>
      <c r="AB206" s="14"/>
      <c r="AC206" s="14"/>
      <c r="AD206" s="14"/>
      <c r="AE206" s="14"/>
      <c r="AT206" s="260" t="s">
        <v>222</v>
      </c>
      <c r="AU206" s="260" t="s">
        <v>81</v>
      </c>
      <c r="AV206" s="14" t="s">
        <v>79</v>
      </c>
      <c r="AW206" s="14" t="s">
        <v>33</v>
      </c>
      <c r="AX206" s="14" t="s">
        <v>72</v>
      </c>
      <c r="AY206" s="260" t="s">
        <v>156</v>
      </c>
    </row>
    <row r="207" s="13" customFormat="1">
      <c r="A207" s="13"/>
      <c r="B207" s="239"/>
      <c r="C207" s="240"/>
      <c r="D207" s="241" t="s">
        <v>222</v>
      </c>
      <c r="E207" s="242" t="s">
        <v>19</v>
      </c>
      <c r="F207" s="243" t="s">
        <v>384</v>
      </c>
      <c r="G207" s="240"/>
      <c r="H207" s="244">
        <v>21.600000000000001</v>
      </c>
      <c r="I207" s="245"/>
      <c r="J207" s="240"/>
      <c r="K207" s="240"/>
      <c r="L207" s="246"/>
      <c r="M207" s="247"/>
      <c r="N207" s="248"/>
      <c r="O207" s="248"/>
      <c r="P207" s="248"/>
      <c r="Q207" s="248"/>
      <c r="R207" s="248"/>
      <c r="S207" s="248"/>
      <c r="T207" s="249"/>
      <c r="U207" s="13"/>
      <c r="V207" s="13"/>
      <c r="W207" s="13"/>
      <c r="X207" s="13"/>
      <c r="Y207" s="13"/>
      <c r="Z207" s="13"/>
      <c r="AA207" s="13"/>
      <c r="AB207" s="13"/>
      <c r="AC207" s="13"/>
      <c r="AD207" s="13"/>
      <c r="AE207" s="13"/>
      <c r="AT207" s="250" t="s">
        <v>222</v>
      </c>
      <c r="AU207" s="250" t="s">
        <v>81</v>
      </c>
      <c r="AV207" s="13" t="s">
        <v>81</v>
      </c>
      <c r="AW207" s="13" t="s">
        <v>33</v>
      </c>
      <c r="AX207" s="13" t="s">
        <v>79</v>
      </c>
      <c r="AY207" s="250" t="s">
        <v>156</v>
      </c>
    </row>
    <row r="208" s="2" customFormat="1" ht="24.15" customHeight="1">
      <c r="A208" s="41"/>
      <c r="B208" s="42"/>
      <c r="C208" s="216" t="s">
        <v>385</v>
      </c>
      <c r="D208" s="216" t="s">
        <v>159</v>
      </c>
      <c r="E208" s="217" t="s">
        <v>386</v>
      </c>
      <c r="F208" s="218" t="s">
        <v>387</v>
      </c>
      <c r="G208" s="219" t="s">
        <v>266</v>
      </c>
      <c r="H208" s="220">
        <v>5.5999999999999996</v>
      </c>
      <c r="I208" s="221"/>
      <c r="J208" s="222">
        <f>ROUND(I208*H208,2)</f>
        <v>0</v>
      </c>
      <c r="K208" s="218" t="s">
        <v>219</v>
      </c>
      <c r="L208" s="47"/>
      <c r="M208" s="223" t="s">
        <v>19</v>
      </c>
      <c r="N208" s="224" t="s">
        <v>43</v>
      </c>
      <c r="O208" s="87"/>
      <c r="P208" s="225">
        <f>O208*H208</f>
        <v>0</v>
      </c>
      <c r="Q208" s="225">
        <v>0.00029</v>
      </c>
      <c r="R208" s="225">
        <f>Q208*H208</f>
        <v>0.001624</v>
      </c>
      <c r="S208" s="225">
        <v>0</v>
      </c>
      <c r="T208" s="226">
        <f>S208*H208</f>
        <v>0</v>
      </c>
      <c r="U208" s="41"/>
      <c r="V208" s="41"/>
      <c r="W208" s="41"/>
      <c r="X208" s="41"/>
      <c r="Y208" s="41"/>
      <c r="Z208" s="41"/>
      <c r="AA208" s="41"/>
      <c r="AB208" s="41"/>
      <c r="AC208" s="41"/>
      <c r="AD208" s="41"/>
      <c r="AE208" s="41"/>
      <c r="AR208" s="227" t="s">
        <v>178</v>
      </c>
      <c r="AT208" s="227" t="s">
        <v>159</v>
      </c>
      <c r="AU208" s="227" t="s">
        <v>81</v>
      </c>
      <c r="AY208" s="20" t="s">
        <v>156</v>
      </c>
      <c r="BE208" s="228">
        <f>IF(N208="základní",J208,0)</f>
        <v>0</v>
      </c>
      <c r="BF208" s="228">
        <f>IF(N208="snížená",J208,0)</f>
        <v>0</v>
      </c>
      <c r="BG208" s="228">
        <f>IF(N208="zákl. přenesená",J208,0)</f>
        <v>0</v>
      </c>
      <c r="BH208" s="228">
        <f>IF(N208="sníž. přenesená",J208,0)</f>
        <v>0</v>
      </c>
      <c r="BI208" s="228">
        <f>IF(N208="nulová",J208,0)</f>
        <v>0</v>
      </c>
      <c r="BJ208" s="20" t="s">
        <v>79</v>
      </c>
      <c r="BK208" s="228">
        <f>ROUND(I208*H208,2)</f>
        <v>0</v>
      </c>
      <c r="BL208" s="20" t="s">
        <v>178</v>
      </c>
      <c r="BM208" s="227" t="s">
        <v>388</v>
      </c>
    </row>
    <row r="209" s="2" customFormat="1">
      <c r="A209" s="41"/>
      <c r="B209" s="42"/>
      <c r="C209" s="43"/>
      <c r="D209" s="229" t="s">
        <v>166</v>
      </c>
      <c r="E209" s="43"/>
      <c r="F209" s="230" t="s">
        <v>389</v>
      </c>
      <c r="G209" s="43"/>
      <c r="H209" s="43"/>
      <c r="I209" s="231"/>
      <c r="J209" s="43"/>
      <c r="K209" s="43"/>
      <c r="L209" s="47"/>
      <c r="M209" s="232"/>
      <c r="N209" s="233"/>
      <c r="O209" s="87"/>
      <c r="P209" s="87"/>
      <c r="Q209" s="87"/>
      <c r="R209" s="87"/>
      <c r="S209" s="87"/>
      <c r="T209" s="88"/>
      <c r="U209" s="41"/>
      <c r="V209" s="41"/>
      <c r="W209" s="41"/>
      <c r="X209" s="41"/>
      <c r="Y209" s="41"/>
      <c r="Z209" s="41"/>
      <c r="AA209" s="41"/>
      <c r="AB209" s="41"/>
      <c r="AC209" s="41"/>
      <c r="AD209" s="41"/>
      <c r="AE209" s="41"/>
      <c r="AT209" s="20" t="s">
        <v>166</v>
      </c>
      <c r="AU209" s="20" t="s">
        <v>81</v>
      </c>
    </row>
    <row r="210" s="14" customFormat="1">
      <c r="A210" s="14"/>
      <c r="B210" s="251"/>
      <c r="C210" s="252"/>
      <c r="D210" s="241" t="s">
        <v>222</v>
      </c>
      <c r="E210" s="253" t="s">
        <v>19</v>
      </c>
      <c r="F210" s="254" t="s">
        <v>390</v>
      </c>
      <c r="G210" s="252"/>
      <c r="H210" s="253" t="s">
        <v>19</v>
      </c>
      <c r="I210" s="255"/>
      <c r="J210" s="252"/>
      <c r="K210" s="252"/>
      <c r="L210" s="256"/>
      <c r="M210" s="257"/>
      <c r="N210" s="258"/>
      <c r="O210" s="258"/>
      <c r="P210" s="258"/>
      <c r="Q210" s="258"/>
      <c r="R210" s="258"/>
      <c r="S210" s="258"/>
      <c r="T210" s="259"/>
      <c r="U210" s="14"/>
      <c r="V210" s="14"/>
      <c r="W210" s="14"/>
      <c r="X210" s="14"/>
      <c r="Y210" s="14"/>
      <c r="Z210" s="14"/>
      <c r="AA210" s="14"/>
      <c r="AB210" s="14"/>
      <c r="AC210" s="14"/>
      <c r="AD210" s="14"/>
      <c r="AE210" s="14"/>
      <c r="AT210" s="260" t="s">
        <v>222</v>
      </c>
      <c r="AU210" s="260" t="s">
        <v>81</v>
      </c>
      <c r="AV210" s="14" t="s">
        <v>79</v>
      </c>
      <c r="AW210" s="14" t="s">
        <v>33</v>
      </c>
      <c r="AX210" s="14" t="s">
        <v>72</v>
      </c>
      <c r="AY210" s="260" t="s">
        <v>156</v>
      </c>
    </row>
    <row r="211" s="13" customFormat="1">
      <c r="A211" s="13"/>
      <c r="B211" s="239"/>
      <c r="C211" s="240"/>
      <c r="D211" s="241" t="s">
        <v>222</v>
      </c>
      <c r="E211" s="242" t="s">
        <v>19</v>
      </c>
      <c r="F211" s="243" t="s">
        <v>391</v>
      </c>
      <c r="G211" s="240"/>
      <c r="H211" s="244">
        <v>5.5999999999999996</v>
      </c>
      <c r="I211" s="245"/>
      <c r="J211" s="240"/>
      <c r="K211" s="240"/>
      <c r="L211" s="246"/>
      <c r="M211" s="247"/>
      <c r="N211" s="248"/>
      <c r="O211" s="248"/>
      <c r="P211" s="248"/>
      <c r="Q211" s="248"/>
      <c r="R211" s="248"/>
      <c r="S211" s="248"/>
      <c r="T211" s="249"/>
      <c r="U211" s="13"/>
      <c r="V211" s="13"/>
      <c r="W211" s="13"/>
      <c r="X211" s="13"/>
      <c r="Y211" s="13"/>
      <c r="Z211" s="13"/>
      <c r="AA211" s="13"/>
      <c r="AB211" s="13"/>
      <c r="AC211" s="13"/>
      <c r="AD211" s="13"/>
      <c r="AE211" s="13"/>
      <c r="AT211" s="250" t="s">
        <v>222</v>
      </c>
      <c r="AU211" s="250" t="s">
        <v>81</v>
      </c>
      <c r="AV211" s="13" t="s">
        <v>81</v>
      </c>
      <c r="AW211" s="13" t="s">
        <v>33</v>
      </c>
      <c r="AX211" s="13" t="s">
        <v>79</v>
      </c>
      <c r="AY211" s="250" t="s">
        <v>156</v>
      </c>
    </row>
    <row r="212" s="2" customFormat="1" ht="16.5" customHeight="1">
      <c r="A212" s="41"/>
      <c r="B212" s="42"/>
      <c r="C212" s="216" t="s">
        <v>392</v>
      </c>
      <c r="D212" s="216" t="s">
        <v>159</v>
      </c>
      <c r="E212" s="217" t="s">
        <v>393</v>
      </c>
      <c r="F212" s="218" t="s">
        <v>394</v>
      </c>
      <c r="G212" s="219" t="s">
        <v>226</v>
      </c>
      <c r="H212" s="220">
        <v>0.35999999999999999</v>
      </c>
      <c r="I212" s="221"/>
      <c r="J212" s="222">
        <f>ROUND(I212*H212,2)</f>
        <v>0</v>
      </c>
      <c r="K212" s="218" t="s">
        <v>219</v>
      </c>
      <c r="L212" s="47"/>
      <c r="M212" s="223" t="s">
        <v>19</v>
      </c>
      <c r="N212" s="224" t="s">
        <v>43</v>
      </c>
      <c r="O212" s="87"/>
      <c r="P212" s="225">
        <f>O212*H212</f>
        <v>0</v>
      </c>
      <c r="Q212" s="225">
        <v>0</v>
      </c>
      <c r="R212" s="225">
        <f>Q212*H212</f>
        <v>0</v>
      </c>
      <c r="S212" s="225">
        <v>2.3999999999999999</v>
      </c>
      <c r="T212" s="226">
        <f>S212*H212</f>
        <v>0.86399999999999999</v>
      </c>
      <c r="U212" s="41"/>
      <c r="V212" s="41"/>
      <c r="W212" s="41"/>
      <c r="X212" s="41"/>
      <c r="Y212" s="41"/>
      <c r="Z212" s="41"/>
      <c r="AA212" s="41"/>
      <c r="AB212" s="41"/>
      <c r="AC212" s="41"/>
      <c r="AD212" s="41"/>
      <c r="AE212" s="41"/>
      <c r="AR212" s="227" t="s">
        <v>178</v>
      </c>
      <c r="AT212" s="227" t="s">
        <v>159</v>
      </c>
      <c r="AU212" s="227" t="s">
        <v>81</v>
      </c>
      <c r="AY212" s="20" t="s">
        <v>156</v>
      </c>
      <c r="BE212" s="228">
        <f>IF(N212="základní",J212,0)</f>
        <v>0</v>
      </c>
      <c r="BF212" s="228">
        <f>IF(N212="snížená",J212,0)</f>
        <v>0</v>
      </c>
      <c r="BG212" s="228">
        <f>IF(N212="zákl. přenesená",J212,0)</f>
        <v>0</v>
      </c>
      <c r="BH212" s="228">
        <f>IF(N212="sníž. přenesená",J212,0)</f>
        <v>0</v>
      </c>
      <c r="BI212" s="228">
        <f>IF(N212="nulová",J212,0)</f>
        <v>0</v>
      </c>
      <c r="BJ212" s="20" t="s">
        <v>79</v>
      </c>
      <c r="BK212" s="228">
        <f>ROUND(I212*H212,2)</f>
        <v>0</v>
      </c>
      <c r="BL212" s="20" t="s">
        <v>178</v>
      </c>
      <c r="BM212" s="227" t="s">
        <v>395</v>
      </c>
    </row>
    <row r="213" s="2" customFormat="1">
      <c r="A213" s="41"/>
      <c r="B213" s="42"/>
      <c r="C213" s="43"/>
      <c r="D213" s="229" t="s">
        <v>166</v>
      </c>
      <c r="E213" s="43"/>
      <c r="F213" s="230" t="s">
        <v>396</v>
      </c>
      <c r="G213" s="43"/>
      <c r="H213" s="43"/>
      <c r="I213" s="231"/>
      <c r="J213" s="43"/>
      <c r="K213" s="43"/>
      <c r="L213" s="47"/>
      <c r="M213" s="232"/>
      <c r="N213" s="233"/>
      <c r="O213" s="87"/>
      <c r="P213" s="87"/>
      <c r="Q213" s="87"/>
      <c r="R213" s="87"/>
      <c r="S213" s="87"/>
      <c r="T213" s="88"/>
      <c r="U213" s="41"/>
      <c r="V213" s="41"/>
      <c r="W213" s="41"/>
      <c r="X213" s="41"/>
      <c r="Y213" s="41"/>
      <c r="Z213" s="41"/>
      <c r="AA213" s="41"/>
      <c r="AB213" s="41"/>
      <c r="AC213" s="41"/>
      <c r="AD213" s="41"/>
      <c r="AE213" s="41"/>
      <c r="AT213" s="20" t="s">
        <v>166</v>
      </c>
      <c r="AU213" s="20" t="s">
        <v>81</v>
      </c>
    </row>
    <row r="214" s="13" customFormat="1">
      <c r="A214" s="13"/>
      <c r="B214" s="239"/>
      <c r="C214" s="240"/>
      <c r="D214" s="241" t="s">
        <v>222</v>
      </c>
      <c r="E214" s="242" t="s">
        <v>19</v>
      </c>
      <c r="F214" s="243" t="s">
        <v>397</v>
      </c>
      <c r="G214" s="240"/>
      <c r="H214" s="244">
        <v>0.35999999999999999</v>
      </c>
      <c r="I214" s="245"/>
      <c r="J214" s="240"/>
      <c r="K214" s="240"/>
      <c r="L214" s="246"/>
      <c r="M214" s="247"/>
      <c r="N214" s="248"/>
      <c r="O214" s="248"/>
      <c r="P214" s="248"/>
      <c r="Q214" s="248"/>
      <c r="R214" s="248"/>
      <c r="S214" s="248"/>
      <c r="T214" s="249"/>
      <c r="U214" s="13"/>
      <c r="V214" s="13"/>
      <c r="W214" s="13"/>
      <c r="X214" s="13"/>
      <c r="Y214" s="13"/>
      <c r="Z214" s="13"/>
      <c r="AA214" s="13"/>
      <c r="AB214" s="13"/>
      <c r="AC214" s="13"/>
      <c r="AD214" s="13"/>
      <c r="AE214" s="13"/>
      <c r="AT214" s="250" t="s">
        <v>222</v>
      </c>
      <c r="AU214" s="250" t="s">
        <v>81</v>
      </c>
      <c r="AV214" s="13" t="s">
        <v>81</v>
      </c>
      <c r="AW214" s="13" t="s">
        <v>33</v>
      </c>
      <c r="AX214" s="13" t="s">
        <v>79</v>
      </c>
      <c r="AY214" s="250" t="s">
        <v>156</v>
      </c>
    </row>
    <row r="215" s="2" customFormat="1" ht="16.5" customHeight="1">
      <c r="A215" s="41"/>
      <c r="B215" s="42"/>
      <c r="C215" s="216" t="s">
        <v>398</v>
      </c>
      <c r="D215" s="216" t="s">
        <v>159</v>
      </c>
      <c r="E215" s="217" t="s">
        <v>399</v>
      </c>
      <c r="F215" s="218" t="s">
        <v>400</v>
      </c>
      <c r="G215" s="219" t="s">
        <v>218</v>
      </c>
      <c r="H215" s="220">
        <v>23.050000000000001</v>
      </c>
      <c r="I215" s="221"/>
      <c r="J215" s="222">
        <f>ROUND(I215*H215,2)</f>
        <v>0</v>
      </c>
      <c r="K215" s="218" t="s">
        <v>219</v>
      </c>
      <c r="L215" s="47"/>
      <c r="M215" s="223" t="s">
        <v>19</v>
      </c>
      <c r="N215" s="224" t="s">
        <v>43</v>
      </c>
      <c r="O215" s="87"/>
      <c r="P215" s="225">
        <f>O215*H215</f>
        <v>0</v>
      </c>
      <c r="Q215" s="225">
        <v>0</v>
      </c>
      <c r="R215" s="225">
        <f>Q215*H215</f>
        <v>0</v>
      </c>
      <c r="S215" s="225">
        <v>0.089999999999999997</v>
      </c>
      <c r="T215" s="226">
        <f>S215*H215</f>
        <v>2.0745</v>
      </c>
      <c r="U215" s="41"/>
      <c r="V215" s="41"/>
      <c r="W215" s="41"/>
      <c r="X215" s="41"/>
      <c r="Y215" s="41"/>
      <c r="Z215" s="41"/>
      <c r="AA215" s="41"/>
      <c r="AB215" s="41"/>
      <c r="AC215" s="41"/>
      <c r="AD215" s="41"/>
      <c r="AE215" s="41"/>
      <c r="AR215" s="227" t="s">
        <v>178</v>
      </c>
      <c r="AT215" s="227" t="s">
        <v>159</v>
      </c>
      <c r="AU215" s="227" t="s">
        <v>81</v>
      </c>
      <c r="AY215" s="20" t="s">
        <v>156</v>
      </c>
      <c r="BE215" s="228">
        <f>IF(N215="základní",J215,0)</f>
        <v>0</v>
      </c>
      <c r="BF215" s="228">
        <f>IF(N215="snížená",J215,0)</f>
        <v>0</v>
      </c>
      <c r="BG215" s="228">
        <f>IF(N215="zákl. přenesená",J215,0)</f>
        <v>0</v>
      </c>
      <c r="BH215" s="228">
        <f>IF(N215="sníž. přenesená",J215,0)</f>
        <v>0</v>
      </c>
      <c r="BI215" s="228">
        <f>IF(N215="nulová",J215,0)</f>
        <v>0</v>
      </c>
      <c r="BJ215" s="20" t="s">
        <v>79</v>
      </c>
      <c r="BK215" s="228">
        <f>ROUND(I215*H215,2)</f>
        <v>0</v>
      </c>
      <c r="BL215" s="20" t="s">
        <v>178</v>
      </c>
      <c r="BM215" s="227" t="s">
        <v>401</v>
      </c>
    </row>
    <row r="216" s="2" customFormat="1">
      <c r="A216" s="41"/>
      <c r="B216" s="42"/>
      <c r="C216" s="43"/>
      <c r="D216" s="229" t="s">
        <v>166</v>
      </c>
      <c r="E216" s="43"/>
      <c r="F216" s="230" t="s">
        <v>402</v>
      </c>
      <c r="G216" s="43"/>
      <c r="H216" s="43"/>
      <c r="I216" s="231"/>
      <c r="J216" s="43"/>
      <c r="K216" s="43"/>
      <c r="L216" s="47"/>
      <c r="M216" s="232"/>
      <c r="N216" s="233"/>
      <c r="O216" s="87"/>
      <c r="P216" s="87"/>
      <c r="Q216" s="87"/>
      <c r="R216" s="87"/>
      <c r="S216" s="87"/>
      <c r="T216" s="88"/>
      <c r="U216" s="41"/>
      <c r="V216" s="41"/>
      <c r="W216" s="41"/>
      <c r="X216" s="41"/>
      <c r="Y216" s="41"/>
      <c r="Z216" s="41"/>
      <c r="AA216" s="41"/>
      <c r="AB216" s="41"/>
      <c r="AC216" s="41"/>
      <c r="AD216" s="41"/>
      <c r="AE216" s="41"/>
      <c r="AT216" s="20" t="s">
        <v>166</v>
      </c>
      <c r="AU216" s="20" t="s">
        <v>81</v>
      </c>
    </row>
    <row r="217" s="14" customFormat="1">
      <c r="A217" s="14"/>
      <c r="B217" s="251"/>
      <c r="C217" s="252"/>
      <c r="D217" s="241" t="s">
        <v>222</v>
      </c>
      <c r="E217" s="253" t="s">
        <v>19</v>
      </c>
      <c r="F217" s="254" t="s">
        <v>366</v>
      </c>
      <c r="G217" s="252"/>
      <c r="H217" s="253" t="s">
        <v>19</v>
      </c>
      <c r="I217" s="255"/>
      <c r="J217" s="252"/>
      <c r="K217" s="252"/>
      <c r="L217" s="256"/>
      <c r="M217" s="257"/>
      <c r="N217" s="258"/>
      <c r="O217" s="258"/>
      <c r="P217" s="258"/>
      <c r="Q217" s="258"/>
      <c r="R217" s="258"/>
      <c r="S217" s="258"/>
      <c r="T217" s="259"/>
      <c r="U217" s="14"/>
      <c r="V217" s="14"/>
      <c r="W217" s="14"/>
      <c r="X217" s="14"/>
      <c r="Y217" s="14"/>
      <c r="Z217" s="14"/>
      <c r="AA217" s="14"/>
      <c r="AB217" s="14"/>
      <c r="AC217" s="14"/>
      <c r="AD217" s="14"/>
      <c r="AE217" s="14"/>
      <c r="AT217" s="260" t="s">
        <v>222</v>
      </c>
      <c r="AU217" s="260" t="s">
        <v>81</v>
      </c>
      <c r="AV217" s="14" t="s">
        <v>79</v>
      </c>
      <c r="AW217" s="14" t="s">
        <v>33</v>
      </c>
      <c r="AX217" s="14" t="s">
        <v>72</v>
      </c>
      <c r="AY217" s="260" t="s">
        <v>156</v>
      </c>
    </row>
    <row r="218" s="13" customFormat="1">
      <c r="A218" s="13"/>
      <c r="B218" s="239"/>
      <c r="C218" s="240"/>
      <c r="D218" s="241" t="s">
        <v>222</v>
      </c>
      <c r="E218" s="242" t="s">
        <v>19</v>
      </c>
      <c r="F218" s="243" t="s">
        <v>367</v>
      </c>
      <c r="G218" s="240"/>
      <c r="H218" s="244">
        <v>23.050000000000001</v>
      </c>
      <c r="I218" s="245"/>
      <c r="J218" s="240"/>
      <c r="K218" s="240"/>
      <c r="L218" s="246"/>
      <c r="M218" s="247"/>
      <c r="N218" s="248"/>
      <c r="O218" s="248"/>
      <c r="P218" s="248"/>
      <c r="Q218" s="248"/>
      <c r="R218" s="248"/>
      <c r="S218" s="248"/>
      <c r="T218" s="249"/>
      <c r="U218" s="13"/>
      <c r="V218" s="13"/>
      <c r="W218" s="13"/>
      <c r="X218" s="13"/>
      <c r="Y218" s="13"/>
      <c r="Z218" s="13"/>
      <c r="AA218" s="13"/>
      <c r="AB218" s="13"/>
      <c r="AC218" s="13"/>
      <c r="AD218" s="13"/>
      <c r="AE218" s="13"/>
      <c r="AT218" s="250" t="s">
        <v>222</v>
      </c>
      <c r="AU218" s="250" t="s">
        <v>81</v>
      </c>
      <c r="AV218" s="13" t="s">
        <v>81</v>
      </c>
      <c r="AW218" s="13" t="s">
        <v>33</v>
      </c>
      <c r="AX218" s="13" t="s">
        <v>79</v>
      </c>
      <c r="AY218" s="250" t="s">
        <v>156</v>
      </c>
    </row>
    <row r="219" s="2" customFormat="1" ht="16.5" customHeight="1">
      <c r="A219" s="41"/>
      <c r="B219" s="42"/>
      <c r="C219" s="216" t="s">
        <v>403</v>
      </c>
      <c r="D219" s="216" t="s">
        <v>159</v>
      </c>
      <c r="E219" s="217" t="s">
        <v>404</v>
      </c>
      <c r="F219" s="218" t="s">
        <v>405</v>
      </c>
      <c r="G219" s="219" t="s">
        <v>218</v>
      </c>
      <c r="H219" s="220">
        <v>23.050000000000001</v>
      </c>
      <c r="I219" s="221"/>
      <c r="J219" s="222">
        <f>ROUND(I219*H219,2)</f>
        <v>0</v>
      </c>
      <c r="K219" s="218" t="s">
        <v>219</v>
      </c>
      <c r="L219" s="47"/>
      <c r="M219" s="223" t="s">
        <v>19</v>
      </c>
      <c r="N219" s="224" t="s">
        <v>43</v>
      </c>
      <c r="O219" s="87"/>
      <c r="P219" s="225">
        <f>O219*H219</f>
        <v>0</v>
      </c>
      <c r="Q219" s="225">
        <v>0</v>
      </c>
      <c r="R219" s="225">
        <f>Q219*H219</f>
        <v>0</v>
      </c>
      <c r="S219" s="225">
        <v>0</v>
      </c>
      <c r="T219" s="226">
        <f>S219*H219</f>
        <v>0</v>
      </c>
      <c r="U219" s="41"/>
      <c r="V219" s="41"/>
      <c r="W219" s="41"/>
      <c r="X219" s="41"/>
      <c r="Y219" s="41"/>
      <c r="Z219" s="41"/>
      <c r="AA219" s="41"/>
      <c r="AB219" s="41"/>
      <c r="AC219" s="41"/>
      <c r="AD219" s="41"/>
      <c r="AE219" s="41"/>
      <c r="AR219" s="227" t="s">
        <v>178</v>
      </c>
      <c r="AT219" s="227" t="s">
        <v>159</v>
      </c>
      <c r="AU219" s="227" t="s">
        <v>81</v>
      </c>
      <c r="AY219" s="20" t="s">
        <v>156</v>
      </c>
      <c r="BE219" s="228">
        <f>IF(N219="základní",J219,0)</f>
        <v>0</v>
      </c>
      <c r="BF219" s="228">
        <f>IF(N219="snížená",J219,0)</f>
        <v>0</v>
      </c>
      <c r="BG219" s="228">
        <f>IF(N219="zákl. přenesená",J219,0)</f>
        <v>0</v>
      </c>
      <c r="BH219" s="228">
        <f>IF(N219="sníž. přenesená",J219,0)</f>
        <v>0</v>
      </c>
      <c r="BI219" s="228">
        <f>IF(N219="nulová",J219,0)</f>
        <v>0</v>
      </c>
      <c r="BJ219" s="20" t="s">
        <v>79</v>
      </c>
      <c r="BK219" s="228">
        <f>ROUND(I219*H219,2)</f>
        <v>0</v>
      </c>
      <c r="BL219" s="20" t="s">
        <v>178</v>
      </c>
      <c r="BM219" s="227" t="s">
        <v>406</v>
      </c>
    </row>
    <row r="220" s="2" customFormat="1">
      <c r="A220" s="41"/>
      <c r="B220" s="42"/>
      <c r="C220" s="43"/>
      <c r="D220" s="229" t="s">
        <v>166</v>
      </c>
      <c r="E220" s="43"/>
      <c r="F220" s="230" t="s">
        <v>407</v>
      </c>
      <c r="G220" s="43"/>
      <c r="H220" s="43"/>
      <c r="I220" s="231"/>
      <c r="J220" s="43"/>
      <c r="K220" s="43"/>
      <c r="L220" s="47"/>
      <c r="M220" s="232"/>
      <c r="N220" s="233"/>
      <c r="O220" s="87"/>
      <c r="P220" s="87"/>
      <c r="Q220" s="87"/>
      <c r="R220" s="87"/>
      <c r="S220" s="87"/>
      <c r="T220" s="88"/>
      <c r="U220" s="41"/>
      <c r="V220" s="41"/>
      <c r="W220" s="41"/>
      <c r="X220" s="41"/>
      <c r="Y220" s="41"/>
      <c r="Z220" s="41"/>
      <c r="AA220" s="41"/>
      <c r="AB220" s="41"/>
      <c r="AC220" s="41"/>
      <c r="AD220" s="41"/>
      <c r="AE220" s="41"/>
      <c r="AT220" s="20" t="s">
        <v>166</v>
      </c>
      <c r="AU220" s="20" t="s">
        <v>81</v>
      </c>
    </row>
    <row r="221" s="14" customFormat="1">
      <c r="A221" s="14"/>
      <c r="B221" s="251"/>
      <c r="C221" s="252"/>
      <c r="D221" s="241" t="s">
        <v>222</v>
      </c>
      <c r="E221" s="253" t="s">
        <v>19</v>
      </c>
      <c r="F221" s="254" t="s">
        <v>366</v>
      </c>
      <c r="G221" s="252"/>
      <c r="H221" s="253" t="s">
        <v>19</v>
      </c>
      <c r="I221" s="255"/>
      <c r="J221" s="252"/>
      <c r="K221" s="252"/>
      <c r="L221" s="256"/>
      <c r="M221" s="257"/>
      <c r="N221" s="258"/>
      <c r="O221" s="258"/>
      <c r="P221" s="258"/>
      <c r="Q221" s="258"/>
      <c r="R221" s="258"/>
      <c r="S221" s="258"/>
      <c r="T221" s="259"/>
      <c r="U221" s="14"/>
      <c r="V221" s="14"/>
      <c r="W221" s="14"/>
      <c r="X221" s="14"/>
      <c r="Y221" s="14"/>
      <c r="Z221" s="14"/>
      <c r="AA221" s="14"/>
      <c r="AB221" s="14"/>
      <c r="AC221" s="14"/>
      <c r="AD221" s="14"/>
      <c r="AE221" s="14"/>
      <c r="AT221" s="260" t="s">
        <v>222</v>
      </c>
      <c r="AU221" s="260" t="s">
        <v>81</v>
      </c>
      <c r="AV221" s="14" t="s">
        <v>79</v>
      </c>
      <c r="AW221" s="14" t="s">
        <v>33</v>
      </c>
      <c r="AX221" s="14" t="s">
        <v>72</v>
      </c>
      <c r="AY221" s="260" t="s">
        <v>156</v>
      </c>
    </row>
    <row r="222" s="13" customFormat="1">
      <c r="A222" s="13"/>
      <c r="B222" s="239"/>
      <c r="C222" s="240"/>
      <c r="D222" s="241" t="s">
        <v>222</v>
      </c>
      <c r="E222" s="242" t="s">
        <v>19</v>
      </c>
      <c r="F222" s="243" t="s">
        <v>367</v>
      </c>
      <c r="G222" s="240"/>
      <c r="H222" s="244">
        <v>23.050000000000001</v>
      </c>
      <c r="I222" s="245"/>
      <c r="J222" s="240"/>
      <c r="K222" s="240"/>
      <c r="L222" s="246"/>
      <c r="M222" s="247"/>
      <c r="N222" s="248"/>
      <c r="O222" s="248"/>
      <c r="P222" s="248"/>
      <c r="Q222" s="248"/>
      <c r="R222" s="248"/>
      <c r="S222" s="248"/>
      <c r="T222" s="249"/>
      <c r="U222" s="13"/>
      <c r="V222" s="13"/>
      <c r="W222" s="13"/>
      <c r="X222" s="13"/>
      <c r="Y222" s="13"/>
      <c r="Z222" s="13"/>
      <c r="AA222" s="13"/>
      <c r="AB222" s="13"/>
      <c r="AC222" s="13"/>
      <c r="AD222" s="13"/>
      <c r="AE222" s="13"/>
      <c r="AT222" s="250" t="s">
        <v>222</v>
      </c>
      <c r="AU222" s="250" t="s">
        <v>81</v>
      </c>
      <c r="AV222" s="13" t="s">
        <v>81</v>
      </c>
      <c r="AW222" s="13" t="s">
        <v>33</v>
      </c>
      <c r="AX222" s="13" t="s">
        <v>79</v>
      </c>
      <c r="AY222" s="250" t="s">
        <v>156</v>
      </c>
    </row>
    <row r="223" s="2" customFormat="1" ht="16.5" customHeight="1">
      <c r="A223" s="41"/>
      <c r="B223" s="42"/>
      <c r="C223" s="216" t="s">
        <v>408</v>
      </c>
      <c r="D223" s="216" t="s">
        <v>159</v>
      </c>
      <c r="E223" s="217" t="s">
        <v>409</v>
      </c>
      <c r="F223" s="218" t="s">
        <v>410</v>
      </c>
      <c r="G223" s="219" t="s">
        <v>218</v>
      </c>
      <c r="H223" s="220">
        <v>46.100000000000001</v>
      </c>
      <c r="I223" s="221"/>
      <c r="J223" s="222">
        <f>ROUND(I223*H223,2)</f>
        <v>0</v>
      </c>
      <c r="K223" s="218" t="s">
        <v>219</v>
      </c>
      <c r="L223" s="47"/>
      <c r="M223" s="223" t="s">
        <v>19</v>
      </c>
      <c r="N223" s="224" t="s">
        <v>43</v>
      </c>
      <c r="O223" s="87"/>
      <c r="P223" s="225">
        <f>O223*H223</f>
        <v>0</v>
      </c>
      <c r="Q223" s="225">
        <v>0</v>
      </c>
      <c r="R223" s="225">
        <f>Q223*H223</f>
        <v>0</v>
      </c>
      <c r="S223" s="225">
        <v>0</v>
      </c>
      <c r="T223" s="226">
        <f>S223*H223</f>
        <v>0</v>
      </c>
      <c r="U223" s="41"/>
      <c r="V223" s="41"/>
      <c r="W223" s="41"/>
      <c r="X223" s="41"/>
      <c r="Y223" s="41"/>
      <c r="Z223" s="41"/>
      <c r="AA223" s="41"/>
      <c r="AB223" s="41"/>
      <c r="AC223" s="41"/>
      <c r="AD223" s="41"/>
      <c r="AE223" s="41"/>
      <c r="AR223" s="227" t="s">
        <v>178</v>
      </c>
      <c r="AT223" s="227" t="s">
        <v>159</v>
      </c>
      <c r="AU223" s="227" t="s">
        <v>81</v>
      </c>
      <c r="AY223" s="20" t="s">
        <v>156</v>
      </c>
      <c r="BE223" s="228">
        <f>IF(N223="základní",J223,0)</f>
        <v>0</v>
      </c>
      <c r="BF223" s="228">
        <f>IF(N223="snížená",J223,0)</f>
        <v>0</v>
      </c>
      <c r="BG223" s="228">
        <f>IF(N223="zákl. přenesená",J223,0)</f>
        <v>0</v>
      </c>
      <c r="BH223" s="228">
        <f>IF(N223="sníž. přenesená",J223,0)</f>
        <v>0</v>
      </c>
      <c r="BI223" s="228">
        <f>IF(N223="nulová",J223,0)</f>
        <v>0</v>
      </c>
      <c r="BJ223" s="20" t="s">
        <v>79</v>
      </c>
      <c r="BK223" s="228">
        <f>ROUND(I223*H223,2)</f>
        <v>0</v>
      </c>
      <c r="BL223" s="20" t="s">
        <v>178</v>
      </c>
      <c r="BM223" s="227" t="s">
        <v>411</v>
      </c>
    </row>
    <row r="224" s="2" customFormat="1">
      <c r="A224" s="41"/>
      <c r="B224" s="42"/>
      <c r="C224" s="43"/>
      <c r="D224" s="229" t="s">
        <v>166</v>
      </c>
      <c r="E224" s="43"/>
      <c r="F224" s="230" t="s">
        <v>412</v>
      </c>
      <c r="G224" s="43"/>
      <c r="H224" s="43"/>
      <c r="I224" s="231"/>
      <c r="J224" s="43"/>
      <c r="K224" s="43"/>
      <c r="L224" s="47"/>
      <c r="M224" s="232"/>
      <c r="N224" s="233"/>
      <c r="O224" s="87"/>
      <c r="P224" s="87"/>
      <c r="Q224" s="87"/>
      <c r="R224" s="87"/>
      <c r="S224" s="87"/>
      <c r="T224" s="88"/>
      <c r="U224" s="41"/>
      <c r="V224" s="41"/>
      <c r="W224" s="41"/>
      <c r="X224" s="41"/>
      <c r="Y224" s="41"/>
      <c r="Z224" s="41"/>
      <c r="AA224" s="41"/>
      <c r="AB224" s="41"/>
      <c r="AC224" s="41"/>
      <c r="AD224" s="41"/>
      <c r="AE224" s="41"/>
      <c r="AT224" s="20" t="s">
        <v>166</v>
      </c>
      <c r="AU224" s="20" t="s">
        <v>81</v>
      </c>
    </row>
    <row r="225" s="13" customFormat="1">
      <c r="A225" s="13"/>
      <c r="B225" s="239"/>
      <c r="C225" s="240"/>
      <c r="D225" s="241" t="s">
        <v>222</v>
      </c>
      <c r="E225" s="242" t="s">
        <v>19</v>
      </c>
      <c r="F225" s="243" t="s">
        <v>413</v>
      </c>
      <c r="G225" s="240"/>
      <c r="H225" s="244">
        <v>46.100000000000001</v>
      </c>
      <c r="I225" s="245"/>
      <c r="J225" s="240"/>
      <c r="K225" s="240"/>
      <c r="L225" s="246"/>
      <c r="M225" s="247"/>
      <c r="N225" s="248"/>
      <c r="O225" s="248"/>
      <c r="P225" s="248"/>
      <c r="Q225" s="248"/>
      <c r="R225" s="248"/>
      <c r="S225" s="248"/>
      <c r="T225" s="249"/>
      <c r="U225" s="13"/>
      <c r="V225" s="13"/>
      <c r="W225" s="13"/>
      <c r="X225" s="13"/>
      <c r="Y225" s="13"/>
      <c r="Z225" s="13"/>
      <c r="AA225" s="13"/>
      <c r="AB225" s="13"/>
      <c r="AC225" s="13"/>
      <c r="AD225" s="13"/>
      <c r="AE225" s="13"/>
      <c r="AT225" s="250" t="s">
        <v>222</v>
      </c>
      <c r="AU225" s="250" t="s">
        <v>81</v>
      </c>
      <c r="AV225" s="13" t="s">
        <v>81</v>
      </c>
      <c r="AW225" s="13" t="s">
        <v>33</v>
      </c>
      <c r="AX225" s="13" t="s">
        <v>79</v>
      </c>
      <c r="AY225" s="250" t="s">
        <v>156</v>
      </c>
    </row>
    <row r="226" s="2" customFormat="1" ht="24.15" customHeight="1">
      <c r="A226" s="41"/>
      <c r="B226" s="42"/>
      <c r="C226" s="216" t="s">
        <v>414</v>
      </c>
      <c r="D226" s="216" t="s">
        <v>159</v>
      </c>
      <c r="E226" s="217" t="s">
        <v>415</v>
      </c>
      <c r="F226" s="218" t="s">
        <v>416</v>
      </c>
      <c r="G226" s="219" t="s">
        <v>218</v>
      </c>
      <c r="H226" s="220">
        <v>0.55500000000000005</v>
      </c>
      <c r="I226" s="221"/>
      <c r="J226" s="222">
        <f>ROUND(I226*H226,2)</f>
        <v>0</v>
      </c>
      <c r="K226" s="218" t="s">
        <v>219</v>
      </c>
      <c r="L226" s="47"/>
      <c r="M226" s="223" t="s">
        <v>19</v>
      </c>
      <c r="N226" s="224" t="s">
        <v>43</v>
      </c>
      <c r="O226" s="87"/>
      <c r="P226" s="225">
        <f>O226*H226</f>
        <v>0</v>
      </c>
      <c r="Q226" s="225">
        <v>0</v>
      </c>
      <c r="R226" s="225">
        <f>Q226*H226</f>
        <v>0</v>
      </c>
      <c r="S226" s="225">
        <v>0.048000000000000001</v>
      </c>
      <c r="T226" s="226">
        <f>S226*H226</f>
        <v>0.026640000000000004</v>
      </c>
      <c r="U226" s="41"/>
      <c r="V226" s="41"/>
      <c r="W226" s="41"/>
      <c r="X226" s="41"/>
      <c r="Y226" s="41"/>
      <c r="Z226" s="41"/>
      <c r="AA226" s="41"/>
      <c r="AB226" s="41"/>
      <c r="AC226" s="41"/>
      <c r="AD226" s="41"/>
      <c r="AE226" s="41"/>
      <c r="AR226" s="227" t="s">
        <v>178</v>
      </c>
      <c r="AT226" s="227" t="s">
        <v>159</v>
      </c>
      <c r="AU226" s="227" t="s">
        <v>81</v>
      </c>
      <c r="AY226" s="20" t="s">
        <v>156</v>
      </c>
      <c r="BE226" s="228">
        <f>IF(N226="základní",J226,0)</f>
        <v>0</v>
      </c>
      <c r="BF226" s="228">
        <f>IF(N226="snížená",J226,0)</f>
        <v>0</v>
      </c>
      <c r="BG226" s="228">
        <f>IF(N226="zákl. přenesená",J226,0)</f>
        <v>0</v>
      </c>
      <c r="BH226" s="228">
        <f>IF(N226="sníž. přenesená",J226,0)</f>
        <v>0</v>
      </c>
      <c r="BI226" s="228">
        <f>IF(N226="nulová",J226,0)</f>
        <v>0</v>
      </c>
      <c r="BJ226" s="20" t="s">
        <v>79</v>
      </c>
      <c r="BK226" s="228">
        <f>ROUND(I226*H226,2)</f>
        <v>0</v>
      </c>
      <c r="BL226" s="20" t="s">
        <v>178</v>
      </c>
      <c r="BM226" s="227" t="s">
        <v>417</v>
      </c>
    </row>
    <row r="227" s="2" customFormat="1">
      <c r="A227" s="41"/>
      <c r="B227" s="42"/>
      <c r="C227" s="43"/>
      <c r="D227" s="229" t="s">
        <v>166</v>
      </c>
      <c r="E227" s="43"/>
      <c r="F227" s="230" t="s">
        <v>418</v>
      </c>
      <c r="G227" s="43"/>
      <c r="H227" s="43"/>
      <c r="I227" s="231"/>
      <c r="J227" s="43"/>
      <c r="K227" s="43"/>
      <c r="L227" s="47"/>
      <c r="M227" s="232"/>
      <c r="N227" s="233"/>
      <c r="O227" s="87"/>
      <c r="P227" s="87"/>
      <c r="Q227" s="87"/>
      <c r="R227" s="87"/>
      <c r="S227" s="87"/>
      <c r="T227" s="88"/>
      <c r="U227" s="41"/>
      <c r="V227" s="41"/>
      <c r="W227" s="41"/>
      <c r="X227" s="41"/>
      <c r="Y227" s="41"/>
      <c r="Z227" s="41"/>
      <c r="AA227" s="41"/>
      <c r="AB227" s="41"/>
      <c r="AC227" s="41"/>
      <c r="AD227" s="41"/>
      <c r="AE227" s="41"/>
      <c r="AT227" s="20" t="s">
        <v>166</v>
      </c>
      <c r="AU227" s="20" t="s">
        <v>81</v>
      </c>
    </row>
    <row r="228" s="13" customFormat="1">
      <c r="A228" s="13"/>
      <c r="B228" s="239"/>
      <c r="C228" s="240"/>
      <c r="D228" s="241" t="s">
        <v>222</v>
      </c>
      <c r="E228" s="242" t="s">
        <v>19</v>
      </c>
      <c r="F228" s="243" t="s">
        <v>419</v>
      </c>
      <c r="G228" s="240"/>
      <c r="H228" s="244">
        <v>0.55500000000000005</v>
      </c>
      <c r="I228" s="245"/>
      <c r="J228" s="240"/>
      <c r="K228" s="240"/>
      <c r="L228" s="246"/>
      <c r="M228" s="247"/>
      <c r="N228" s="248"/>
      <c r="O228" s="248"/>
      <c r="P228" s="248"/>
      <c r="Q228" s="248"/>
      <c r="R228" s="248"/>
      <c r="S228" s="248"/>
      <c r="T228" s="249"/>
      <c r="U228" s="13"/>
      <c r="V228" s="13"/>
      <c r="W228" s="13"/>
      <c r="X228" s="13"/>
      <c r="Y228" s="13"/>
      <c r="Z228" s="13"/>
      <c r="AA228" s="13"/>
      <c r="AB228" s="13"/>
      <c r="AC228" s="13"/>
      <c r="AD228" s="13"/>
      <c r="AE228" s="13"/>
      <c r="AT228" s="250" t="s">
        <v>222</v>
      </c>
      <c r="AU228" s="250" t="s">
        <v>81</v>
      </c>
      <c r="AV228" s="13" t="s">
        <v>81</v>
      </c>
      <c r="AW228" s="13" t="s">
        <v>33</v>
      </c>
      <c r="AX228" s="13" t="s">
        <v>79</v>
      </c>
      <c r="AY228" s="250" t="s">
        <v>156</v>
      </c>
    </row>
    <row r="229" s="2" customFormat="1" ht="21.75" customHeight="1">
      <c r="A229" s="41"/>
      <c r="B229" s="42"/>
      <c r="C229" s="216" t="s">
        <v>420</v>
      </c>
      <c r="D229" s="216" t="s">
        <v>159</v>
      </c>
      <c r="E229" s="217" t="s">
        <v>421</v>
      </c>
      <c r="F229" s="218" t="s">
        <v>422</v>
      </c>
      <c r="G229" s="219" t="s">
        <v>218</v>
      </c>
      <c r="H229" s="220">
        <v>1.379</v>
      </c>
      <c r="I229" s="221"/>
      <c r="J229" s="222">
        <f>ROUND(I229*H229,2)</f>
        <v>0</v>
      </c>
      <c r="K229" s="218" t="s">
        <v>219</v>
      </c>
      <c r="L229" s="47"/>
      <c r="M229" s="223" t="s">
        <v>19</v>
      </c>
      <c r="N229" s="224" t="s">
        <v>43</v>
      </c>
      <c r="O229" s="87"/>
      <c r="P229" s="225">
        <f>O229*H229</f>
        <v>0</v>
      </c>
      <c r="Q229" s="225">
        <v>0</v>
      </c>
      <c r="R229" s="225">
        <f>Q229*H229</f>
        <v>0</v>
      </c>
      <c r="S229" s="225">
        <v>0.058999999999999997</v>
      </c>
      <c r="T229" s="226">
        <f>S229*H229</f>
        <v>0.081361000000000003</v>
      </c>
      <c r="U229" s="41"/>
      <c r="V229" s="41"/>
      <c r="W229" s="41"/>
      <c r="X229" s="41"/>
      <c r="Y229" s="41"/>
      <c r="Z229" s="41"/>
      <c r="AA229" s="41"/>
      <c r="AB229" s="41"/>
      <c r="AC229" s="41"/>
      <c r="AD229" s="41"/>
      <c r="AE229" s="41"/>
      <c r="AR229" s="227" t="s">
        <v>178</v>
      </c>
      <c r="AT229" s="227" t="s">
        <v>159</v>
      </c>
      <c r="AU229" s="227" t="s">
        <v>81</v>
      </c>
      <c r="AY229" s="20" t="s">
        <v>156</v>
      </c>
      <c r="BE229" s="228">
        <f>IF(N229="základní",J229,0)</f>
        <v>0</v>
      </c>
      <c r="BF229" s="228">
        <f>IF(N229="snížená",J229,0)</f>
        <v>0</v>
      </c>
      <c r="BG229" s="228">
        <f>IF(N229="zákl. přenesená",J229,0)</f>
        <v>0</v>
      </c>
      <c r="BH229" s="228">
        <f>IF(N229="sníž. přenesená",J229,0)</f>
        <v>0</v>
      </c>
      <c r="BI229" s="228">
        <f>IF(N229="nulová",J229,0)</f>
        <v>0</v>
      </c>
      <c r="BJ229" s="20" t="s">
        <v>79</v>
      </c>
      <c r="BK229" s="228">
        <f>ROUND(I229*H229,2)</f>
        <v>0</v>
      </c>
      <c r="BL229" s="20" t="s">
        <v>178</v>
      </c>
      <c r="BM229" s="227" t="s">
        <v>423</v>
      </c>
    </row>
    <row r="230" s="2" customFormat="1">
      <c r="A230" s="41"/>
      <c r="B230" s="42"/>
      <c r="C230" s="43"/>
      <c r="D230" s="229" t="s">
        <v>166</v>
      </c>
      <c r="E230" s="43"/>
      <c r="F230" s="230" t="s">
        <v>424</v>
      </c>
      <c r="G230" s="43"/>
      <c r="H230" s="43"/>
      <c r="I230" s="231"/>
      <c r="J230" s="43"/>
      <c r="K230" s="43"/>
      <c r="L230" s="47"/>
      <c r="M230" s="232"/>
      <c r="N230" s="233"/>
      <c r="O230" s="87"/>
      <c r="P230" s="87"/>
      <c r="Q230" s="87"/>
      <c r="R230" s="87"/>
      <c r="S230" s="87"/>
      <c r="T230" s="88"/>
      <c r="U230" s="41"/>
      <c r="V230" s="41"/>
      <c r="W230" s="41"/>
      <c r="X230" s="41"/>
      <c r="Y230" s="41"/>
      <c r="Z230" s="41"/>
      <c r="AA230" s="41"/>
      <c r="AB230" s="41"/>
      <c r="AC230" s="41"/>
      <c r="AD230" s="41"/>
      <c r="AE230" s="41"/>
      <c r="AT230" s="20" t="s">
        <v>166</v>
      </c>
      <c r="AU230" s="20" t="s">
        <v>81</v>
      </c>
    </row>
    <row r="231" s="13" customFormat="1">
      <c r="A231" s="13"/>
      <c r="B231" s="239"/>
      <c r="C231" s="240"/>
      <c r="D231" s="241" t="s">
        <v>222</v>
      </c>
      <c r="E231" s="242" t="s">
        <v>19</v>
      </c>
      <c r="F231" s="243" t="s">
        <v>425</v>
      </c>
      <c r="G231" s="240"/>
      <c r="H231" s="244">
        <v>1.379</v>
      </c>
      <c r="I231" s="245"/>
      <c r="J231" s="240"/>
      <c r="K231" s="240"/>
      <c r="L231" s="246"/>
      <c r="M231" s="247"/>
      <c r="N231" s="248"/>
      <c r="O231" s="248"/>
      <c r="P231" s="248"/>
      <c r="Q231" s="248"/>
      <c r="R231" s="248"/>
      <c r="S231" s="248"/>
      <c r="T231" s="249"/>
      <c r="U231" s="13"/>
      <c r="V231" s="13"/>
      <c r="W231" s="13"/>
      <c r="X231" s="13"/>
      <c r="Y231" s="13"/>
      <c r="Z231" s="13"/>
      <c r="AA231" s="13"/>
      <c r="AB231" s="13"/>
      <c r="AC231" s="13"/>
      <c r="AD231" s="13"/>
      <c r="AE231" s="13"/>
      <c r="AT231" s="250" t="s">
        <v>222</v>
      </c>
      <c r="AU231" s="250" t="s">
        <v>81</v>
      </c>
      <c r="AV231" s="13" t="s">
        <v>81</v>
      </c>
      <c r="AW231" s="13" t="s">
        <v>33</v>
      </c>
      <c r="AX231" s="13" t="s">
        <v>79</v>
      </c>
      <c r="AY231" s="250" t="s">
        <v>156</v>
      </c>
    </row>
    <row r="232" s="2" customFormat="1" ht="24.15" customHeight="1">
      <c r="A232" s="41"/>
      <c r="B232" s="42"/>
      <c r="C232" s="216" t="s">
        <v>426</v>
      </c>
      <c r="D232" s="216" t="s">
        <v>159</v>
      </c>
      <c r="E232" s="217" t="s">
        <v>427</v>
      </c>
      <c r="F232" s="218" t="s">
        <v>428</v>
      </c>
      <c r="G232" s="219" t="s">
        <v>226</v>
      </c>
      <c r="H232" s="220">
        <v>0.153</v>
      </c>
      <c r="I232" s="221"/>
      <c r="J232" s="222">
        <f>ROUND(I232*H232,2)</f>
        <v>0</v>
      </c>
      <c r="K232" s="218" t="s">
        <v>219</v>
      </c>
      <c r="L232" s="47"/>
      <c r="M232" s="223" t="s">
        <v>19</v>
      </c>
      <c r="N232" s="224" t="s">
        <v>43</v>
      </c>
      <c r="O232" s="87"/>
      <c r="P232" s="225">
        <f>O232*H232</f>
        <v>0</v>
      </c>
      <c r="Q232" s="225">
        <v>0</v>
      </c>
      <c r="R232" s="225">
        <f>Q232*H232</f>
        <v>0</v>
      </c>
      <c r="S232" s="225">
        <v>1.8</v>
      </c>
      <c r="T232" s="226">
        <f>S232*H232</f>
        <v>0.27539999999999998</v>
      </c>
      <c r="U232" s="41"/>
      <c r="V232" s="41"/>
      <c r="W232" s="41"/>
      <c r="X232" s="41"/>
      <c r="Y232" s="41"/>
      <c r="Z232" s="41"/>
      <c r="AA232" s="41"/>
      <c r="AB232" s="41"/>
      <c r="AC232" s="41"/>
      <c r="AD232" s="41"/>
      <c r="AE232" s="41"/>
      <c r="AR232" s="227" t="s">
        <v>178</v>
      </c>
      <c r="AT232" s="227" t="s">
        <v>159</v>
      </c>
      <c r="AU232" s="227" t="s">
        <v>81</v>
      </c>
      <c r="AY232" s="20" t="s">
        <v>156</v>
      </c>
      <c r="BE232" s="228">
        <f>IF(N232="základní",J232,0)</f>
        <v>0</v>
      </c>
      <c r="BF232" s="228">
        <f>IF(N232="snížená",J232,0)</f>
        <v>0</v>
      </c>
      <c r="BG232" s="228">
        <f>IF(N232="zákl. přenesená",J232,0)</f>
        <v>0</v>
      </c>
      <c r="BH232" s="228">
        <f>IF(N232="sníž. přenesená",J232,0)</f>
        <v>0</v>
      </c>
      <c r="BI232" s="228">
        <f>IF(N232="nulová",J232,0)</f>
        <v>0</v>
      </c>
      <c r="BJ232" s="20" t="s">
        <v>79</v>
      </c>
      <c r="BK232" s="228">
        <f>ROUND(I232*H232,2)</f>
        <v>0</v>
      </c>
      <c r="BL232" s="20" t="s">
        <v>178</v>
      </c>
      <c r="BM232" s="227" t="s">
        <v>429</v>
      </c>
    </row>
    <row r="233" s="2" customFormat="1">
      <c r="A233" s="41"/>
      <c r="B233" s="42"/>
      <c r="C233" s="43"/>
      <c r="D233" s="229" t="s">
        <v>166</v>
      </c>
      <c r="E233" s="43"/>
      <c r="F233" s="230" t="s">
        <v>430</v>
      </c>
      <c r="G233" s="43"/>
      <c r="H233" s="43"/>
      <c r="I233" s="231"/>
      <c r="J233" s="43"/>
      <c r="K233" s="43"/>
      <c r="L233" s="47"/>
      <c r="M233" s="232"/>
      <c r="N233" s="233"/>
      <c r="O233" s="87"/>
      <c r="P233" s="87"/>
      <c r="Q233" s="87"/>
      <c r="R233" s="87"/>
      <c r="S233" s="87"/>
      <c r="T233" s="88"/>
      <c r="U233" s="41"/>
      <c r="V233" s="41"/>
      <c r="W233" s="41"/>
      <c r="X233" s="41"/>
      <c r="Y233" s="41"/>
      <c r="Z233" s="41"/>
      <c r="AA233" s="41"/>
      <c r="AB233" s="41"/>
      <c r="AC233" s="41"/>
      <c r="AD233" s="41"/>
      <c r="AE233" s="41"/>
      <c r="AT233" s="20" t="s">
        <v>166</v>
      </c>
      <c r="AU233" s="20" t="s">
        <v>81</v>
      </c>
    </row>
    <row r="234" s="13" customFormat="1">
      <c r="A234" s="13"/>
      <c r="B234" s="239"/>
      <c r="C234" s="240"/>
      <c r="D234" s="241" t="s">
        <v>222</v>
      </c>
      <c r="E234" s="242" t="s">
        <v>19</v>
      </c>
      <c r="F234" s="243" t="s">
        <v>431</v>
      </c>
      <c r="G234" s="240"/>
      <c r="H234" s="244">
        <v>0.153</v>
      </c>
      <c r="I234" s="245"/>
      <c r="J234" s="240"/>
      <c r="K234" s="240"/>
      <c r="L234" s="246"/>
      <c r="M234" s="247"/>
      <c r="N234" s="248"/>
      <c r="O234" s="248"/>
      <c r="P234" s="248"/>
      <c r="Q234" s="248"/>
      <c r="R234" s="248"/>
      <c r="S234" s="248"/>
      <c r="T234" s="249"/>
      <c r="U234" s="13"/>
      <c r="V234" s="13"/>
      <c r="W234" s="13"/>
      <c r="X234" s="13"/>
      <c r="Y234" s="13"/>
      <c r="Z234" s="13"/>
      <c r="AA234" s="13"/>
      <c r="AB234" s="13"/>
      <c r="AC234" s="13"/>
      <c r="AD234" s="13"/>
      <c r="AE234" s="13"/>
      <c r="AT234" s="250" t="s">
        <v>222</v>
      </c>
      <c r="AU234" s="250" t="s">
        <v>81</v>
      </c>
      <c r="AV234" s="13" t="s">
        <v>81</v>
      </c>
      <c r="AW234" s="13" t="s">
        <v>33</v>
      </c>
      <c r="AX234" s="13" t="s">
        <v>79</v>
      </c>
      <c r="AY234" s="250" t="s">
        <v>156</v>
      </c>
    </row>
    <row r="235" s="2" customFormat="1" ht="24.15" customHeight="1">
      <c r="A235" s="41"/>
      <c r="B235" s="42"/>
      <c r="C235" s="216" t="s">
        <v>432</v>
      </c>
      <c r="D235" s="216" t="s">
        <v>159</v>
      </c>
      <c r="E235" s="217" t="s">
        <v>433</v>
      </c>
      <c r="F235" s="218" t="s">
        <v>434</v>
      </c>
      <c r="G235" s="219" t="s">
        <v>226</v>
      </c>
      <c r="H235" s="220">
        <v>0.11700000000000001</v>
      </c>
      <c r="I235" s="221"/>
      <c r="J235" s="222">
        <f>ROUND(I235*H235,2)</f>
        <v>0</v>
      </c>
      <c r="K235" s="218" t="s">
        <v>219</v>
      </c>
      <c r="L235" s="47"/>
      <c r="M235" s="223" t="s">
        <v>19</v>
      </c>
      <c r="N235" s="224" t="s">
        <v>43</v>
      </c>
      <c r="O235" s="87"/>
      <c r="P235" s="225">
        <f>O235*H235</f>
        <v>0</v>
      </c>
      <c r="Q235" s="225">
        <v>0</v>
      </c>
      <c r="R235" s="225">
        <f>Q235*H235</f>
        <v>0</v>
      </c>
      <c r="S235" s="225">
        <v>1.8</v>
      </c>
      <c r="T235" s="226">
        <f>S235*H235</f>
        <v>0.21060000000000001</v>
      </c>
      <c r="U235" s="41"/>
      <c r="V235" s="41"/>
      <c r="W235" s="41"/>
      <c r="X235" s="41"/>
      <c r="Y235" s="41"/>
      <c r="Z235" s="41"/>
      <c r="AA235" s="41"/>
      <c r="AB235" s="41"/>
      <c r="AC235" s="41"/>
      <c r="AD235" s="41"/>
      <c r="AE235" s="41"/>
      <c r="AR235" s="227" t="s">
        <v>178</v>
      </c>
      <c r="AT235" s="227" t="s">
        <v>159</v>
      </c>
      <c r="AU235" s="227" t="s">
        <v>81</v>
      </c>
      <c r="AY235" s="20" t="s">
        <v>156</v>
      </c>
      <c r="BE235" s="228">
        <f>IF(N235="základní",J235,0)</f>
        <v>0</v>
      </c>
      <c r="BF235" s="228">
        <f>IF(N235="snížená",J235,0)</f>
        <v>0</v>
      </c>
      <c r="BG235" s="228">
        <f>IF(N235="zákl. přenesená",J235,0)</f>
        <v>0</v>
      </c>
      <c r="BH235" s="228">
        <f>IF(N235="sníž. přenesená",J235,0)</f>
        <v>0</v>
      </c>
      <c r="BI235" s="228">
        <f>IF(N235="nulová",J235,0)</f>
        <v>0</v>
      </c>
      <c r="BJ235" s="20" t="s">
        <v>79</v>
      </c>
      <c r="BK235" s="228">
        <f>ROUND(I235*H235,2)</f>
        <v>0</v>
      </c>
      <c r="BL235" s="20" t="s">
        <v>178</v>
      </c>
      <c r="BM235" s="227" t="s">
        <v>435</v>
      </c>
    </row>
    <row r="236" s="2" customFormat="1">
      <c r="A236" s="41"/>
      <c r="B236" s="42"/>
      <c r="C236" s="43"/>
      <c r="D236" s="229" t="s">
        <v>166</v>
      </c>
      <c r="E236" s="43"/>
      <c r="F236" s="230" t="s">
        <v>436</v>
      </c>
      <c r="G236" s="43"/>
      <c r="H236" s="43"/>
      <c r="I236" s="231"/>
      <c r="J236" s="43"/>
      <c r="K236" s="43"/>
      <c r="L236" s="47"/>
      <c r="M236" s="232"/>
      <c r="N236" s="233"/>
      <c r="O236" s="87"/>
      <c r="P236" s="87"/>
      <c r="Q236" s="87"/>
      <c r="R236" s="87"/>
      <c r="S236" s="87"/>
      <c r="T236" s="88"/>
      <c r="U236" s="41"/>
      <c r="V236" s="41"/>
      <c r="W236" s="41"/>
      <c r="X236" s="41"/>
      <c r="Y236" s="41"/>
      <c r="Z236" s="41"/>
      <c r="AA236" s="41"/>
      <c r="AB236" s="41"/>
      <c r="AC236" s="41"/>
      <c r="AD236" s="41"/>
      <c r="AE236" s="41"/>
      <c r="AT236" s="20" t="s">
        <v>166</v>
      </c>
      <c r="AU236" s="20" t="s">
        <v>81</v>
      </c>
    </row>
    <row r="237" s="13" customFormat="1">
      <c r="A237" s="13"/>
      <c r="B237" s="239"/>
      <c r="C237" s="240"/>
      <c r="D237" s="241" t="s">
        <v>222</v>
      </c>
      <c r="E237" s="242" t="s">
        <v>19</v>
      </c>
      <c r="F237" s="243" t="s">
        <v>437</v>
      </c>
      <c r="G237" s="240"/>
      <c r="H237" s="244">
        <v>0.23000000000000001</v>
      </c>
      <c r="I237" s="245"/>
      <c r="J237" s="240"/>
      <c r="K237" s="240"/>
      <c r="L237" s="246"/>
      <c r="M237" s="247"/>
      <c r="N237" s="248"/>
      <c r="O237" s="248"/>
      <c r="P237" s="248"/>
      <c r="Q237" s="248"/>
      <c r="R237" s="248"/>
      <c r="S237" s="248"/>
      <c r="T237" s="249"/>
      <c r="U237" s="13"/>
      <c r="V237" s="13"/>
      <c r="W237" s="13"/>
      <c r="X237" s="13"/>
      <c r="Y237" s="13"/>
      <c r="Z237" s="13"/>
      <c r="AA237" s="13"/>
      <c r="AB237" s="13"/>
      <c r="AC237" s="13"/>
      <c r="AD237" s="13"/>
      <c r="AE237" s="13"/>
      <c r="AT237" s="250" t="s">
        <v>222</v>
      </c>
      <c r="AU237" s="250" t="s">
        <v>81</v>
      </c>
      <c r="AV237" s="13" t="s">
        <v>81</v>
      </c>
      <c r="AW237" s="13" t="s">
        <v>33</v>
      </c>
      <c r="AX237" s="13" t="s">
        <v>72</v>
      </c>
      <c r="AY237" s="250" t="s">
        <v>156</v>
      </c>
    </row>
    <row r="238" s="13" customFormat="1">
      <c r="A238" s="13"/>
      <c r="B238" s="239"/>
      <c r="C238" s="240"/>
      <c r="D238" s="241" t="s">
        <v>222</v>
      </c>
      <c r="E238" s="242" t="s">
        <v>19</v>
      </c>
      <c r="F238" s="243" t="s">
        <v>438</v>
      </c>
      <c r="G238" s="240"/>
      <c r="H238" s="244">
        <v>-0.113</v>
      </c>
      <c r="I238" s="245"/>
      <c r="J238" s="240"/>
      <c r="K238" s="240"/>
      <c r="L238" s="246"/>
      <c r="M238" s="247"/>
      <c r="N238" s="248"/>
      <c r="O238" s="248"/>
      <c r="P238" s="248"/>
      <c r="Q238" s="248"/>
      <c r="R238" s="248"/>
      <c r="S238" s="248"/>
      <c r="T238" s="249"/>
      <c r="U238" s="13"/>
      <c r="V238" s="13"/>
      <c r="W238" s="13"/>
      <c r="X238" s="13"/>
      <c r="Y238" s="13"/>
      <c r="Z238" s="13"/>
      <c r="AA238" s="13"/>
      <c r="AB238" s="13"/>
      <c r="AC238" s="13"/>
      <c r="AD238" s="13"/>
      <c r="AE238" s="13"/>
      <c r="AT238" s="250" t="s">
        <v>222</v>
      </c>
      <c r="AU238" s="250" t="s">
        <v>81</v>
      </c>
      <c r="AV238" s="13" t="s">
        <v>81</v>
      </c>
      <c r="AW238" s="13" t="s">
        <v>33</v>
      </c>
      <c r="AX238" s="13" t="s">
        <v>72</v>
      </c>
      <c r="AY238" s="250" t="s">
        <v>156</v>
      </c>
    </row>
    <row r="239" s="16" customFormat="1">
      <c r="A239" s="16"/>
      <c r="B239" s="272"/>
      <c r="C239" s="273"/>
      <c r="D239" s="241" t="s">
        <v>222</v>
      </c>
      <c r="E239" s="274" t="s">
        <v>19</v>
      </c>
      <c r="F239" s="275" t="s">
        <v>292</v>
      </c>
      <c r="G239" s="273"/>
      <c r="H239" s="276">
        <v>0.11700000000000001</v>
      </c>
      <c r="I239" s="277"/>
      <c r="J239" s="273"/>
      <c r="K239" s="273"/>
      <c r="L239" s="278"/>
      <c r="M239" s="279"/>
      <c r="N239" s="280"/>
      <c r="O239" s="280"/>
      <c r="P239" s="280"/>
      <c r="Q239" s="280"/>
      <c r="R239" s="280"/>
      <c r="S239" s="280"/>
      <c r="T239" s="281"/>
      <c r="U239" s="16"/>
      <c r="V239" s="16"/>
      <c r="W239" s="16"/>
      <c r="X239" s="16"/>
      <c r="Y239" s="16"/>
      <c r="Z239" s="16"/>
      <c r="AA239" s="16"/>
      <c r="AB239" s="16"/>
      <c r="AC239" s="16"/>
      <c r="AD239" s="16"/>
      <c r="AE239" s="16"/>
      <c r="AT239" s="282" t="s">
        <v>222</v>
      </c>
      <c r="AU239" s="282" t="s">
        <v>81</v>
      </c>
      <c r="AV239" s="16" t="s">
        <v>178</v>
      </c>
      <c r="AW239" s="16" t="s">
        <v>33</v>
      </c>
      <c r="AX239" s="16" t="s">
        <v>79</v>
      </c>
      <c r="AY239" s="282" t="s">
        <v>156</v>
      </c>
    </row>
    <row r="240" s="2" customFormat="1" ht="24.15" customHeight="1">
      <c r="A240" s="41"/>
      <c r="B240" s="42"/>
      <c r="C240" s="216" t="s">
        <v>439</v>
      </c>
      <c r="D240" s="216" t="s">
        <v>159</v>
      </c>
      <c r="E240" s="217" t="s">
        <v>440</v>
      </c>
      <c r="F240" s="218" t="s">
        <v>441</v>
      </c>
      <c r="G240" s="219" t="s">
        <v>226</v>
      </c>
      <c r="H240" s="220">
        <v>0.91200000000000003</v>
      </c>
      <c r="I240" s="221"/>
      <c r="J240" s="222">
        <f>ROUND(I240*H240,2)</f>
        <v>0</v>
      </c>
      <c r="K240" s="218" t="s">
        <v>219</v>
      </c>
      <c r="L240" s="47"/>
      <c r="M240" s="223" t="s">
        <v>19</v>
      </c>
      <c r="N240" s="224" t="s">
        <v>43</v>
      </c>
      <c r="O240" s="87"/>
      <c r="P240" s="225">
        <f>O240*H240</f>
        <v>0</v>
      </c>
      <c r="Q240" s="225">
        <v>0</v>
      </c>
      <c r="R240" s="225">
        <f>Q240*H240</f>
        <v>0</v>
      </c>
      <c r="S240" s="225">
        <v>1.8</v>
      </c>
      <c r="T240" s="226">
        <f>S240*H240</f>
        <v>1.6416000000000002</v>
      </c>
      <c r="U240" s="41"/>
      <c r="V240" s="41"/>
      <c r="W240" s="41"/>
      <c r="X240" s="41"/>
      <c r="Y240" s="41"/>
      <c r="Z240" s="41"/>
      <c r="AA240" s="41"/>
      <c r="AB240" s="41"/>
      <c r="AC240" s="41"/>
      <c r="AD240" s="41"/>
      <c r="AE240" s="41"/>
      <c r="AR240" s="227" t="s">
        <v>178</v>
      </c>
      <c r="AT240" s="227" t="s">
        <v>159</v>
      </c>
      <c r="AU240" s="227" t="s">
        <v>81</v>
      </c>
      <c r="AY240" s="20" t="s">
        <v>156</v>
      </c>
      <c r="BE240" s="228">
        <f>IF(N240="základní",J240,0)</f>
        <v>0</v>
      </c>
      <c r="BF240" s="228">
        <f>IF(N240="snížená",J240,0)</f>
        <v>0</v>
      </c>
      <c r="BG240" s="228">
        <f>IF(N240="zákl. přenesená",J240,0)</f>
        <v>0</v>
      </c>
      <c r="BH240" s="228">
        <f>IF(N240="sníž. přenesená",J240,0)</f>
        <v>0</v>
      </c>
      <c r="BI240" s="228">
        <f>IF(N240="nulová",J240,0)</f>
        <v>0</v>
      </c>
      <c r="BJ240" s="20" t="s">
        <v>79</v>
      </c>
      <c r="BK240" s="228">
        <f>ROUND(I240*H240,2)</f>
        <v>0</v>
      </c>
      <c r="BL240" s="20" t="s">
        <v>178</v>
      </c>
      <c r="BM240" s="227" t="s">
        <v>442</v>
      </c>
    </row>
    <row r="241" s="2" customFormat="1">
      <c r="A241" s="41"/>
      <c r="B241" s="42"/>
      <c r="C241" s="43"/>
      <c r="D241" s="229" t="s">
        <v>166</v>
      </c>
      <c r="E241" s="43"/>
      <c r="F241" s="230" t="s">
        <v>443</v>
      </c>
      <c r="G241" s="43"/>
      <c r="H241" s="43"/>
      <c r="I241" s="231"/>
      <c r="J241" s="43"/>
      <c r="K241" s="43"/>
      <c r="L241" s="47"/>
      <c r="M241" s="232"/>
      <c r="N241" s="233"/>
      <c r="O241" s="87"/>
      <c r="P241" s="87"/>
      <c r="Q241" s="87"/>
      <c r="R241" s="87"/>
      <c r="S241" s="87"/>
      <c r="T241" s="88"/>
      <c r="U241" s="41"/>
      <c r="V241" s="41"/>
      <c r="W241" s="41"/>
      <c r="X241" s="41"/>
      <c r="Y241" s="41"/>
      <c r="Z241" s="41"/>
      <c r="AA241" s="41"/>
      <c r="AB241" s="41"/>
      <c r="AC241" s="41"/>
      <c r="AD241" s="41"/>
      <c r="AE241" s="41"/>
      <c r="AT241" s="20" t="s">
        <v>166</v>
      </c>
      <c r="AU241" s="20" t="s">
        <v>81</v>
      </c>
    </row>
    <row r="242" s="13" customFormat="1">
      <c r="A242" s="13"/>
      <c r="B242" s="239"/>
      <c r="C242" s="240"/>
      <c r="D242" s="241" t="s">
        <v>222</v>
      </c>
      <c r="E242" s="242" t="s">
        <v>19</v>
      </c>
      <c r="F242" s="243" t="s">
        <v>444</v>
      </c>
      <c r="G242" s="240"/>
      <c r="H242" s="244">
        <v>0.91200000000000003</v>
      </c>
      <c r="I242" s="245"/>
      <c r="J242" s="240"/>
      <c r="K242" s="240"/>
      <c r="L242" s="246"/>
      <c r="M242" s="247"/>
      <c r="N242" s="248"/>
      <c r="O242" s="248"/>
      <c r="P242" s="248"/>
      <c r="Q242" s="248"/>
      <c r="R242" s="248"/>
      <c r="S242" s="248"/>
      <c r="T242" s="249"/>
      <c r="U242" s="13"/>
      <c r="V242" s="13"/>
      <c r="W242" s="13"/>
      <c r="X242" s="13"/>
      <c r="Y242" s="13"/>
      <c r="Z242" s="13"/>
      <c r="AA242" s="13"/>
      <c r="AB242" s="13"/>
      <c r="AC242" s="13"/>
      <c r="AD242" s="13"/>
      <c r="AE242" s="13"/>
      <c r="AT242" s="250" t="s">
        <v>222</v>
      </c>
      <c r="AU242" s="250" t="s">
        <v>81</v>
      </c>
      <c r="AV242" s="13" t="s">
        <v>81</v>
      </c>
      <c r="AW242" s="13" t="s">
        <v>33</v>
      </c>
      <c r="AX242" s="13" t="s">
        <v>79</v>
      </c>
      <c r="AY242" s="250" t="s">
        <v>156</v>
      </c>
    </row>
    <row r="243" s="2" customFormat="1" ht="24.15" customHeight="1">
      <c r="A243" s="41"/>
      <c r="B243" s="42"/>
      <c r="C243" s="216" t="s">
        <v>445</v>
      </c>
      <c r="D243" s="216" t="s">
        <v>159</v>
      </c>
      <c r="E243" s="217" t="s">
        <v>446</v>
      </c>
      <c r="F243" s="218" t="s">
        <v>447</v>
      </c>
      <c r="G243" s="219" t="s">
        <v>226</v>
      </c>
      <c r="H243" s="220">
        <v>0.20399999999999999</v>
      </c>
      <c r="I243" s="221"/>
      <c r="J243" s="222">
        <f>ROUND(I243*H243,2)</f>
        <v>0</v>
      </c>
      <c r="K243" s="218" t="s">
        <v>219</v>
      </c>
      <c r="L243" s="47"/>
      <c r="M243" s="223" t="s">
        <v>19</v>
      </c>
      <c r="N243" s="224" t="s">
        <v>43</v>
      </c>
      <c r="O243" s="87"/>
      <c r="P243" s="225">
        <f>O243*H243</f>
        <v>0</v>
      </c>
      <c r="Q243" s="225">
        <v>0</v>
      </c>
      <c r="R243" s="225">
        <f>Q243*H243</f>
        <v>0</v>
      </c>
      <c r="S243" s="225">
        <v>1.8</v>
      </c>
      <c r="T243" s="226">
        <f>S243*H243</f>
        <v>0.36719999999999997</v>
      </c>
      <c r="U243" s="41"/>
      <c r="V243" s="41"/>
      <c r="W243" s="41"/>
      <c r="X243" s="41"/>
      <c r="Y243" s="41"/>
      <c r="Z243" s="41"/>
      <c r="AA243" s="41"/>
      <c r="AB243" s="41"/>
      <c r="AC243" s="41"/>
      <c r="AD243" s="41"/>
      <c r="AE243" s="41"/>
      <c r="AR243" s="227" t="s">
        <v>178</v>
      </c>
      <c r="AT243" s="227" t="s">
        <v>159</v>
      </c>
      <c r="AU243" s="227" t="s">
        <v>81</v>
      </c>
      <c r="AY243" s="20" t="s">
        <v>156</v>
      </c>
      <c r="BE243" s="228">
        <f>IF(N243="základní",J243,0)</f>
        <v>0</v>
      </c>
      <c r="BF243" s="228">
        <f>IF(N243="snížená",J243,0)</f>
        <v>0</v>
      </c>
      <c r="BG243" s="228">
        <f>IF(N243="zákl. přenesená",J243,0)</f>
        <v>0</v>
      </c>
      <c r="BH243" s="228">
        <f>IF(N243="sníž. přenesená",J243,0)</f>
        <v>0</v>
      </c>
      <c r="BI243" s="228">
        <f>IF(N243="nulová",J243,0)</f>
        <v>0</v>
      </c>
      <c r="BJ243" s="20" t="s">
        <v>79</v>
      </c>
      <c r="BK243" s="228">
        <f>ROUND(I243*H243,2)</f>
        <v>0</v>
      </c>
      <c r="BL243" s="20" t="s">
        <v>178</v>
      </c>
      <c r="BM243" s="227" t="s">
        <v>448</v>
      </c>
    </row>
    <row r="244" s="2" customFormat="1">
      <c r="A244" s="41"/>
      <c r="B244" s="42"/>
      <c r="C244" s="43"/>
      <c r="D244" s="229" t="s">
        <v>166</v>
      </c>
      <c r="E244" s="43"/>
      <c r="F244" s="230" t="s">
        <v>449</v>
      </c>
      <c r="G244" s="43"/>
      <c r="H244" s="43"/>
      <c r="I244" s="231"/>
      <c r="J244" s="43"/>
      <c r="K244" s="43"/>
      <c r="L244" s="47"/>
      <c r="M244" s="232"/>
      <c r="N244" s="233"/>
      <c r="O244" s="87"/>
      <c r="P244" s="87"/>
      <c r="Q244" s="87"/>
      <c r="R244" s="87"/>
      <c r="S244" s="87"/>
      <c r="T244" s="88"/>
      <c r="U244" s="41"/>
      <c r="V244" s="41"/>
      <c r="W244" s="41"/>
      <c r="X244" s="41"/>
      <c r="Y244" s="41"/>
      <c r="Z244" s="41"/>
      <c r="AA244" s="41"/>
      <c r="AB244" s="41"/>
      <c r="AC244" s="41"/>
      <c r="AD244" s="41"/>
      <c r="AE244" s="41"/>
      <c r="AT244" s="20" t="s">
        <v>166</v>
      </c>
      <c r="AU244" s="20" t="s">
        <v>81</v>
      </c>
    </row>
    <row r="245" s="13" customFormat="1">
      <c r="A245" s="13"/>
      <c r="B245" s="239"/>
      <c r="C245" s="240"/>
      <c r="D245" s="241" t="s">
        <v>222</v>
      </c>
      <c r="E245" s="242" t="s">
        <v>19</v>
      </c>
      <c r="F245" s="243" t="s">
        <v>450</v>
      </c>
      <c r="G245" s="240"/>
      <c r="H245" s="244">
        <v>0.20399999999999999</v>
      </c>
      <c r="I245" s="245"/>
      <c r="J245" s="240"/>
      <c r="K245" s="240"/>
      <c r="L245" s="246"/>
      <c r="M245" s="247"/>
      <c r="N245" s="248"/>
      <c r="O245" s="248"/>
      <c r="P245" s="248"/>
      <c r="Q245" s="248"/>
      <c r="R245" s="248"/>
      <c r="S245" s="248"/>
      <c r="T245" s="249"/>
      <c r="U245" s="13"/>
      <c r="V245" s="13"/>
      <c r="W245" s="13"/>
      <c r="X245" s="13"/>
      <c r="Y245" s="13"/>
      <c r="Z245" s="13"/>
      <c r="AA245" s="13"/>
      <c r="AB245" s="13"/>
      <c r="AC245" s="13"/>
      <c r="AD245" s="13"/>
      <c r="AE245" s="13"/>
      <c r="AT245" s="250" t="s">
        <v>222</v>
      </c>
      <c r="AU245" s="250" t="s">
        <v>81</v>
      </c>
      <c r="AV245" s="13" t="s">
        <v>81</v>
      </c>
      <c r="AW245" s="13" t="s">
        <v>33</v>
      </c>
      <c r="AX245" s="13" t="s">
        <v>79</v>
      </c>
      <c r="AY245" s="250" t="s">
        <v>156</v>
      </c>
    </row>
    <row r="246" s="2" customFormat="1" ht="24.15" customHeight="1">
      <c r="A246" s="41"/>
      <c r="B246" s="42"/>
      <c r="C246" s="216" t="s">
        <v>451</v>
      </c>
      <c r="D246" s="216" t="s">
        <v>159</v>
      </c>
      <c r="E246" s="217" t="s">
        <v>452</v>
      </c>
      <c r="F246" s="218" t="s">
        <v>453</v>
      </c>
      <c r="G246" s="219" t="s">
        <v>266</v>
      </c>
      <c r="H246" s="220">
        <v>0.47999999999999998</v>
      </c>
      <c r="I246" s="221"/>
      <c r="J246" s="222">
        <f>ROUND(I246*H246,2)</f>
        <v>0</v>
      </c>
      <c r="K246" s="218" t="s">
        <v>219</v>
      </c>
      <c r="L246" s="47"/>
      <c r="M246" s="223" t="s">
        <v>19</v>
      </c>
      <c r="N246" s="224" t="s">
        <v>43</v>
      </c>
      <c r="O246" s="87"/>
      <c r="P246" s="225">
        <f>O246*H246</f>
        <v>0</v>
      </c>
      <c r="Q246" s="225">
        <v>0.00316</v>
      </c>
      <c r="R246" s="225">
        <f>Q246*H246</f>
        <v>0.0015168</v>
      </c>
      <c r="S246" s="225">
        <v>0.069000000000000006</v>
      </c>
      <c r="T246" s="226">
        <f>S246*H246</f>
        <v>0.033120000000000004</v>
      </c>
      <c r="U246" s="41"/>
      <c r="V246" s="41"/>
      <c r="W246" s="41"/>
      <c r="X246" s="41"/>
      <c r="Y246" s="41"/>
      <c r="Z246" s="41"/>
      <c r="AA246" s="41"/>
      <c r="AB246" s="41"/>
      <c r="AC246" s="41"/>
      <c r="AD246" s="41"/>
      <c r="AE246" s="41"/>
      <c r="AR246" s="227" t="s">
        <v>178</v>
      </c>
      <c r="AT246" s="227" t="s">
        <v>159</v>
      </c>
      <c r="AU246" s="227" t="s">
        <v>81</v>
      </c>
      <c r="AY246" s="20" t="s">
        <v>156</v>
      </c>
      <c r="BE246" s="228">
        <f>IF(N246="základní",J246,0)</f>
        <v>0</v>
      </c>
      <c r="BF246" s="228">
        <f>IF(N246="snížená",J246,0)</f>
        <v>0</v>
      </c>
      <c r="BG246" s="228">
        <f>IF(N246="zákl. přenesená",J246,0)</f>
        <v>0</v>
      </c>
      <c r="BH246" s="228">
        <f>IF(N246="sníž. přenesená",J246,0)</f>
        <v>0</v>
      </c>
      <c r="BI246" s="228">
        <f>IF(N246="nulová",J246,0)</f>
        <v>0</v>
      </c>
      <c r="BJ246" s="20" t="s">
        <v>79</v>
      </c>
      <c r="BK246" s="228">
        <f>ROUND(I246*H246,2)</f>
        <v>0</v>
      </c>
      <c r="BL246" s="20" t="s">
        <v>178</v>
      </c>
      <c r="BM246" s="227" t="s">
        <v>454</v>
      </c>
    </row>
    <row r="247" s="2" customFormat="1">
      <c r="A247" s="41"/>
      <c r="B247" s="42"/>
      <c r="C247" s="43"/>
      <c r="D247" s="229" t="s">
        <v>166</v>
      </c>
      <c r="E247" s="43"/>
      <c r="F247" s="230" t="s">
        <v>455</v>
      </c>
      <c r="G247" s="43"/>
      <c r="H247" s="43"/>
      <c r="I247" s="231"/>
      <c r="J247" s="43"/>
      <c r="K247" s="43"/>
      <c r="L247" s="47"/>
      <c r="M247" s="232"/>
      <c r="N247" s="233"/>
      <c r="O247" s="87"/>
      <c r="P247" s="87"/>
      <c r="Q247" s="87"/>
      <c r="R247" s="87"/>
      <c r="S247" s="87"/>
      <c r="T247" s="88"/>
      <c r="U247" s="41"/>
      <c r="V247" s="41"/>
      <c r="W247" s="41"/>
      <c r="X247" s="41"/>
      <c r="Y247" s="41"/>
      <c r="Z247" s="41"/>
      <c r="AA247" s="41"/>
      <c r="AB247" s="41"/>
      <c r="AC247" s="41"/>
      <c r="AD247" s="41"/>
      <c r="AE247" s="41"/>
      <c r="AT247" s="20" t="s">
        <v>166</v>
      </c>
      <c r="AU247" s="20" t="s">
        <v>81</v>
      </c>
    </row>
    <row r="248" s="13" customFormat="1">
      <c r="A248" s="13"/>
      <c r="B248" s="239"/>
      <c r="C248" s="240"/>
      <c r="D248" s="241" t="s">
        <v>222</v>
      </c>
      <c r="E248" s="242" t="s">
        <v>19</v>
      </c>
      <c r="F248" s="243" t="s">
        <v>456</v>
      </c>
      <c r="G248" s="240"/>
      <c r="H248" s="244">
        <v>0.47999999999999998</v>
      </c>
      <c r="I248" s="245"/>
      <c r="J248" s="240"/>
      <c r="K248" s="240"/>
      <c r="L248" s="246"/>
      <c r="M248" s="247"/>
      <c r="N248" s="248"/>
      <c r="O248" s="248"/>
      <c r="P248" s="248"/>
      <c r="Q248" s="248"/>
      <c r="R248" s="248"/>
      <c r="S248" s="248"/>
      <c r="T248" s="249"/>
      <c r="U248" s="13"/>
      <c r="V248" s="13"/>
      <c r="W248" s="13"/>
      <c r="X248" s="13"/>
      <c r="Y248" s="13"/>
      <c r="Z248" s="13"/>
      <c r="AA248" s="13"/>
      <c r="AB248" s="13"/>
      <c r="AC248" s="13"/>
      <c r="AD248" s="13"/>
      <c r="AE248" s="13"/>
      <c r="AT248" s="250" t="s">
        <v>222</v>
      </c>
      <c r="AU248" s="250" t="s">
        <v>81</v>
      </c>
      <c r="AV248" s="13" t="s">
        <v>81</v>
      </c>
      <c r="AW248" s="13" t="s">
        <v>33</v>
      </c>
      <c r="AX248" s="13" t="s">
        <v>79</v>
      </c>
      <c r="AY248" s="250" t="s">
        <v>156</v>
      </c>
    </row>
    <row r="249" s="2" customFormat="1" ht="24.15" customHeight="1">
      <c r="A249" s="41"/>
      <c r="B249" s="42"/>
      <c r="C249" s="216" t="s">
        <v>457</v>
      </c>
      <c r="D249" s="216" t="s">
        <v>159</v>
      </c>
      <c r="E249" s="217" t="s">
        <v>458</v>
      </c>
      <c r="F249" s="218" t="s">
        <v>459</v>
      </c>
      <c r="G249" s="219" t="s">
        <v>460</v>
      </c>
      <c r="H249" s="220">
        <v>1</v>
      </c>
      <c r="I249" s="221"/>
      <c r="J249" s="222">
        <f>ROUND(I249*H249,2)</f>
        <v>0</v>
      </c>
      <c r="K249" s="218" t="s">
        <v>19</v>
      </c>
      <c r="L249" s="47"/>
      <c r="M249" s="223" t="s">
        <v>19</v>
      </c>
      <c r="N249" s="224" t="s">
        <v>43</v>
      </c>
      <c r="O249" s="87"/>
      <c r="P249" s="225">
        <f>O249*H249</f>
        <v>0</v>
      </c>
      <c r="Q249" s="225">
        <v>0</v>
      </c>
      <c r="R249" s="225">
        <f>Q249*H249</f>
        <v>0</v>
      </c>
      <c r="S249" s="225">
        <v>0</v>
      </c>
      <c r="T249" s="226">
        <f>S249*H249</f>
        <v>0</v>
      </c>
      <c r="U249" s="41"/>
      <c r="V249" s="41"/>
      <c r="W249" s="41"/>
      <c r="X249" s="41"/>
      <c r="Y249" s="41"/>
      <c r="Z249" s="41"/>
      <c r="AA249" s="41"/>
      <c r="AB249" s="41"/>
      <c r="AC249" s="41"/>
      <c r="AD249" s="41"/>
      <c r="AE249" s="41"/>
      <c r="AR249" s="227" t="s">
        <v>178</v>
      </c>
      <c r="AT249" s="227" t="s">
        <v>159</v>
      </c>
      <c r="AU249" s="227" t="s">
        <v>81</v>
      </c>
      <c r="AY249" s="20" t="s">
        <v>156</v>
      </c>
      <c r="BE249" s="228">
        <f>IF(N249="základní",J249,0)</f>
        <v>0</v>
      </c>
      <c r="BF249" s="228">
        <f>IF(N249="snížená",J249,0)</f>
        <v>0</v>
      </c>
      <c r="BG249" s="228">
        <f>IF(N249="zákl. přenesená",J249,0)</f>
        <v>0</v>
      </c>
      <c r="BH249" s="228">
        <f>IF(N249="sníž. přenesená",J249,0)</f>
        <v>0</v>
      </c>
      <c r="BI249" s="228">
        <f>IF(N249="nulová",J249,0)</f>
        <v>0</v>
      </c>
      <c r="BJ249" s="20" t="s">
        <v>79</v>
      </c>
      <c r="BK249" s="228">
        <f>ROUND(I249*H249,2)</f>
        <v>0</v>
      </c>
      <c r="BL249" s="20" t="s">
        <v>178</v>
      </c>
      <c r="BM249" s="227" t="s">
        <v>461</v>
      </c>
    </row>
    <row r="250" s="2" customFormat="1" ht="16.5" customHeight="1">
      <c r="A250" s="41"/>
      <c r="B250" s="42"/>
      <c r="C250" s="216" t="s">
        <v>462</v>
      </c>
      <c r="D250" s="216" t="s">
        <v>159</v>
      </c>
      <c r="E250" s="217" t="s">
        <v>463</v>
      </c>
      <c r="F250" s="218" t="s">
        <v>464</v>
      </c>
      <c r="G250" s="219" t="s">
        <v>273</v>
      </c>
      <c r="H250" s="220">
        <v>1</v>
      </c>
      <c r="I250" s="221"/>
      <c r="J250" s="222">
        <f>ROUND(I250*H250,2)</f>
        <v>0</v>
      </c>
      <c r="K250" s="218" t="s">
        <v>19</v>
      </c>
      <c r="L250" s="47"/>
      <c r="M250" s="223" t="s">
        <v>19</v>
      </c>
      <c r="N250" s="224" t="s">
        <v>43</v>
      </c>
      <c r="O250" s="87"/>
      <c r="P250" s="225">
        <f>O250*H250</f>
        <v>0</v>
      </c>
      <c r="Q250" s="225">
        <v>0</v>
      </c>
      <c r="R250" s="225">
        <f>Q250*H250</f>
        <v>0</v>
      </c>
      <c r="S250" s="225">
        <v>0</v>
      </c>
      <c r="T250" s="226">
        <f>S250*H250</f>
        <v>0</v>
      </c>
      <c r="U250" s="41"/>
      <c r="V250" s="41"/>
      <c r="W250" s="41"/>
      <c r="X250" s="41"/>
      <c r="Y250" s="41"/>
      <c r="Z250" s="41"/>
      <c r="AA250" s="41"/>
      <c r="AB250" s="41"/>
      <c r="AC250" s="41"/>
      <c r="AD250" s="41"/>
      <c r="AE250" s="41"/>
      <c r="AR250" s="227" t="s">
        <v>178</v>
      </c>
      <c r="AT250" s="227" t="s">
        <v>159</v>
      </c>
      <c r="AU250" s="227" t="s">
        <v>81</v>
      </c>
      <c r="AY250" s="20" t="s">
        <v>156</v>
      </c>
      <c r="BE250" s="228">
        <f>IF(N250="základní",J250,0)</f>
        <v>0</v>
      </c>
      <c r="BF250" s="228">
        <f>IF(N250="snížená",J250,0)</f>
        <v>0</v>
      </c>
      <c r="BG250" s="228">
        <f>IF(N250="zákl. přenesená",J250,0)</f>
        <v>0</v>
      </c>
      <c r="BH250" s="228">
        <f>IF(N250="sníž. přenesená",J250,0)</f>
        <v>0</v>
      </c>
      <c r="BI250" s="228">
        <f>IF(N250="nulová",J250,0)</f>
        <v>0</v>
      </c>
      <c r="BJ250" s="20" t="s">
        <v>79</v>
      </c>
      <c r="BK250" s="228">
        <f>ROUND(I250*H250,2)</f>
        <v>0</v>
      </c>
      <c r="BL250" s="20" t="s">
        <v>178</v>
      </c>
      <c r="BM250" s="227" t="s">
        <v>465</v>
      </c>
    </row>
    <row r="251" s="2" customFormat="1" ht="24.15" customHeight="1">
      <c r="A251" s="41"/>
      <c r="B251" s="42"/>
      <c r="C251" s="216" t="s">
        <v>466</v>
      </c>
      <c r="D251" s="216" t="s">
        <v>159</v>
      </c>
      <c r="E251" s="217" t="s">
        <v>467</v>
      </c>
      <c r="F251" s="218" t="s">
        <v>468</v>
      </c>
      <c r="G251" s="219" t="s">
        <v>218</v>
      </c>
      <c r="H251" s="220">
        <v>46.100000000000001</v>
      </c>
      <c r="I251" s="221"/>
      <c r="J251" s="222">
        <f>ROUND(I251*H251,2)</f>
        <v>0</v>
      </c>
      <c r="K251" s="218" t="s">
        <v>219</v>
      </c>
      <c r="L251" s="47"/>
      <c r="M251" s="223" t="s">
        <v>19</v>
      </c>
      <c r="N251" s="224" t="s">
        <v>43</v>
      </c>
      <c r="O251" s="87"/>
      <c r="P251" s="225">
        <f>O251*H251</f>
        <v>0</v>
      </c>
      <c r="Q251" s="225">
        <v>0.00012999999999999999</v>
      </c>
      <c r="R251" s="225">
        <f>Q251*H251</f>
        <v>0.0059930000000000001</v>
      </c>
      <c r="S251" s="225">
        <v>0</v>
      </c>
      <c r="T251" s="226">
        <f>S251*H251</f>
        <v>0</v>
      </c>
      <c r="U251" s="41"/>
      <c r="V251" s="41"/>
      <c r="W251" s="41"/>
      <c r="X251" s="41"/>
      <c r="Y251" s="41"/>
      <c r="Z251" s="41"/>
      <c r="AA251" s="41"/>
      <c r="AB251" s="41"/>
      <c r="AC251" s="41"/>
      <c r="AD251" s="41"/>
      <c r="AE251" s="41"/>
      <c r="AR251" s="227" t="s">
        <v>178</v>
      </c>
      <c r="AT251" s="227" t="s">
        <v>159</v>
      </c>
      <c r="AU251" s="227" t="s">
        <v>81</v>
      </c>
      <c r="AY251" s="20" t="s">
        <v>156</v>
      </c>
      <c r="BE251" s="228">
        <f>IF(N251="základní",J251,0)</f>
        <v>0</v>
      </c>
      <c r="BF251" s="228">
        <f>IF(N251="snížená",J251,0)</f>
        <v>0</v>
      </c>
      <c r="BG251" s="228">
        <f>IF(N251="zákl. přenesená",J251,0)</f>
        <v>0</v>
      </c>
      <c r="BH251" s="228">
        <f>IF(N251="sníž. přenesená",J251,0)</f>
        <v>0</v>
      </c>
      <c r="BI251" s="228">
        <f>IF(N251="nulová",J251,0)</f>
        <v>0</v>
      </c>
      <c r="BJ251" s="20" t="s">
        <v>79</v>
      </c>
      <c r="BK251" s="228">
        <f>ROUND(I251*H251,2)</f>
        <v>0</v>
      </c>
      <c r="BL251" s="20" t="s">
        <v>178</v>
      </c>
      <c r="BM251" s="227" t="s">
        <v>469</v>
      </c>
    </row>
    <row r="252" s="2" customFormat="1">
      <c r="A252" s="41"/>
      <c r="B252" s="42"/>
      <c r="C252" s="43"/>
      <c r="D252" s="229" t="s">
        <v>166</v>
      </c>
      <c r="E252" s="43"/>
      <c r="F252" s="230" t="s">
        <v>470</v>
      </c>
      <c r="G252" s="43"/>
      <c r="H252" s="43"/>
      <c r="I252" s="231"/>
      <c r="J252" s="43"/>
      <c r="K252" s="43"/>
      <c r="L252" s="47"/>
      <c r="M252" s="232"/>
      <c r="N252" s="233"/>
      <c r="O252" s="87"/>
      <c r="P252" s="87"/>
      <c r="Q252" s="87"/>
      <c r="R252" s="87"/>
      <c r="S252" s="87"/>
      <c r="T252" s="88"/>
      <c r="U252" s="41"/>
      <c r="V252" s="41"/>
      <c r="W252" s="41"/>
      <c r="X252" s="41"/>
      <c r="Y252" s="41"/>
      <c r="Z252" s="41"/>
      <c r="AA252" s="41"/>
      <c r="AB252" s="41"/>
      <c r="AC252" s="41"/>
      <c r="AD252" s="41"/>
      <c r="AE252" s="41"/>
      <c r="AT252" s="20" t="s">
        <v>166</v>
      </c>
      <c r="AU252" s="20" t="s">
        <v>81</v>
      </c>
    </row>
    <row r="253" s="13" customFormat="1">
      <c r="A253" s="13"/>
      <c r="B253" s="239"/>
      <c r="C253" s="240"/>
      <c r="D253" s="241" t="s">
        <v>222</v>
      </c>
      <c r="E253" s="242" t="s">
        <v>19</v>
      </c>
      <c r="F253" s="243" t="s">
        <v>372</v>
      </c>
      <c r="G253" s="240"/>
      <c r="H253" s="244">
        <v>46.100000000000001</v>
      </c>
      <c r="I253" s="245"/>
      <c r="J253" s="240"/>
      <c r="K253" s="240"/>
      <c r="L253" s="246"/>
      <c r="M253" s="247"/>
      <c r="N253" s="248"/>
      <c r="O253" s="248"/>
      <c r="P253" s="248"/>
      <c r="Q253" s="248"/>
      <c r="R253" s="248"/>
      <c r="S253" s="248"/>
      <c r="T253" s="249"/>
      <c r="U253" s="13"/>
      <c r="V253" s="13"/>
      <c r="W253" s="13"/>
      <c r="X253" s="13"/>
      <c r="Y253" s="13"/>
      <c r="Z253" s="13"/>
      <c r="AA253" s="13"/>
      <c r="AB253" s="13"/>
      <c r="AC253" s="13"/>
      <c r="AD253" s="13"/>
      <c r="AE253" s="13"/>
      <c r="AT253" s="250" t="s">
        <v>222</v>
      </c>
      <c r="AU253" s="250" t="s">
        <v>81</v>
      </c>
      <c r="AV253" s="13" t="s">
        <v>81</v>
      </c>
      <c r="AW253" s="13" t="s">
        <v>33</v>
      </c>
      <c r="AX253" s="13" t="s">
        <v>79</v>
      </c>
      <c r="AY253" s="250" t="s">
        <v>156</v>
      </c>
    </row>
    <row r="254" s="2" customFormat="1" ht="24.15" customHeight="1">
      <c r="A254" s="41"/>
      <c r="B254" s="42"/>
      <c r="C254" s="216" t="s">
        <v>471</v>
      </c>
      <c r="D254" s="216" t="s">
        <v>159</v>
      </c>
      <c r="E254" s="217" t="s">
        <v>472</v>
      </c>
      <c r="F254" s="218" t="s">
        <v>473</v>
      </c>
      <c r="G254" s="219" t="s">
        <v>218</v>
      </c>
      <c r="H254" s="220">
        <v>46.100000000000001</v>
      </c>
      <c r="I254" s="221"/>
      <c r="J254" s="222">
        <f>ROUND(I254*H254,2)</f>
        <v>0</v>
      </c>
      <c r="K254" s="218" t="s">
        <v>219</v>
      </c>
      <c r="L254" s="47"/>
      <c r="M254" s="223" t="s">
        <v>19</v>
      </c>
      <c r="N254" s="224" t="s">
        <v>43</v>
      </c>
      <c r="O254" s="87"/>
      <c r="P254" s="225">
        <f>O254*H254</f>
        <v>0</v>
      </c>
      <c r="Q254" s="225">
        <v>4.0000000000000003E-05</v>
      </c>
      <c r="R254" s="225">
        <f>Q254*H254</f>
        <v>0.0018440000000000002</v>
      </c>
      <c r="S254" s="225">
        <v>0</v>
      </c>
      <c r="T254" s="226">
        <f>S254*H254</f>
        <v>0</v>
      </c>
      <c r="U254" s="41"/>
      <c r="V254" s="41"/>
      <c r="W254" s="41"/>
      <c r="X254" s="41"/>
      <c r="Y254" s="41"/>
      <c r="Z254" s="41"/>
      <c r="AA254" s="41"/>
      <c r="AB254" s="41"/>
      <c r="AC254" s="41"/>
      <c r="AD254" s="41"/>
      <c r="AE254" s="41"/>
      <c r="AR254" s="227" t="s">
        <v>178</v>
      </c>
      <c r="AT254" s="227" t="s">
        <v>159</v>
      </c>
      <c r="AU254" s="227" t="s">
        <v>81</v>
      </c>
      <c r="AY254" s="20" t="s">
        <v>156</v>
      </c>
      <c r="BE254" s="228">
        <f>IF(N254="základní",J254,0)</f>
        <v>0</v>
      </c>
      <c r="BF254" s="228">
        <f>IF(N254="snížená",J254,0)</f>
        <v>0</v>
      </c>
      <c r="BG254" s="228">
        <f>IF(N254="zákl. přenesená",J254,0)</f>
        <v>0</v>
      </c>
      <c r="BH254" s="228">
        <f>IF(N254="sníž. přenesená",J254,0)</f>
        <v>0</v>
      </c>
      <c r="BI254" s="228">
        <f>IF(N254="nulová",J254,0)</f>
        <v>0</v>
      </c>
      <c r="BJ254" s="20" t="s">
        <v>79</v>
      </c>
      <c r="BK254" s="228">
        <f>ROUND(I254*H254,2)</f>
        <v>0</v>
      </c>
      <c r="BL254" s="20" t="s">
        <v>178</v>
      </c>
      <c r="BM254" s="227" t="s">
        <v>474</v>
      </c>
    </row>
    <row r="255" s="2" customFormat="1">
      <c r="A255" s="41"/>
      <c r="B255" s="42"/>
      <c r="C255" s="43"/>
      <c r="D255" s="229" t="s">
        <v>166</v>
      </c>
      <c r="E255" s="43"/>
      <c r="F255" s="230" t="s">
        <v>475</v>
      </c>
      <c r="G255" s="43"/>
      <c r="H255" s="43"/>
      <c r="I255" s="231"/>
      <c r="J255" s="43"/>
      <c r="K255" s="43"/>
      <c r="L255" s="47"/>
      <c r="M255" s="232"/>
      <c r="N255" s="233"/>
      <c r="O255" s="87"/>
      <c r="P255" s="87"/>
      <c r="Q255" s="87"/>
      <c r="R255" s="87"/>
      <c r="S255" s="87"/>
      <c r="T255" s="88"/>
      <c r="U255" s="41"/>
      <c r="V255" s="41"/>
      <c r="W255" s="41"/>
      <c r="X255" s="41"/>
      <c r="Y255" s="41"/>
      <c r="Z255" s="41"/>
      <c r="AA255" s="41"/>
      <c r="AB255" s="41"/>
      <c r="AC255" s="41"/>
      <c r="AD255" s="41"/>
      <c r="AE255" s="41"/>
      <c r="AT255" s="20" t="s">
        <v>166</v>
      </c>
      <c r="AU255" s="20" t="s">
        <v>81</v>
      </c>
    </row>
    <row r="256" s="12" customFormat="1" ht="22.8" customHeight="1">
      <c r="A256" s="12"/>
      <c r="B256" s="200"/>
      <c r="C256" s="201"/>
      <c r="D256" s="202" t="s">
        <v>71</v>
      </c>
      <c r="E256" s="214" t="s">
        <v>476</v>
      </c>
      <c r="F256" s="214" t="s">
        <v>477</v>
      </c>
      <c r="G256" s="201"/>
      <c r="H256" s="201"/>
      <c r="I256" s="204"/>
      <c r="J256" s="215">
        <f>BK256</f>
        <v>0</v>
      </c>
      <c r="K256" s="201"/>
      <c r="L256" s="206"/>
      <c r="M256" s="207"/>
      <c r="N256" s="208"/>
      <c r="O256" s="208"/>
      <c r="P256" s="209">
        <f>SUM(P257:P278)</f>
        <v>0</v>
      </c>
      <c r="Q256" s="208"/>
      <c r="R256" s="209">
        <f>SUM(R257:R278)</f>
        <v>0</v>
      </c>
      <c r="S256" s="208"/>
      <c r="T256" s="210">
        <f>SUM(T257:T278)</f>
        <v>0</v>
      </c>
      <c r="U256" s="12"/>
      <c r="V256" s="12"/>
      <c r="W256" s="12"/>
      <c r="X256" s="12"/>
      <c r="Y256" s="12"/>
      <c r="Z256" s="12"/>
      <c r="AA256" s="12"/>
      <c r="AB256" s="12"/>
      <c r="AC256" s="12"/>
      <c r="AD256" s="12"/>
      <c r="AE256" s="12"/>
      <c r="AR256" s="211" t="s">
        <v>79</v>
      </c>
      <c r="AT256" s="212" t="s">
        <v>71</v>
      </c>
      <c r="AU256" s="212" t="s">
        <v>79</v>
      </c>
      <c r="AY256" s="211" t="s">
        <v>156</v>
      </c>
      <c r="BK256" s="213">
        <f>SUM(BK257:BK278)</f>
        <v>0</v>
      </c>
    </row>
    <row r="257" s="2" customFormat="1" ht="16.5" customHeight="1">
      <c r="A257" s="41"/>
      <c r="B257" s="42"/>
      <c r="C257" s="216" t="s">
        <v>478</v>
      </c>
      <c r="D257" s="216" t="s">
        <v>159</v>
      </c>
      <c r="E257" s="217" t="s">
        <v>479</v>
      </c>
      <c r="F257" s="218" t="s">
        <v>480</v>
      </c>
      <c r="G257" s="219" t="s">
        <v>240</v>
      </c>
      <c r="H257" s="220">
        <v>7.0880000000000001</v>
      </c>
      <c r="I257" s="221"/>
      <c r="J257" s="222">
        <f>ROUND(I257*H257,2)</f>
        <v>0</v>
      </c>
      <c r="K257" s="218" t="s">
        <v>219</v>
      </c>
      <c r="L257" s="47"/>
      <c r="M257" s="223" t="s">
        <v>19</v>
      </c>
      <c r="N257" s="224" t="s">
        <v>43</v>
      </c>
      <c r="O257" s="87"/>
      <c r="P257" s="225">
        <f>O257*H257</f>
        <v>0</v>
      </c>
      <c r="Q257" s="225">
        <v>0</v>
      </c>
      <c r="R257" s="225">
        <f>Q257*H257</f>
        <v>0</v>
      </c>
      <c r="S257" s="225">
        <v>0</v>
      </c>
      <c r="T257" s="226">
        <f>S257*H257</f>
        <v>0</v>
      </c>
      <c r="U257" s="41"/>
      <c r="V257" s="41"/>
      <c r="W257" s="41"/>
      <c r="X257" s="41"/>
      <c r="Y257" s="41"/>
      <c r="Z257" s="41"/>
      <c r="AA257" s="41"/>
      <c r="AB257" s="41"/>
      <c r="AC257" s="41"/>
      <c r="AD257" s="41"/>
      <c r="AE257" s="41"/>
      <c r="AR257" s="227" t="s">
        <v>178</v>
      </c>
      <c r="AT257" s="227" t="s">
        <v>159</v>
      </c>
      <c r="AU257" s="227" t="s">
        <v>81</v>
      </c>
      <c r="AY257" s="20" t="s">
        <v>156</v>
      </c>
      <c r="BE257" s="228">
        <f>IF(N257="základní",J257,0)</f>
        <v>0</v>
      </c>
      <c r="BF257" s="228">
        <f>IF(N257="snížená",J257,0)</f>
        <v>0</v>
      </c>
      <c r="BG257" s="228">
        <f>IF(N257="zákl. přenesená",J257,0)</f>
        <v>0</v>
      </c>
      <c r="BH257" s="228">
        <f>IF(N257="sníž. přenesená",J257,0)</f>
        <v>0</v>
      </c>
      <c r="BI257" s="228">
        <f>IF(N257="nulová",J257,0)</f>
        <v>0</v>
      </c>
      <c r="BJ257" s="20" t="s">
        <v>79</v>
      </c>
      <c r="BK257" s="228">
        <f>ROUND(I257*H257,2)</f>
        <v>0</v>
      </c>
      <c r="BL257" s="20" t="s">
        <v>178</v>
      </c>
      <c r="BM257" s="227" t="s">
        <v>481</v>
      </c>
    </row>
    <row r="258" s="2" customFormat="1">
      <c r="A258" s="41"/>
      <c r="B258" s="42"/>
      <c r="C258" s="43"/>
      <c r="D258" s="229" t="s">
        <v>166</v>
      </c>
      <c r="E258" s="43"/>
      <c r="F258" s="230" t="s">
        <v>482</v>
      </c>
      <c r="G258" s="43"/>
      <c r="H258" s="43"/>
      <c r="I258" s="231"/>
      <c r="J258" s="43"/>
      <c r="K258" s="43"/>
      <c r="L258" s="47"/>
      <c r="M258" s="232"/>
      <c r="N258" s="233"/>
      <c r="O258" s="87"/>
      <c r="P258" s="87"/>
      <c r="Q258" s="87"/>
      <c r="R258" s="87"/>
      <c r="S258" s="87"/>
      <c r="T258" s="88"/>
      <c r="U258" s="41"/>
      <c r="V258" s="41"/>
      <c r="W258" s="41"/>
      <c r="X258" s="41"/>
      <c r="Y258" s="41"/>
      <c r="Z258" s="41"/>
      <c r="AA258" s="41"/>
      <c r="AB258" s="41"/>
      <c r="AC258" s="41"/>
      <c r="AD258" s="41"/>
      <c r="AE258" s="41"/>
      <c r="AT258" s="20" t="s">
        <v>166</v>
      </c>
      <c r="AU258" s="20" t="s">
        <v>81</v>
      </c>
    </row>
    <row r="259" s="2" customFormat="1" ht="24.15" customHeight="1">
      <c r="A259" s="41"/>
      <c r="B259" s="42"/>
      <c r="C259" s="216" t="s">
        <v>483</v>
      </c>
      <c r="D259" s="216" t="s">
        <v>159</v>
      </c>
      <c r="E259" s="217" t="s">
        <v>484</v>
      </c>
      <c r="F259" s="218" t="s">
        <v>485</v>
      </c>
      <c r="G259" s="219" t="s">
        <v>240</v>
      </c>
      <c r="H259" s="220">
        <v>7.0880000000000001</v>
      </c>
      <c r="I259" s="221"/>
      <c r="J259" s="222">
        <f>ROUND(I259*H259,2)</f>
        <v>0</v>
      </c>
      <c r="K259" s="218" t="s">
        <v>219</v>
      </c>
      <c r="L259" s="47"/>
      <c r="M259" s="223" t="s">
        <v>19</v>
      </c>
      <c r="N259" s="224" t="s">
        <v>43</v>
      </c>
      <c r="O259" s="87"/>
      <c r="P259" s="225">
        <f>O259*H259</f>
        <v>0</v>
      </c>
      <c r="Q259" s="225">
        <v>0</v>
      </c>
      <c r="R259" s="225">
        <f>Q259*H259</f>
        <v>0</v>
      </c>
      <c r="S259" s="225">
        <v>0</v>
      </c>
      <c r="T259" s="226">
        <f>S259*H259</f>
        <v>0</v>
      </c>
      <c r="U259" s="41"/>
      <c r="V259" s="41"/>
      <c r="W259" s="41"/>
      <c r="X259" s="41"/>
      <c r="Y259" s="41"/>
      <c r="Z259" s="41"/>
      <c r="AA259" s="41"/>
      <c r="AB259" s="41"/>
      <c r="AC259" s="41"/>
      <c r="AD259" s="41"/>
      <c r="AE259" s="41"/>
      <c r="AR259" s="227" t="s">
        <v>178</v>
      </c>
      <c r="AT259" s="227" t="s">
        <v>159</v>
      </c>
      <c r="AU259" s="227" t="s">
        <v>81</v>
      </c>
      <c r="AY259" s="20" t="s">
        <v>156</v>
      </c>
      <c r="BE259" s="228">
        <f>IF(N259="základní",J259,0)</f>
        <v>0</v>
      </c>
      <c r="BF259" s="228">
        <f>IF(N259="snížená",J259,0)</f>
        <v>0</v>
      </c>
      <c r="BG259" s="228">
        <f>IF(N259="zákl. přenesená",J259,0)</f>
        <v>0</v>
      </c>
      <c r="BH259" s="228">
        <f>IF(N259="sníž. přenesená",J259,0)</f>
        <v>0</v>
      </c>
      <c r="BI259" s="228">
        <f>IF(N259="nulová",J259,0)</f>
        <v>0</v>
      </c>
      <c r="BJ259" s="20" t="s">
        <v>79</v>
      </c>
      <c r="BK259" s="228">
        <f>ROUND(I259*H259,2)</f>
        <v>0</v>
      </c>
      <c r="BL259" s="20" t="s">
        <v>178</v>
      </c>
      <c r="BM259" s="227" t="s">
        <v>486</v>
      </c>
    </row>
    <row r="260" s="2" customFormat="1">
      <c r="A260" s="41"/>
      <c r="B260" s="42"/>
      <c r="C260" s="43"/>
      <c r="D260" s="229" t="s">
        <v>166</v>
      </c>
      <c r="E260" s="43"/>
      <c r="F260" s="230" t="s">
        <v>487</v>
      </c>
      <c r="G260" s="43"/>
      <c r="H260" s="43"/>
      <c r="I260" s="231"/>
      <c r="J260" s="43"/>
      <c r="K260" s="43"/>
      <c r="L260" s="47"/>
      <c r="M260" s="232"/>
      <c r="N260" s="233"/>
      <c r="O260" s="87"/>
      <c r="P260" s="87"/>
      <c r="Q260" s="87"/>
      <c r="R260" s="87"/>
      <c r="S260" s="87"/>
      <c r="T260" s="88"/>
      <c r="U260" s="41"/>
      <c r="V260" s="41"/>
      <c r="W260" s="41"/>
      <c r="X260" s="41"/>
      <c r="Y260" s="41"/>
      <c r="Z260" s="41"/>
      <c r="AA260" s="41"/>
      <c r="AB260" s="41"/>
      <c r="AC260" s="41"/>
      <c r="AD260" s="41"/>
      <c r="AE260" s="41"/>
      <c r="AT260" s="20" t="s">
        <v>166</v>
      </c>
      <c r="AU260" s="20" t="s">
        <v>81</v>
      </c>
    </row>
    <row r="261" s="2" customFormat="1" ht="21.75" customHeight="1">
      <c r="A261" s="41"/>
      <c r="B261" s="42"/>
      <c r="C261" s="216" t="s">
        <v>488</v>
      </c>
      <c r="D261" s="216" t="s">
        <v>159</v>
      </c>
      <c r="E261" s="217" t="s">
        <v>489</v>
      </c>
      <c r="F261" s="218" t="s">
        <v>490</v>
      </c>
      <c r="G261" s="219" t="s">
        <v>240</v>
      </c>
      <c r="H261" s="220">
        <v>7.0880000000000001</v>
      </c>
      <c r="I261" s="221"/>
      <c r="J261" s="222">
        <f>ROUND(I261*H261,2)</f>
        <v>0</v>
      </c>
      <c r="K261" s="218" t="s">
        <v>219</v>
      </c>
      <c r="L261" s="47"/>
      <c r="M261" s="223" t="s">
        <v>19</v>
      </c>
      <c r="N261" s="224" t="s">
        <v>43</v>
      </c>
      <c r="O261" s="87"/>
      <c r="P261" s="225">
        <f>O261*H261</f>
        <v>0</v>
      </c>
      <c r="Q261" s="225">
        <v>0</v>
      </c>
      <c r="R261" s="225">
        <f>Q261*H261</f>
        <v>0</v>
      </c>
      <c r="S261" s="225">
        <v>0</v>
      </c>
      <c r="T261" s="226">
        <f>S261*H261</f>
        <v>0</v>
      </c>
      <c r="U261" s="41"/>
      <c r="V261" s="41"/>
      <c r="W261" s="41"/>
      <c r="X261" s="41"/>
      <c r="Y261" s="41"/>
      <c r="Z261" s="41"/>
      <c r="AA261" s="41"/>
      <c r="AB261" s="41"/>
      <c r="AC261" s="41"/>
      <c r="AD261" s="41"/>
      <c r="AE261" s="41"/>
      <c r="AR261" s="227" t="s">
        <v>178</v>
      </c>
      <c r="AT261" s="227" t="s">
        <v>159</v>
      </c>
      <c r="AU261" s="227" t="s">
        <v>81</v>
      </c>
      <c r="AY261" s="20" t="s">
        <v>156</v>
      </c>
      <c r="BE261" s="228">
        <f>IF(N261="základní",J261,0)</f>
        <v>0</v>
      </c>
      <c r="BF261" s="228">
        <f>IF(N261="snížená",J261,0)</f>
        <v>0</v>
      </c>
      <c r="BG261" s="228">
        <f>IF(N261="zákl. přenesená",J261,0)</f>
        <v>0</v>
      </c>
      <c r="BH261" s="228">
        <f>IF(N261="sníž. přenesená",J261,0)</f>
        <v>0</v>
      </c>
      <c r="BI261" s="228">
        <f>IF(N261="nulová",J261,0)</f>
        <v>0</v>
      </c>
      <c r="BJ261" s="20" t="s">
        <v>79</v>
      </c>
      <c r="BK261" s="228">
        <f>ROUND(I261*H261,2)</f>
        <v>0</v>
      </c>
      <c r="BL261" s="20" t="s">
        <v>178</v>
      </c>
      <c r="BM261" s="227" t="s">
        <v>491</v>
      </c>
    </row>
    <row r="262" s="2" customFormat="1">
      <c r="A262" s="41"/>
      <c r="B262" s="42"/>
      <c r="C262" s="43"/>
      <c r="D262" s="229" t="s">
        <v>166</v>
      </c>
      <c r="E262" s="43"/>
      <c r="F262" s="230" t="s">
        <v>492</v>
      </c>
      <c r="G262" s="43"/>
      <c r="H262" s="43"/>
      <c r="I262" s="231"/>
      <c r="J262" s="43"/>
      <c r="K262" s="43"/>
      <c r="L262" s="47"/>
      <c r="M262" s="232"/>
      <c r="N262" s="233"/>
      <c r="O262" s="87"/>
      <c r="P262" s="87"/>
      <c r="Q262" s="87"/>
      <c r="R262" s="87"/>
      <c r="S262" s="87"/>
      <c r="T262" s="88"/>
      <c r="U262" s="41"/>
      <c r="V262" s="41"/>
      <c r="W262" s="41"/>
      <c r="X262" s="41"/>
      <c r="Y262" s="41"/>
      <c r="Z262" s="41"/>
      <c r="AA262" s="41"/>
      <c r="AB262" s="41"/>
      <c r="AC262" s="41"/>
      <c r="AD262" s="41"/>
      <c r="AE262" s="41"/>
      <c r="AT262" s="20" t="s">
        <v>166</v>
      </c>
      <c r="AU262" s="20" t="s">
        <v>81</v>
      </c>
    </row>
    <row r="263" s="2" customFormat="1" ht="24.15" customHeight="1">
      <c r="A263" s="41"/>
      <c r="B263" s="42"/>
      <c r="C263" s="216" t="s">
        <v>493</v>
      </c>
      <c r="D263" s="216" t="s">
        <v>159</v>
      </c>
      <c r="E263" s="217" t="s">
        <v>494</v>
      </c>
      <c r="F263" s="218" t="s">
        <v>495</v>
      </c>
      <c r="G263" s="219" t="s">
        <v>240</v>
      </c>
      <c r="H263" s="220">
        <v>197.43199999999999</v>
      </c>
      <c r="I263" s="221"/>
      <c r="J263" s="222">
        <f>ROUND(I263*H263,2)</f>
        <v>0</v>
      </c>
      <c r="K263" s="218" t="s">
        <v>219</v>
      </c>
      <c r="L263" s="47"/>
      <c r="M263" s="223" t="s">
        <v>19</v>
      </c>
      <c r="N263" s="224" t="s">
        <v>43</v>
      </c>
      <c r="O263" s="87"/>
      <c r="P263" s="225">
        <f>O263*H263</f>
        <v>0</v>
      </c>
      <c r="Q263" s="225">
        <v>0</v>
      </c>
      <c r="R263" s="225">
        <f>Q263*H263</f>
        <v>0</v>
      </c>
      <c r="S263" s="225">
        <v>0</v>
      </c>
      <c r="T263" s="226">
        <f>S263*H263</f>
        <v>0</v>
      </c>
      <c r="U263" s="41"/>
      <c r="V263" s="41"/>
      <c r="W263" s="41"/>
      <c r="X263" s="41"/>
      <c r="Y263" s="41"/>
      <c r="Z263" s="41"/>
      <c r="AA263" s="41"/>
      <c r="AB263" s="41"/>
      <c r="AC263" s="41"/>
      <c r="AD263" s="41"/>
      <c r="AE263" s="41"/>
      <c r="AR263" s="227" t="s">
        <v>178</v>
      </c>
      <c r="AT263" s="227" t="s">
        <v>159</v>
      </c>
      <c r="AU263" s="227" t="s">
        <v>81</v>
      </c>
      <c r="AY263" s="20" t="s">
        <v>156</v>
      </c>
      <c r="BE263" s="228">
        <f>IF(N263="základní",J263,0)</f>
        <v>0</v>
      </c>
      <c r="BF263" s="228">
        <f>IF(N263="snížená",J263,0)</f>
        <v>0</v>
      </c>
      <c r="BG263" s="228">
        <f>IF(N263="zákl. přenesená",J263,0)</f>
        <v>0</v>
      </c>
      <c r="BH263" s="228">
        <f>IF(N263="sníž. přenesená",J263,0)</f>
        <v>0</v>
      </c>
      <c r="BI263" s="228">
        <f>IF(N263="nulová",J263,0)</f>
        <v>0</v>
      </c>
      <c r="BJ263" s="20" t="s">
        <v>79</v>
      </c>
      <c r="BK263" s="228">
        <f>ROUND(I263*H263,2)</f>
        <v>0</v>
      </c>
      <c r="BL263" s="20" t="s">
        <v>178</v>
      </c>
      <c r="BM263" s="227" t="s">
        <v>496</v>
      </c>
    </row>
    <row r="264" s="2" customFormat="1">
      <c r="A264" s="41"/>
      <c r="B264" s="42"/>
      <c r="C264" s="43"/>
      <c r="D264" s="229" t="s">
        <v>166</v>
      </c>
      <c r="E264" s="43"/>
      <c r="F264" s="230" t="s">
        <v>497</v>
      </c>
      <c r="G264" s="43"/>
      <c r="H264" s="43"/>
      <c r="I264" s="231"/>
      <c r="J264" s="43"/>
      <c r="K264" s="43"/>
      <c r="L264" s="47"/>
      <c r="M264" s="232"/>
      <c r="N264" s="233"/>
      <c r="O264" s="87"/>
      <c r="P264" s="87"/>
      <c r="Q264" s="87"/>
      <c r="R264" s="87"/>
      <c r="S264" s="87"/>
      <c r="T264" s="88"/>
      <c r="U264" s="41"/>
      <c r="V264" s="41"/>
      <c r="W264" s="41"/>
      <c r="X264" s="41"/>
      <c r="Y264" s="41"/>
      <c r="Z264" s="41"/>
      <c r="AA264" s="41"/>
      <c r="AB264" s="41"/>
      <c r="AC264" s="41"/>
      <c r="AD264" s="41"/>
      <c r="AE264" s="41"/>
      <c r="AT264" s="20" t="s">
        <v>166</v>
      </c>
      <c r="AU264" s="20" t="s">
        <v>81</v>
      </c>
    </row>
    <row r="265" s="14" customFormat="1">
      <c r="A265" s="14"/>
      <c r="B265" s="251"/>
      <c r="C265" s="252"/>
      <c r="D265" s="241" t="s">
        <v>222</v>
      </c>
      <c r="E265" s="253" t="s">
        <v>19</v>
      </c>
      <c r="F265" s="254" t="s">
        <v>498</v>
      </c>
      <c r="G265" s="252"/>
      <c r="H265" s="253" t="s">
        <v>19</v>
      </c>
      <c r="I265" s="255"/>
      <c r="J265" s="252"/>
      <c r="K265" s="252"/>
      <c r="L265" s="256"/>
      <c r="M265" s="257"/>
      <c r="N265" s="258"/>
      <c r="O265" s="258"/>
      <c r="P265" s="258"/>
      <c r="Q265" s="258"/>
      <c r="R265" s="258"/>
      <c r="S265" s="258"/>
      <c r="T265" s="259"/>
      <c r="U265" s="14"/>
      <c r="V265" s="14"/>
      <c r="W265" s="14"/>
      <c r="X265" s="14"/>
      <c r="Y265" s="14"/>
      <c r="Z265" s="14"/>
      <c r="AA265" s="14"/>
      <c r="AB265" s="14"/>
      <c r="AC265" s="14"/>
      <c r="AD265" s="14"/>
      <c r="AE265" s="14"/>
      <c r="AT265" s="260" t="s">
        <v>222</v>
      </c>
      <c r="AU265" s="260" t="s">
        <v>81</v>
      </c>
      <c r="AV265" s="14" t="s">
        <v>79</v>
      </c>
      <c r="AW265" s="14" t="s">
        <v>33</v>
      </c>
      <c r="AX265" s="14" t="s">
        <v>72</v>
      </c>
      <c r="AY265" s="260" t="s">
        <v>156</v>
      </c>
    </row>
    <row r="266" s="13" customFormat="1">
      <c r="A266" s="13"/>
      <c r="B266" s="239"/>
      <c r="C266" s="240"/>
      <c r="D266" s="241" t="s">
        <v>222</v>
      </c>
      <c r="E266" s="242" t="s">
        <v>19</v>
      </c>
      <c r="F266" s="243" t="s">
        <v>499</v>
      </c>
      <c r="G266" s="240"/>
      <c r="H266" s="244">
        <v>191.24000000000001</v>
      </c>
      <c r="I266" s="245"/>
      <c r="J266" s="240"/>
      <c r="K266" s="240"/>
      <c r="L266" s="246"/>
      <c r="M266" s="247"/>
      <c r="N266" s="248"/>
      <c r="O266" s="248"/>
      <c r="P266" s="248"/>
      <c r="Q266" s="248"/>
      <c r="R266" s="248"/>
      <c r="S266" s="248"/>
      <c r="T266" s="249"/>
      <c r="U266" s="13"/>
      <c r="V266" s="13"/>
      <c r="W266" s="13"/>
      <c r="X266" s="13"/>
      <c r="Y266" s="13"/>
      <c r="Z266" s="13"/>
      <c r="AA266" s="13"/>
      <c r="AB266" s="13"/>
      <c r="AC266" s="13"/>
      <c r="AD266" s="13"/>
      <c r="AE266" s="13"/>
      <c r="AT266" s="250" t="s">
        <v>222</v>
      </c>
      <c r="AU266" s="250" t="s">
        <v>81</v>
      </c>
      <c r="AV266" s="13" t="s">
        <v>81</v>
      </c>
      <c r="AW266" s="13" t="s">
        <v>33</v>
      </c>
      <c r="AX266" s="13" t="s">
        <v>72</v>
      </c>
      <c r="AY266" s="250" t="s">
        <v>156</v>
      </c>
    </row>
    <row r="267" s="14" customFormat="1">
      <c r="A267" s="14"/>
      <c r="B267" s="251"/>
      <c r="C267" s="252"/>
      <c r="D267" s="241" t="s">
        <v>222</v>
      </c>
      <c r="E267" s="253" t="s">
        <v>19</v>
      </c>
      <c r="F267" s="254" t="s">
        <v>500</v>
      </c>
      <c r="G267" s="252"/>
      <c r="H267" s="253" t="s">
        <v>19</v>
      </c>
      <c r="I267" s="255"/>
      <c r="J267" s="252"/>
      <c r="K267" s="252"/>
      <c r="L267" s="256"/>
      <c r="M267" s="257"/>
      <c r="N267" s="258"/>
      <c r="O267" s="258"/>
      <c r="P267" s="258"/>
      <c r="Q267" s="258"/>
      <c r="R267" s="258"/>
      <c r="S267" s="258"/>
      <c r="T267" s="259"/>
      <c r="U267" s="14"/>
      <c r="V267" s="14"/>
      <c r="W267" s="14"/>
      <c r="X267" s="14"/>
      <c r="Y267" s="14"/>
      <c r="Z267" s="14"/>
      <c r="AA267" s="14"/>
      <c r="AB267" s="14"/>
      <c r="AC267" s="14"/>
      <c r="AD267" s="14"/>
      <c r="AE267" s="14"/>
      <c r="AT267" s="260" t="s">
        <v>222</v>
      </c>
      <c r="AU267" s="260" t="s">
        <v>81</v>
      </c>
      <c r="AV267" s="14" t="s">
        <v>79</v>
      </c>
      <c r="AW267" s="14" t="s">
        <v>33</v>
      </c>
      <c r="AX267" s="14" t="s">
        <v>72</v>
      </c>
      <c r="AY267" s="260" t="s">
        <v>156</v>
      </c>
    </row>
    <row r="268" s="13" customFormat="1">
      <c r="A268" s="13"/>
      <c r="B268" s="239"/>
      <c r="C268" s="240"/>
      <c r="D268" s="241" t="s">
        <v>222</v>
      </c>
      <c r="E268" s="242" t="s">
        <v>19</v>
      </c>
      <c r="F268" s="243" t="s">
        <v>501</v>
      </c>
      <c r="G268" s="240"/>
      <c r="H268" s="244">
        <v>6.1920000000000002</v>
      </c>
      <c r="I268" s="245"/>
      <c r="J268" s="240"/>
      <c r="K268" s="240"/>
      <c r="L268" s="246"/>
      <c r="M268" s="247"/>
      <c r="N268" s="248"/>
      <c r="O268" s="248"/>
      <c r="P268" s="248"/>
      <c r="Q268" s="248"/>
      <c r="R268" s="248"/>
      <c r="S268" s="248"/>
      <c r="T268" s="249"/>
      <c r="U268" s="13"/>
      <c r="V268" s="13"/>
      <c r="W268" s="13"/>
      <c r="X268" s="13"/>
      <c r="Y268" s="13"/>
      <c r="Z268" s="13"/>
      <c r="AA268" s="13"/>
      <c r="AB268" s="13"/>
      <c r="AC268" s="13"/>
      <c r="AD268" s="13"/>
      <c r="AE268" s="13"/>
      <c r="AT268" s="250" t="s">
        <v>222</v>
      </c>
      <c r="AU268" s="250" t="s">
        <v>81</v>
      </c>
      <c r="AV268" s="13" t="s">
        <v>81</v>
      </c>
      <c r="AW268" s="13" t="s">
        <v>33</v>
      </c>
      <c r="AX268" s="13" t="s">
        <v>72</v>
      </c>
      <c r="AY268" s="250" t="s">
        <v>156</v>
      </c>
    </row>
    <row r="269" s="16" customFormat="1">
      <c r="A269" s="16"/>
      <c r="B269" s="272"/>
      <c r="C269" s="273"/>
      <c r="D269" s="241" t="s">
        <v>222</v>
      </c>
      <c r="E269" s="274" t="s">
        <v>19</v>
      </c>
      <c r="F269" s="275" t="s">
        <v>292</v>
      </c>
      <c r="G269" s="273"/>
      <c r="H269" s="276">
        <v>197.43200000000002</v>
      </c>
      <c r="I269" s="277"/>
      <c r="J269" s="273"/>
      <c r="K269" s="273"/>
      <c r="L269" s="278"/>
      <c r="M269" s="279"/>
      <c r="N269" s="280"/>
      <c r="O269" s="280"/>
      <c r="P269" s="280"/>
      <c r="Q269" s="280"/>
      <c r="R269" s="280"/>
      <c r="S269" s="280"/>
      <c r="T269" s="281"/>
      <c r="U269" s="16"/>
      <c r="V269" s="16"/>
      <c r="W269" s="16"/>
      <c r="X269" s="16"/>
      <c r="Y269" s="16"/>
      <c r="Z269" s="16"/>
      <c r="AA269" s="16"/>
      <c r="AB269" s="16"/>
      <c r="AC269" s="16"/>
      <c r="AD269" s="16"/>
      <c r="AE269" s="16"/>
      <c r="AT269" s="282" t="s">
        <v>222</v>
      </c>
      <c r="AU269" s="282" t="s">
        <v>81</v>
      </c>
      <c r="AV269" s="16" t="s">
        <v>178</v>
      </c>
      <c r="AW269" s="16" t="s">
        <v>33</v>
      </c>
      <c r="AX269" s="16" t="s">
        <v>79</v>
      </c>
      <c r="AY269" s="282" t="s">
        <v>156</v>
      </c>
    </row>
    <row r="270" s="2" customFormat="1" ht="24.15" customHeight="1">
      <c r="A270" s="41"/>
      <c r="B270" s="42"/>
      <c r="C270" s="216" t="s">
        <v>502</v>
      </c>
      <c r="D270" s="216" t="s">
        <v>159</v>
      </c>
      <c r="E270" s="217" t="s">
        <v>503</v>
      </c>
      <c r="F270" s="218" t="s">
        <v>504</v>
      </c>
      <c r="G270" s="219" t="s">
        <v>240</v>
      </c>
      <c r="H270" s="220">
        <v>0.25800000000000001</v>
      </c>
      <c r="I270" s="221"/>
      <c r="J270" s="222">
        <f>ROUND(I270*H270,2)</f>
        <v>0</v>
      </c>
      <c r="K270" s="218" t="s">
        <v>219</v>
      </c>
      <c r="L270" s="47"/>
      <c r="M270" s="223" t="s">
        <v>19</v>
      </c>
      <c r="N270" s="224" t="s">
        <v>43</v>
      </c>
      <c r="O270" s="87"/>
      <c r="P270" s="225">
        <f>O270*H270</f>
        <v>0</v>
      </c>
      <c r="Q270" s="225">
        <v>0</v>
      </c>
      <c r="R270" s="225">
        <f>Q270*H270</f>
        <v>0</v>
      </c>
      <c r="S270" s="225">
        <v>0</v>
      </c>
      <c r="T270" s="226">
        <f>S270*H270</f>
        <v>0</v>
      </c>
      <c r="U270" s="41"/>
      <c r="V270" s="41"/>
      <c r="W270" s="41"/>
      <c r="X270" s="41"/>
      <c r="Y270" s="41"/>
      <c r="Z270" s="41"/>
      <c r="AA270" s="41"/>
      <c r="AB270" s="41"/>
      <c r="AC270" s="41"/>
      <c r="AD270" s="41"/>
      <c r="AE270" s="41"/>
      <c r="AR270" s="227" t="s">
        <v>178</v>
      </c>
      <c r="AT270" s="227" t="s">
        <v>159</v>
      </c>
      <c r="AU270" s="227" t="s">
        <v>81</v>
      </c>
      <c r="AY270" s="20" t="s">
        <v>156</v>
      </c>
      <c r="BE270" s="228">
        <f>IF(N270="základní",J270,0)</f>
        <v>0</v>
      </c>
      <c r="BF270" s="228">
        <f>IF(N270="snížená",J270,0)</f>
        <v>0</v>
      </c>
      <c r="BG270" s="228">
        <f>IF(N270="zákl. přenesená",J270,0)</f>
        <v>0</v>
      </c>
      <c r="BH270" s="228">
        <f>IF(N270="sníž. přenesená",J270,0)</f>
        <v>0</v>
      </c>
      <c r="BI270" s="228">
        <f>IF(N270="nulová",J270,0)</f>
        <v>0</v>
      </c>
      <c r="BJ270" s="20" t="s">
        <v>79</v>
      </c>
      <c r="BK270" s="228">
        <f>ROUND(I270*H270,2)</f>
        <v>0</v>
      </c>
      <c r="BL270" s="20" t="s">
        <v>178</v>
      </c>
      <c r="BM270" s="227" t="s">
        <v>505</v>
      </c>
    </row>
    <row r="271" s="2" customFormat="1">
      <c r="A271" s="41"/>
      <c r="B271" s="42"/>
      <c r="C271" s="43"/>
      <c r="D271" s="229" t="s">
        <v>166</v>
      </c>
      <c r="E271" s="43"/>
      <c r="F271" s="230" t="s">
        <v>506</v>
      </c>
      <c r="G271" s="43"/>
      <c r="H271" s="43"/>
      <c r="I271" s="231"/>
      <c r="J271" s="43"/>
      <c r="K271" s="43"/>
      <c r="L271" s="47"/>
      <c r="M271" s="232"/>
      <c r="N271" s="233"/>
      <c r="O271" s="87"/>
      <c r="P271" s="87"/>
      <c r="Q271" s="87"/>
      <c r="R271" s="87"/>
      <c r="S271" s="87"/>
      <c r="T271" s="88"/>
      <c r="U271" s="41"/>
      <c r="V271" s="41"/>
      <c r="W271" s="41"/>
      <c r="X271" s="41"/>
      <c r="Y271" s="41"/>
      <c r="Z271" s="41"/>
      <c r="AA271" s="41"/>
      <c r="AB271" s="41"/>
      <c r="AC271" s="41"/>
      <c r="AD271" s="41"/>
      <c r="AE271" s="41"/>
      <c r="AT271" s="20" t="s">
        <v>166</v>
      </c>
      <c r="AU271" s="20" t="s">
        <v>81</v>
      </c>
    </row>
    <row r="272" s="13" customFormat="1">
      <c r="A272" s="13"/>
      <c r="B272" s="239"/>
      <c r="C272" s="240"/>
      <c r="D272" s="241" t="s">
        <v>222</v>
      </c>
      <c r="E272" s="242" t="s">
        <v>19</v>
      </c>
      <c r="F272" s="243" t="s">
        <v>507</v>
      </c>
      <c r="G272" s="240"/>
      <c r="H272" s="244">
        <v>0.25800000000000001</v>
      </c>
      <c r="I272" s="245"/>
      <c r="J272" s="240"/>
      <c r="K272" s="240"/>
      <c r="L272" s="246"/>
      <c r="M272" s="247"/>
      <c r="N272" s="248"/>
      <c r="O272" s="248"/>
      <c r="P272" s="248"/>
      <c r="Q272" s="248"/>
      <c r="R272" s="248"/>
      <c r="S272" s="248"/>
      <c r="T272" s="249"/>
      <c r="U272" s="13"/>
      <c r="V272" s="13"/>
      <c r="W272" s="13"/>
      <c r="X272" s="13"/>
      <c r="Y272" s="13"/>
      <c r="Z272" s="13"/>
      <c r="AA272" s="13"/>
      <c r="AB272" s="13"/>
      <c r="AC272" s="13"/>
      <c r="AD272" s="13"/>
      <c r="AE272" s="13"/>
      <c r="AT272" s="250" t="s">
        <v>222</v>
      </c>
      <c r="AU272" s="250" t="s">
        <v>81</v>
      </c>
      <c r="AV272" s="13" t="s">
        <v>81</v>
      </c>
      <c r="AW272" s="13" t="s">
        <v>33</v>
      </c>
      <c r="AX272" s="13" t="s">
        <v>79</v>
      </c>
      <c r="AY272" s="250" t="s">
        <v>156</v>
      </c>
    </row>
    <row r="273" s="2" customFormat="1" ht="24.15" customHeight="1">
      <c r="A273" s="41"/>
      <c r="B273" s="42"/>
      <c r="C273" s="216" t="s">
        <v>508</v>
      </c>
      <c r="D273" s="216" t="s">
        <v>159</v>
      </c>
      <c r="E273" s="217" t="s">
        <v>509</v>
      </c>
      <c r="F273" s="218" t="s">
        <v>510</v>
      </c>
      <c r="G273" s="219" t="s">
        <v>240</v>
      </c>
      <c r="H273" s="220">
        <v>2.4910000000000001</v>
      </c>
      <c r="I273" s="221"/>
      <c r="J273" s="222">
        <f>ROUND(I273*H273,2)</f>
        <v>0</v>
      </c>
      <c r="K273" s="218" t="s">
        <v>219</v>
      </c>
      <c r="L273" s="47"/>
      <c r="M273" s="223" t="s">
        <v>19</v>
      </c>
      <c r="N273" s="224" t="s">
        <v>43</v>
      </c>
      <c r="O273" s="87"/>
      <c r="P273" s="225">
        <f>O273*H273</f>
        <v>0</v>
      </c>
      <c r="Q273" s="225">
        <v>0</v>
      </c>
      <c r="R273" s="225">
        <f>Q273*H273</f>
        <v>0</v>
      </c>
      <c r="S273" s="225">
        <v>0</v>
      </c>
      <c r="T273" s="226">
        <f>S273*H273</f>
        <v>0</v>
      </c>
      <c r="U273" s="41"/>
      <c r="V273" s="41"/>
      <c r="W273" s="41"/>
      <c r="X273" s="41"/>
      <c r="Y273" s="41"/>
      <c r="Z273" s="41"/>
      <c r="AA273" s="41"/>
      <c r="AB273" s="41"/>
      <c r="AC273" s="41"/>
      <c r="AD273" s="41"/>
      <c r="AE273" s="41"/>
      <c r="AR273" s="227" t="s">
        <v>178</v>
      </c>
      <c r="AT273" s="227" t="s">
        <v>159</v>
      </c>
      <c r="AU273" s="227" t="s">
        <v>81</v>
      </c>
      <c r="AY273" s="20" t="s">
        <v>156</v>
      </c>
      <c r="BE273" s="228">
        <f>IF(N273="základní",J273,0)</f>
        <v>0</v>
      </c>
      <c r="BF273" s="228">
        <f>IF(N273="snížená",J273,0)</f>
        <v>0</v>
      </c>
      <c r="BG273" s="228">
        <f>IF(N273="zákl. přenesená",J273,0)</f>
        <v>0</v>
      </c>
      <c r="BH273" s="228">
        <f>IF(N273="sníž. přenesená",J273,0)</f>
        <v>0</v>
      </c>
      <c r="BI273" s="228">
        <f>IF(N273="nulová",J273,0)</f>
        <v>0</v>
      </c>
      <c r="BJ273" s="20" t="s">
        <v>79</v>
      </c>
      <c r="BK273" s="228">
        <f>ROUND(I273*H273,2)</f>
        <v>0</v>
      </c>
      <c r="BL273" s="20" t="s">
        <v>178</v>
      </c>
      <c r="BM273" s="227" t="s">
        <v>511</v>
      </c>
    </row>
    <row r="274" s="2" customFormat="1">
      <c r="A274" s="41"/>
      <c r="B274" s="42"/>
      <c r="C274" s="43"/>
      <c r="D274" s="229" t="s">
        <v>166</v>
      </c>
      <c r="E274" s="43"/>
      <c r="F274" s="230" t="s">
        <v>512</v>
      </c>
      <c r="G274" s="43"/>
      <c r="H274" s="43"/>
      <c r="I274" s="231"/>
      <c r="J274" s="43"/>
      <c r="K274" s="43"/>
      <c r="L274" s="47"/>
      <c r="M274" s="232"/>
      <c r="N274" s="233"/>
      <c r="O274" s="87"/>
      <c r="P274" s="87"/>
      <c r="Q274" s="87"/>
      <c r="R274" s="87"/>
      <c r="S274" s="87"/>
      <c r="T274" s="88"/>
      <c r="U274" s="41"/>
      <c r="V274" s="41"/>
      <c r="W274" s="41"/>
      <c r="X274" s="41"/>
      <c r="Y274" s="41"/>
      <c r="Z274" s="41"/>
      <c r="AA274" s="41"/>
      <c r="AB274" s="41"/>
      <c r="AC274" s="41"/>
      <c r="AD274" s="41"/>
      <c r="AE274" s="41"/>
      <c r="AT274" s="20" t="s">
        <v>166</v>
      </c>
      <c r="AU274" s="20" t="s">
        <v>81</v>
      </c>
    </row>
    <row r="275" s="2" customFormat="1" ht="24.15" customHeight="1">
      <c r="A275" s="41"/>
      <c r="B275" s="42"/>
      <c r="C275" s="216" t="s">
        <v>513</v>
      </c>
      <c r="D275" s="216" t="s">
        <v>159</v>
      </c>
      <c r="E275" s="217" t="s">
        <v>514</v>
      </c>
      <c r="F275" s="218" t="s">
        <v>515</v>
      </c>
      <c r="G275" s="219" t="s">
        <v>240</v>
      </c>
      <c r="H275" s="220">
        <v>0.86399999999999999</v>
      </c>
      <c r="I275" s="221"/>
      <c r="J275" s="222">
        <f>ROUND(I275*H275,2)</f>
        <v>0</v>
      </c>
      <c r="K275" s="218" t="s">
        <v>219</v>
      </c>
      <c r="L275" s="47"/>
      <c r="M275" s="223" t="s">
        <v>19</v>
      </c>
      <c r="N275" s="224" t="s">
        <v>43</v>
      </c>
      <c r="O275" s="87"/>
      <c r="P275" s="225">
        <f>O275*H275</f>
        <v>0</v>
      </c>
      <c r="Q275" s="225">
        <v>0</v>
      </c>
      <c r="R275" s="225">
        <f>Q275*H275</f>
        <v>0</v>
      </c>
      <c r="S275" s="225">
        <v>0</v>
      </c>
      <c r="T275" s="226">
        <f>S275*H275</f>
        <v>0</v>
      </c>
      <c r="U275" s="41"/>
      <c r="V275" s="41"/>
      <c r="W275" s="41"/>
      <c r="X275" s="41"/>
      <c r="Y275" s="41"/>
      <c r="Z275" s="41"/>
      <c r="AA275" s="41"/>
      <c r="AB275" s="41"/>
      <c r="AC275" s="41"/>
      <c r="AD275" s="41"/>
      <c r="AE275" s="41"/>
      <c r="AR275" s="227" t="s">
        <v>178</v>
      </c>
      <c r="AT275" s="227" t="s">
        <v>159</v>
      </c>
      <c r="AU275" s="227" t="s">
        <v>81</v>
      </c>
      <c r="AY275" s="20" t="s">
        <v>156</v>
      </c>
      <c r="BE275" s="228">
        <f>IF(N275="základní",J275,0)</f>
        <v>0</v>
      </c>
      <c r="BF275" s="228">
        <f>IF(N275="snížená",J275,0)</f>
        <v>0</v>
      </c>
      <c r="BG275" s="228">
        <f>IF(N275="zákl. přenesená",J275,0)</f>
        <v>0</v>
      </c>
      <c r="BH275" s="228">
        <f>IF(N275="sníž. přenesená",J275,0)</f>
        <v>0</v>
      </c>
      <c r="BI275" s="228">
        <f>IF(N275="nulová",J275,0)</f>
        <v>0</v>
      </c>
      <c r="BJ275" s="20" t="s">
        <v>79</v>
      </c>
      <c r="BK275" s="228">
        <f>ROUND(I275*H275,2)</f>
        <v>0</v>
      </c>
      <c r="BL275" s="20" t="s">
        <v>178</v>
      </c>
      <c r="BM275" s="227" t="s">
        <v>516</v>
      </c>
    </row>
    <row r="276" s="2" customFormat="1">
      <c r="A276" s="41"/>
      <c r="B276" s="42"/>
      <c r="C276" s="43"/>
      <c r="D276" s="229" t="s">
        <v>166</v>
      </c>
      <c r="E276" s="43"/>
      <c r="F276" s="230" t="s">
        <v>517</v>
      </c>
      <c r="G276" s="43"/>
      <c r="H276" s="43"/>
      <c r="I276" s="231"/>
      <c r="J276" s="43"/>
      <c r="K276" s="43"/>
      <c r="L276" s="47"/>
      <c r="M276" s="232"/>
      <c r="N276" s="233"/>
      <c r="O276" s="87"/>
      <c r="P276" s="87"/>
      <c r="Q276" s="87"/>
      <c r="R276" s="87"/>
      <c r="S276" s="87"/>
      <c r="T276" s="88"/>
      <c r="U276" s="41"/>
      <c r="V276" s="41"/>
      <c r="W276" s="41"/>
      <c r="X276" s="41"/>
      <c r="Y276" s="41"/>
      <c r="Z276" s="41"/>
      <c r="AA276" s="41"/>
      <c r="AB276" s="41"/>
      <c r="AC276" s="41"/>
      <c r="AD276" s="41"/>
      <c r="AE276" s="41"/>
      <c r="AT276" s="20" t="s">
        <v>166</v>
      </c>
      <c r="AU276" s="20" t="s">
        <v>81</v>
      </c>
    </row>
    <row r="277" s="2" customFormat="1" ht="24.15" customHeight="1">
      <c r="A277" s="41"/>
      <c r="B277" s="42"/>
      <c r="C277" s="216" t="s">
        <v>518</v>
      </c>
      <c r="D277" s="216" t="s">
        <v>159</v>
      </c>
      <c r="E277" s="217" t="s">
        <v>519</v>
      </c>
      <c r="F277" s="218" t="s">
        <v>520</v>
      </c>
      <c r="G277" s="219" t="s">
        <v>240</v>
      </c>
      <c r="H277" s="220">
        <v>3.4750000000000001</v>
      </c>
      <c r="I277" s="221"/>
      <c r="J277" s="222">
        <f>ROUND(I277*H277,2)</f>
        <v>0</v>
      </c>
      <c r="K277" s="218" t="s">
        <v>219</v>
      </c>
      <c r="L277" s="47"/>
      <c r="M277" s="223" t="s">
        <v>19</v>
      </c>
      <c r="N277" s="224" t="s">
        <v>43</v>
      </c>
      <c r="O277" s="87"/>
      <c r="P277" s="225">
        <f>O277*H277</f>
        <v>0</v>
      </c>
      <c r="Q277" s="225">
        <v>0</v>
      </c>
      <c r="R277" s="225">
        <f>Q277*H277</f>
        <v>0</v>
      </c>
      <c r="S277" s="225">
        <v>0</v>
      </c>
      <c r="T277" s="226">
        <f>S277*H277</f>
        <v>0</v>
      </c>
      <c r="U277" s="41"/>
      <c r="V277" s="41"/>
      <c r="W277" s="41"/>
      <c r="X277" s="41"/>
      <c r="Y277" s="41"/>
      <c r="Z277" s="41"/>
      <c r="AA277" s="41"/>
      <c r="AB277" s="41"/>
      <c r="AC277" s="41"/>
      <c r="AD277" s="41"/>
      <c r="AE277" s="41"/>
      <c r="AR277" s="227" t="s">
        <v>178</v>
      </c>
      <c r="AT277" s="227" t="s">
        <v>159</v>
      </c>
      <c r="AU277" s="227" t="s">
        <v>81</v>
      </c>
      <c r="AY277" s="20" t="s">
        <v>156</v>
      </c>
      <c r="BE277" s="228">
        <f>IF(N277="základní",J277,0)</f>
        <v>0</v>
      </c>
      <c r="BF277" s="228">
        <f>IF(N277="snížená",J277,0)</f>
        <v>0</v>
      </c>
      <c r="BG277" s="228">
        <f>IF(N277="zákl. přenesená",J277,0)</f>
        <v>0</v>
      </c>
      <c r="BH277" s="228">
        <f>IF(N277="sníž. přenesená",J277,0)</f>
        <v>0</v>
      </c>
      <c r="BI277" s="228">
        <f>IF(N277="nulová",J277,0)</f>
        <v>0</v>
      </c>
      <c r="BJ277" s="20" t="s">
        <v>79</v>
      </c>
      <c r="BK277" s="228">
        <f>ROUND(I277*H277,2)</f>
        <v>0</v>
      </c>
      <c r="BL277" s="20" t="s">
        <v>178</v>
      </c>
      <c r="BM277" s="227" t="s">
        <v>521</v>
      </c>
    </row>
    <row r="278" s="2" customFormat="1">
      <c r="A278" s="41"/>
      <c r="B278" s="42"/>
      <c r="C278" s="43"/>
      <c r="D278" s="229" t="s">
        <v>166</v>
      </c>
      <c r="E278" s="43"/>
      <c r="F278" s="230" t="s">
        <v>522</v>
      </c>
      <c r="G278" s="43"/>
      <c r="H278" s="43"/>
      <c r="I278" s="231"/>
      <c r="J278" s="43"/>
      <c r="K278" s="43"/>
      <c r="L278" s="47"/>
      <c r="M278" s="232"/>
      <c r="N278" s="233"/>
      <c r="O278" s="87"/>
      <c r="P278" s="87"/>
      <c r="Q278" s="87"/>
      <c r="R278" s="87"/>
      <c r="S278" s="87"/>
      <c r="T278" s="88"/>
      <c r="U278" s="41"/>
      <c r="V278" s="41"/>
      <c r="W278" s="41"/>
      <c r="X278" s="41"/>
      <c r="Y278" s="41"/>
      <c r="Z278" s="41"/>
      <c r="AA278" s="41"/>
      <c r="AB278" s="41"/>
      <c r="AC278" s="41"/>
      <c r="AD278" s="41"/>
      <c r="AE278" s="41"/>
      <c r="AT278" s="20" t="s">
        <v>166</v>
      </c>
      <c r="AU278" s="20" t="s">
        <v>81</v>
      </c>
    </row>
    <row r="279" s="12" customFormat="1" ht="22.8" customHeight="1">
      <c r="A279" s="12"/>
      <c r="B279" s="200"/>
      <c r="C279" s="201"/>
      <c r="D279" s="202" t="s">
        <v>71</v>
      </c>
      <c r="E279" s="214" t="s">
        <v>523</v>
      </c>
      <c r="F279" s="214" t="s">
        <v>524</v>
      </c>
      <c r="G279" s="201"/>
      <c r="H279" s="201"/>
      <c r="I279" s="204"/>
      <c r="J279" s="215">
        <f>BK279</f>
        <v>0</v>
      </c>
      <c r="K279" s="201"/>
      <c r="L279" s="206"/>
      <c r="M279" s="207"/>
      <c r="N279" s="208"/>
      <c r="O279" s="208"/>
      <c r="P279" s="209">
        <f>SUM(P280:P281)</f>
        <v>0</v>
      </c>
      <c r="Q279" s="208"/>
      <c r="R279" s="209">
        <f>SUM(R280:R281)</f>
        <v>0</v>
      </c>
      <c r="S279" s="208"/>
      <c r="T279" s="210">
        <f>SUM(T280:T281)</f>
        <v>0</v>
      </c>
      <c r="U279" s="12"/>
      <c r="V279" s="12"/>
      <c r="W279" s="12"/>
      <c r="X279" s="12"/>
      <c r="Y279" s="12"/>
      <c r="Z279" s="12"/>
      <c r="AA279" s="12"/>
      <c r="AB279" s="12"/>
      <c r="AC279" s="12"/>
      <c r="AD279" s="12"/>
      <c r="AE279" s="12"/>
      <c r="AR279" s="211" t="s">
        <v>79</v>
      </c>
      <c r="AT279" s="212" t="s">
        <v>71</v>
      </c>
      <c r="AU279" s="212" t="s">
        <v>79</v>
      </c>
      <c r="AY279" s="211" t="s">
        <v>156</v>
      </c>
      <c r="BK279" s="213">
        <f>SUM(BK280:BK281)</f>
        <v>0</v>
      </c>
    </row>
    <row r="280" s="2" customFormat="1" ht="33" customHeight="1">
      <c r="A280" s="41"/>
      <c r="B280" s="42"/>
      <c r="C280" s="216" t="s">
        <v>525</v>
      </c>
      <c r="D280" s="216" t="s">
        <v>159</v>
      </c>
      <c r="E280" s="217" t="s">
        <v>526</v>
      </c>
      <c r="F280" s="218" t="s">
        <v>527</v>
      </c>
      <c r="G280" s="219" t="s">
        <v>240</v>
      </c>
      <c r="H280" s="220">
        <v>6.6369999999999996</v>
      </c>
      <c r="I280" s="221"/>
      <c r="J280" s="222">
        <f>ROUND(I280*H280,2)</f>
        <v>0</v>
      </c>
      <c r="K280" s="218" t="s">
        <v>219</v>
      </c>
      <c r="L280" s="47"/>
      <c r="M280" s="223" t="s">
        <v>19</v>
      </c>
      <c r="N280" s="224" t="s">
        <v>43</v>
      </c>
      <c r="O280" s="87"/>
      <c r="P280" s="225">
        <f>O280*H280</f>
        <v>0</v>
      </c>
      <c r="Q280" s="225">
        <v>0</v>
      </c>
      <c r="R280" s="225">
        <f>Q280*H280</f>
        <v>0</v>
      </c>
      <c r="S280" s="225">
        <v>0</v>
      </c>
      <c r="T280" s="226">
        <f>S280*H280</f>
        <v>0</v>
      </c>
      <c r="U280" s="41"/>
      <c r="V280" s="41"/>
      <c r="W280" s="41"/>
      <c r="X280" s="41"/>
      <c r="Y280" s="41"/>
      <c r="Z280" s="41"/>
      <c r="AA280" s="41"/>
      <c r="AB280" s="41"/>
      <c r="AC280" s="41"/>
      <c r="AD280" s="41"/>
      <c r="AE280" s="41"/>
      <c r="AR280" s="227" t="s">
        <v>178</v>
      </c>
      <c r="AT280" s="227" t="s">
        <v>159</v>
      </c>
      <c r="AU280" s="227" t="s">
        <v>81</v>
      </c>
      <c r="AY280" s="20" t="s">
        <v>156</v>
      </c>
      <c r="BE280" s="228">
        <f>IF(N280="základní",J280,0)</f>
        <v>0</v>
      </c>
      <c r="BF280" s="228">
        <f>IF(N280="snížená",J280,0)</f>
        <v>0</v>
      </c>
      <c r="BG280" s="228">
        <f>IF(N280="zákl. přenesená",J280,0)</f>
        <v>0</v>
      </c>
      <c r="BH280" s="228">
        <f>IF(N280="sníž. přenesená",J280,0)</f>
        <v>0</v>
      </c>
      <c r="BI280" s="228">
        <f>IF(N280="nulová",J280,0)</f>
        <v>0</v>
      </c>
      <c r="BJ280" s="20" t="s">
        <v>79</v>
      </c>
      <c r="BK280" s="228">
        <f>ROUND(I280*H280,2)</f>
        <v>0</v>
      </c>
      <c r="BL280" s="20" t="s">
        <v>178</v>
      </c>
      <c r="BM280" s="227" t="s">
        <v>528</v>
      </c>
    </row>
    <row r="281" s="2" customFormat="1">
      <c r="A281" s="41"/>
      <c r="B281" s="42"/>
      <c r="C281" s="43"/>
      <c r="D281" s="229" t="s">
        <v>166</v>
      </c>
      <c r="E281" s="43"/>
      <c r="F281" s="230" t="s">
        <v>529</v>
      </c>
      <c r="G281" s="43"/>
      <c r="H281" s="43"/>
      <c r="I281" s="231"/>
      <c r="J281" s="43"/>
      <c r="K281" s="43"/>
      <c r="L281" s="47"/>
      <c r="M281" s="232"/>
      <c r="N281" s="233"/>
      <c r="O281" s="87"/>
      <c r="P281" s="87"/>
      <c r="Q281" s="87"/>
      <c r="R281" s="87"/>
      <c r="S281" s="87"/>
      <c r="T281" s="88"/>
      <c r="U281" s="41"/>
      <c r="V281" s="41"/>
      <c r="W281" s="41"/>
      <c r="X281" s="41"/>
      <c r="Y281" s="41"/>
      <c r="Z281" s="41"/>
      <c r="AA281" s="41"/>
      <c r="AB281" s="41"/>
      <c r="AC281" s="41"/>
      <c r="AD281" s="41"/>
      <c r="AE281" s="41"/>
      <c r="AT281" s="20" t="s">
        <v>166</v>
      </c>
      <c r="AU281" s="20" t="s">
        <v>81</v>
      </c>
    </row>
    <row r="282" s="12" customFormat="1" ht="25.92" customHeight="1">
      <c r="A282" s="12"/>
      <c r="B282" s="200"/>
      <c r="C282" s="201"/>
      <c r="D282" s="202" t="s">
        <v>71</v>
      </c>
      <c r="E282" s="203" t="s">
        <v>530</v>
      </c>
      <c r="F282" s="203" t="s">
        <v>531</v>
      </c>
      <c r="G282" s="201"/>
      <c r="H282" s="201"/>
      <c r="I282" s="204"/>
      <c r="J282" s="205">
        <f>BK282</f>
        <v>0</v>
      </c>
      <c r="K282" s="201"/>
      <c r="L282" s="206"/>
      <c r="M282" s="207"/>
      <c r="N282" s="208"/>
      <c r="O282" s="208"/>
      <c r="P282" s="209">
        <f>P283+P285+P291+P295+P308+P320</f>
        <v>0</v>
      </c>
      <c r="Q282" s="208"/>
      <c r="R282" s="209">
        <f>R283+R285+R291+R295+R308+R320</f>
        <v>0.23004445999999998</v>
      </c>
      <c r="S282" s="208"/>
      <c r="T282" s="210">
        <f>T283+T285+T291+T295+T308+T320</f>
        <v>0.19034742999999998</v>
      </c>
      <c r="U282" s="12"/>
      <c r="V282" s="12"/>
      <c r="W282" s="12"/>
      <c r="X282" s="12"/>
      <c r="Y282" s="12"/>
      <c r="Z282" s="12"/>
      <c r="AA282" s="12"/>
      <c r="AB282" s="12"/>
      <c r="AC282" s="12"/>
      <c r="AD282" s="12"/>
      <c r="AE282" s="12"/>
      <c r="AR282" s="211" t="s">
        <v>81</v>
      </c>
      <c r="AT282" s="212" t="s">
        <v>71</v>
      </c>
      <c r="AU282" s="212" t="s">
        <v>72</v>
      </c>
      <c r="AY282" s="211" t="s">
        <v>156</v>
      </c>
      <c r="BK282" s="213">
        <f>BK283+BK285+BK291+BK295+BK308+BK320</f>
        <v>0</v>
      </c>
    </row>
    <row r="283" s="12" customFormat="1" ht="22.8" customHeight="1">
      <c r="A283" s="12"/>
      <c r="B283" s="200"/>
      <c r="C283" s="201"/>
      <c r="D283" s="202" t="s">
        <v>71</v>
      </c>
      <c r="E283" s="214" t="s">
        <v>532</v>
      </c>
      <c r="F283" s="214" t="s">
        <v>102</v>
      </c>
      <c r="G283" s="201"/>
      <c r="H283" s="201"/>
      <c r="I283" s="204"/>
      <c r="J283" s="215">
        <f>BK283</f>
        <v>0</v>
      </c>
      <c r="K283" s="201"/>
      <c r="L283" s="206"/>
      <c r="M283" s="207"/>
      <c r="N283" s="208"/>
      <c r="O283" s="208"/>
      <c r="P283" s="209">
        <f>P284</f>
        <v>0</v>
      </c>
      <c r="Q283" s="208"/>
      <c r="R283" s="209">
        <f>R284</f>
        <v>0</v>
      </c>
      <c r="S283" s="208"/>
      <c r="T283" s="210">
        <f>T284</f>
        <v>0</v>
      </c>
      <c r="U283" s="12"/>
      <c r="V283" s="12"/>
      <c r="W283" s="12"/>
      <c r="X283" s="12"/>
      <c r="Y283" s="12"/>
      <c r="Z283" s="12"/>
      <c r="AA283" s="12"/>
      <c r="AB283" s="12"/>
      <c r="AC283" s="12"/>
      <c r="AD283" s="12"/>
      <c r="AE283" s="12"/>
      <c r="AR283" s="211" t="s">
        <v>81</v>
      </c>
      <c r="AT283" s="212" t="s">
        <v>71</v>
      </c>
      <c r="AU283" s="212" t="s">
        <v>79</v>
      </c>
      <c r="AY283" s="211" t="s">
        <v>156</v>
      </c>
      <c r="BK283" s="213">
        <f>BK284</f>
        <v>0</v>
      </c>
    </row>
    <row r="284" s="2" customFormat="1" ht="24.15" customHeight="1">
      <c r="A284" s="41"/>
      <c r="B284" s="42"/>
      <c r="C284" s="216" t="s">
        <v>533</v>
      </c>
      <c r="D284" s="216" t="s">
        <v>159</v>
      </c>
      <c r="E284" s="217" t="s">
        <v>534</v>
      </c>
      <c r="F284" s="218" t="s">
        <v>535</v>
      </c>
      <c r="G284" s="219" t="s">
        <v>273</v>
      </c>
      <c r="H284" s="220">
        <v>1</v>
      </c>
      <c r="I284" s="221"/>
      <c r="J284" s="222">
        <f>ROUND(I284*H284,2)</f>
        <v>0</v>
      </c>
      <c r="K284" s="218" t="s">
        <v>19</v>
      </c>
      <c r="L284" s="47"/>
      <c r="M284" s="223" t="s">
        <v>19</v>
      </c>
      <c r="N284" s="224" t="s">
        <v>43</v>
      </c>
      <c r="O284" s="87"/>
      <c r="P284" s="225">
        <f>O284*H284</f>
        <v>0</v>
      </c>
      <c r="Q284" s="225">
        <v>0</v>
      </c>
      <c r="R284" s="225">
        <f>Q284*H284</f>
        <v>0</v>
      </c>
      <c r="S284" s="225">
        <v>0</v>
      </c>
      <c r="T284" s="226">
        <f>S284*H284</f>
        <v>0</v>
      </c>
      <c r="U284" s="41"/>
      <c r="V284" s="41"/>
      <c r="W284" s="41"/>
      <c r="X284" s="41"/>
      <c r="Y284" s="41"/>
      <c r="Z284" s="41"/>
      <c r="AA284" s="41"/>
      <c r="AB284" s="41"/>
      <c r="AC284" s="41"/>
      <c r="AD284" s="41"/>
      <c r="AE284" s="41"/>
      <c r="AR284" s="227" t="s">
        <v>318</v>
      </c>
      <c r="AT284" s="227" t="s">
        <v>159</v>
      </c>
      <c r="AU284" s="227" t="s">
        <v>81</v>
      </c>
      <c r="AY284" s="20" t="s">
        <v>156</v>
      </c>
      <c r="BE284" s="228">
        <f>IF(N284="základní",J284,0)</f>
        <v>0</v>
      </c>
      <c r="BF284" s="228">
        <f>IF(N284="snížená",J284,0)</f>
        <v>0</v>
      </c>
      <c r="BG284" s="228">
        <f>IF(N284="zákl. přenesená",J284,0)</f>
        <v>0</v>
      </c>
      <c r="BH284" s="228">
        <f>IF(N284="sníž. přenesená",J284,0)</f>
        <v>0</v>
      </c>
      <c r="BI284" s="228">
        <f>IF(N284="nulová",J284,0)</f>
        <v>0</v>
      </c>
      <c r="BJ284" s="20" t="s">
        <v>79</v>
      </c>
      <c r="BK284" s="228">
        <f>ROUND(I284*H284,2)</f>
        <v>0</v>
      </c>
      <c r="BL284" s="20" t="s">
        <v>318</v>
      </c>
      <c r="BM284" s="227" t="s">
        <v>536</v>
      </c>
    </row>
    <row r="285" s="12" customFormat="1" ht="22.8" customHeight="1">
      <c r="A285" s="12"/>
      <c r="B285" s="200"/>
      <c r="C285" s="201"/>
      <c r="D285" s="202" t="s">
        <v>71</v>
      </c>
      <c r="E285" s="214" t="s">
        <v>537</v>
      </c>
      <c r="F285" s="214" t="s">
        <v>538</v>
      </c>
      <c r="G285" s="201"/>
      <c r="H285" s="201"/>
      <c r="I285" s="204"/>
      <c r="J285" s="215">
        <f>BK285</f>
        <v>0</v>
      </c>
      <c r="K285" s="201"/>
      <c r="L285" s="206"/>
      <c r="M285" s="207"/>
      <c r="N285" s="208"/>
      <c r="O285" s="208"/>
      <c r="P285" s="209">
        <f>SUM(P286:P290)</f>
        <v>0</v>
      </c>
      <c r="Q285" s="208"/>
      <c r="R285" s="209">
        <f>SUM(R286:R290)</f>
        <v>4.0000000000000003E-05</v>
      </c>
      <c r="S285" s="208"/>
      <c r="T285" s="210">
        <f>SUM(T286:T290)</f>
        <v>0</v>
      </c>
      <c r="U285" s="12"/>
      <c r="V285" s="12"/>
      <c r="W285" s="12"/>
      <c r="X285" s="12"/>
      <c r="Y285" s="12"/>
      <c r="Z285" s="12"/>
      <c r="AA285" s="12"/>
      <c r="AB285" s="12"/>
      <c r="AC285" s="12"/>
      <c r="AD285" s="12"/>
      <c r="AE285" s="12"/>
      <c r="AR285" s="211" t="s">
        <v>81</v>
      </c>
      <c r="AT285" s="212" t="s">
        <v>71</v>
      </c>
      <c r="AU285" s="212" t="s">
        <v>79</v>
      </c>
      <c r="AY285" s="211" t="s">
        <v>156</v>
      </c>
      <c r="BK285" s="213">
        <f>SUM(BK286:BK290)</f>
        <v>0</v>
      </c>
    </row>
    <row r="286" s="2" customFormat="1" ht="24.15" customHeight="1">
      <c r="A286" s="41"/>
      <c r="B286" s="42"/>
      <c r="C286" s="216" t="s">
        <v>539</v>
      </c>
      <c r="D286" s="216" t="s">
        <v>159</v>
      </c>
      <c r="E286" s="217" t="s">
        <v>540</v>
      </c>
      <c r="F286" s="218" t="s">
        <v>541</v>
      </c>
      <c r="G286" s="219" t="s">
        <v>187</v>
      </c>
      <c r="H286" s="220">
        <v>1</v>
      </c>
      <c r="I286" s="221"/>
      <c r="J286" s="222">
        <f>ROUND(I286*H286,2)</f>
        <v>0</v>
      </c>
      <c r="K286" s="218" t="s">
        <v>219</v>
      </c>
      <c r="L286" s="47"/>
      <c r="M286" s="223" t="s">
        <v>19</v>
      </c>
      <c r="N286" s="224" t="s">
        <v>43</v>
      </c>
      <c r="O286" s="87"/>
      <c r="P286" s="225">
        <f>O286*H286</f>
        <v>0</v>
      </c>
      <c r="Q286" s="225">
        <v>4.0000000000000003E-05</v>
      </c>
      <c r="R286" s="225">
        <f>Q286*H286</f>
        <v>4.0000000000000003E-05</v>
      </c>
      <c r="S286" s="225">
        <v>0</v>
      </c>
      <c r="T286" s="226">
        <f>S286*H286</f>
        <v>0</v>
      </c>
      <c r="U286" s="41"/>
      <c r="V286" s="41"/>
      <c r="W286" s="41"/>
      <c r="X286" s="41"/>
      <c r="Y286" s="41"/>
      <c r="Z286" s="41"/>
      <c r="AA286" s="41"/>
      <c r="AB286" s="41"/>
      <c r="AC286" s="41"/>
      <c r="AD286" s="41"/>
      <c r="AE286" s="41"/>
      <c r="AR286" s="227" t="s">
        <v>318</v>
      </c>
      <c r="AT286" s="227" t="s">
        <v>159</v>
      </c>
      <c r="AU286" s="227" t="s">
        <v>81</v>
      </c>
      <c r="AY286" s="20" t="s">
        <v>156</v>
      </c>
      <c r="BE286" s="228">
        <f>IF(N286="základní",J286,0)</f>
        <v>0</v>
      </c>
      <c r="BF286" s="228">
        <f>IF(N286="snížená",J286,0)</f>
        <v>0</v>
      </c>
      <c r="BG286" s="228">
        <f>IF(N286="zákl. přenesená",J286,0)</f>
        <v>0</v>
      </c>
      <c r="BH286" s="228">
        <f>IF(N286="sníž. přenesená",J286,0)</f>
        <v>0</v>
      </c>
      <c r="BI286" s="228">
        <f>IF(N286="nulová",J286,0)</f>
        <v>0</v>
      </c>
      <c r="BJ286" s="20" t="s">
        <v>79</v>
      </c>
      <c r="BK286" s="228">
        <f>ROUND(I286*H286,2)</f>
        <v>0</v>
      </c>
      <c r="BL286" s="20" t="s">
        <v>318</v>
      </c>
      <c r="BM286" s="227" t="s">
        <v>542</v>
      </c>
    </row>
    <row r="287" s="2" customFormat="1">
      <c r="A287" s="41"/>
      <c r="B287" s="42"/>
      <c r="C287" s="43"/>
      <c r="D287" s="229" t="s">
        <v>166</v>
      </c>
      <c r="E287" s="43"/>
      <c r="F287" s="230" t="s">
        <v>543</v>
      </c>
      <c r="G287" s="43"/>
      <c r="H287" s="43"/>
      <c r="I287" s="231"/>
      <c r="J287" s="43"/>
      <c r="K287" s="43"/>
      <c r="L287" s="47"/>
      <c r="M287" s="232"/>
      <c r="N287" s="233"/>
      <c r="O287" s="87"/>
      <c r="P287" s="87"/>
      <c r="Q287" s="87"/>
      <c r="R287" s="87"/>
      <c r="S287" s="87"/>
      <c r="T287" s="88"/>
      <c r="U287" s="41"/>
      <c r="V287" s="41"/>
      <c r="W287" s="41"/>
      <c r="X287" s="41"/>
      <c r="Y287" s="41"/>
      <c r="Z287" s="41"/>
      <c r="AA287" s="41"/>
      <c r="AB287" s="41"/>
      <c r="AC287" s="41"/>
      <c r="AD287" s="41"/>
      <c r="AE287" s="41"/>
      <c r="AT287" s="20" t="s">
        <v>166</v>
      </c>
      <c r="AU287" s="20" t="s">
        <v>81</v>
      </c>
    </row>
    <row r="288" s="2" customFormat="1" ht="16.5" customHeight="1">
      <c r="A288" s="41"/>
      <c r="B288" s="42"/>
      <c r="C288" s="283" t="s">
        <v>544</v>
      </c>
      <c r="D288" s="283" t="s">
        <v>348</v>
      </c>
      <c r="E288" s="284" t="s">
        <v>545</v>
      </c>
      <c r="F288" s="285" t="s">
        <v>546</v>
      </c>
      <c r="G288" s="286" t="s">
        <v>187</v>
      </c>
      <c r="H288" s="287">
        <v>1</v>
      </c>
      <c r="I288" s="288"/>
      <c r="J288" s="289">
        <f>ROUND(I288*H288,2)</f>
        <v>0</v>
      </c>
      <c r="K288" s="285" t="s">
        <v>19</v>
      </c>
      <c r="L288" s="290"/>
      <c r="M288" s="291" t="s">
        <v>19</v>
      </c>
      <c r="N288" s="292" t="s">
        <v>43</v>
      </c>
      <c r="O288" s="87"/>
      <c r="P288" s="225">
        <f>O288*H288</f>
        <v>0</v>
      </c>
      <c r="Q288" s="225">
        <v>0</v>
      </c>
      <c r="R288" s="225">
        <f>Q288*H288</f>
        <v>0</v>
      </c>
      <c r="S288" s="225">
        <v>0</v>
      </c>
      <c r="T288" s="226">
        <f>S288*H288</f>
        <v>0</v>
      </c>
      <c r="U288" s="41"/>
      <c r="V288" s="41"/>
      <c r="W288" s="41"/>
      <c r="X288" s="41"/>
      <c r="Y288" s="41"/>
      <c r="Z288" s="41"/>
      <c r="AA288" s="41"/>
      <c r="AB288" s="41"/>
      <c r="AC288" s="41"/>
      <c r="AD288" s="41"/>
      <c r="AE288" s="41"/>
      <c r="AR288" s="227" t="s">
        <v>420</v>
      </c>
      <c r="AT288" s="227" t="s">
        <v>348</v>
      </c>
      <c r="AU288" s="227" t="s">
        <v>81</v>
      </c>
      <c r="AY288" s="20" t="s">
        <v>156</v>
      </c>
      <c r="BE288" s="228">
        <f>IF(N288="základní",J288,0)</f>
        <v>0</v>
      </c>
      <c r="BF288" s="228">
        <f>IF(N288="snížená",J288,0)</f>
        <v>0</v>
      </c>
      <c r="BG288" s="228">
        <f>IF(N288="zákl. přenesená",J288,0)</f>
        <v>0</v>
      </c>
      <c r="BH288" s="228">
        <f>IF(N288="sníž. přenesená",J288,0)</f>
        <v>0</v>
      </c>
      <c r="BI288" s="228">
        <f>IF(N288="nulová",J288,0)</f>
        <v>0</v>
      </c>
      <c r="BJ288" s="20" t="s">
        <v>79</v>
      </c>
      <c r="BK288" s="228">
        <f>ROUND(I288*H288,2)</f>
        <v>0</v>
      </c>
      <c r="BL288" s="20" t="s">
        <v>318</v>
      </c>
      <c r="BM288" s="227" t="s">
        <v>547</v>
      </c>
    </row>
    <row r="289" s="2" customFormat="1" ht="24.15" customHeight="1">
      <c r="A289" s="41"/>
      <c r="B289" s="42"/>
      <c r="C289" s="216" t="s">
        <v>548</v>
      </c>
      <c r="D289" s="216" t="s">
        <v>159</v>
      </c>
      <c r="E289" s="217" t="s">
        <v>549</v>
      </c>
      <c r="F289" s="218" t="s">
        <v>550</v>
      </c>
      <c r="G289" s="219" t="s">
        <v>551</v>
      </c>
      <c r="H289" s="293"/>
      <c r="I289" s="221"/>
      <c r="J289" s="222">
        <f>ROUND(I289*H289,2)</f>
        <v>0</v>
      </c>
      <c r="K289" s="218" t="s">
        <v>219</v>
      </c>
      <c r="L289" s="47"/>
      <c r="M289" s="223" t="s">
        <v>19</v>
      </c>
      <c r="N289" s="224" t="s">
        <v>43</v>
      </c>
      <c r="O289" s="87"/>
      <c r="P289" s="225">
        <f>O289*H289</f>
        <v>0</v>
      </c>
      <c r="Q289" s="225">
        <v>0</v>
      </c>
      <c r="R289" s="225">
        <f>Q289*H289</f>
        <v>0</v>
      </c>
      <c r="S289" s="225">
        <v>0</v>
      </c>
      <c r="T289" s="226">
        <f>S289*H289</f>
        <v>0</v>
      </c>
      <c r="U289" s="41"/>
      <c r="V289" s="41"/>
      <c r="W289" s="41"/>
      <c r="X289" s="41"/>
      <c r="Y289" s="41"/>
      <c r="Z289" s="41"/>
      <c r="AA289" s="41"/>
      <c r="AB289" s="41"/>
      <c r="AC289" s="41"/>
      <c r="AD289" s="41"/>
      <c r="AE289" s="41"/>
      <c r="AR289" s="227" t="s">
        <v>318</v>
      </c>
      <c r="AT289" s="227" t="s">
        <v>159</v>
      </c>
      <c r="AU289" s="227" t="s">
        <v>81</v>
      </c>
      <c r="AY289" s="20" t="s">
        <v>156</v>
      </c>
      <c r="BE289" s="228">
        <f>IF(N289="základní",J289,0)</f>
        <v>0</v>
      </c>
      <c r="BF289" s="228">
        <f>IF(N289="snížená",J289,0)</f>
        <v>0</v>
      </c>
      <c r="BG289" s="228">
        <f>IF(N289="zákl. přenesená",J289,0)</f>
        <v>0</v>
      </c>
      <c r="BH289" s="228">
        <f>IF(N289="sníž. přenesená",J289,0)</f>
        <v>0</v>
      </c>
      <c r="BI289" s="228">
        <f>IF(N289="nulová",J289,0)</f>
        <v>0</v>
      </c>
      <c r="BJ289" s="20" t="s">
        <v>79</v>
      </c>
      <c r="BK289" s="228">
        <f>ROUND(I289*H289,2)</f>
        <v>0</v>
      </c>
      <c r="BL289" s="20" t="s">
        <v>318</v>
      </c>
      <c r="BM289" s="227" t="s">
        <v>552</v>
      </c>
    </row>
    <row r="290" s="2" customFormat="1">
      <c r="A290" s="41"/>
      <c r="B290" s="42"/>
      <c r="C290" s="43"/>
      <c r="D290" s="229" t="s">
        <v>166</v>
      </c>
      <c r="E290" s="43"/>
      <c r="F290" s="230" t="s">
        <v>553</v>
      </c>
      <c r="G290" s="43"/>
      <c r="H290" s="43"/>
      <c r="I290" s="231"/>
      <c r="J290" s="43"/>
      <c r="K290" s="43"/>
      <c r="L290" s="47"/>
      <c r="M290" s="232"/>
      <c r="N290" s="233"/>
      <c r="O290" s="87"/>
      <c r="P290" s="87"/>
      <c r="Q290" s="87"/>
      <c r="R290" s="87"/>
      <c r="S290" s="87"/>
      <c r="T290" s="88"/>
      <c r="U290" s="41"/>
      <c r="V290" s="41"/>
      <c r="W290" s="41"/>
      <c r="X290" s="41"/>
      <c r="Y290" s="41"/>
      <c r="Z290" s="41"/>
      <c r="AA290" s="41"/>
      <c r="AB290" s="41"/>
      <c r="AC290" s="41"/>
      <c r="AD290" s="41"/>
      <c r="AE290" s="41"/>
      <c r="AT290" s="20" t="s">
        <v>166</v>
      </c>
      <c r="AU290" s="20" t="s">
        <v>81</v>
      </c>
    </row>
    <row r="291" s="12" customFormat="1" ht="22.8" customHeight="1">
      <c r="A291" s="12"/>
      <c r="B291" s="200"/>
      <c r="C291" s="201"/>
      <c r="D291" s="202" t="s">
        <v>71</v>
      </c>
      <c r="E291" s="214" t="s">
        <v>554</v>
      </c>
      <c r="F291" s="214" t="s">
        <v>555</v>
      </c>
      <c r="G291" s="201"/>
      <c r="H291" s="201"/>
      <c r="I291" s="204"/>
      <c r="J291" s="215">
        <f>BK291</f>
        <v>0</v>
      </c>
      <c r="K291" s="201"/>
      <c r="L291" s="206"/>
      <c r="M291" s="207"/>
      <c r="N291" s="208"/>
      <c r="O291" s="208"/>
      <c r="P291" s="209">
        <f>SUM(P292:P294)</f>
        <v>0</v>
      </c>
      <c r="Q291" s="208"/>
      <c r="R291" s="209">
        <f>SUM(R292:R294)</f>
        <v>0</v>
      </c>
      <c r="S291" s="208"/>
      <c r="T291" s="210">
        <f>SUM(T292:T294)</f>
        <v>0.0024916400000000003</v>
      </c>
      <c r="U291" s="12"/>
      <c r="V291" s="12"/>
      <c r="W291" s="12"/>
      <c r="X291" s="12"/>
      <c r="Y291" s="12"/>
      <c r="Z291" s="12"/>
      <c r="AA291" s="12"/>
      <c r="AB291" s="12"/>
      <c r="AC291" s="12"/>
      <c r="AD291" s="12"/>
      <c r="AE291" s="12"/>
      <c r="AR291" s="211" t="s">
        <v>81</v>
      </c>
      <c r="AT291" s="212" t="s">
        <v>71</v>
      </c>
      <c r="AU291" s="212" t="s">
        <v>79</v>
      </c>
      <c r="AY291" s="211" t="s">
        <v>156</v>
      </c>
      <c r="BK291" s="213">
        <f>SUM(BK292:BK294)</f>
        <v>0</v>
      </c>
    </row>
    <row r="292" s="2" customFormat="1" ht="16.5" customHeight="1">
      <c r="A292" s="41"/>
      <c r="B292" s="42"/>
      <c r="C292" s="216" t="s">
        <v>556</v>
      </c>
      <c r="D292" s="216" t="s">
        <v>159</v>
      </c>
      <c r="E292" s="217" t="s">
        <v>557</v>
      </c>
      <c r="F292" s="218" t="s">
        <v>558</v>
      </c>
      <c r="G292" s="219" t="s">
        <v>266</v>
      </c>
      <c r="H292" s="220">
        <v>1.492</v>
      </c>
      <c r="I292" s="221"/>
      <c r="J292" s="222">
        <f>ROUND(I292*H292,2)</f>
        <v>0</v>
      </c>
      <c r="K292" s="218" t="s">
        <v>219</v>
      </c>
      <c r="L292" s="47"/>
      <c r="M292" s="223" t="s">
        <v>19</v>
      </c>
      <c r="N292" s="224" t="s">
        <v>43</v>
      </c>
      <c r="O292" s="87"/>
      <c r="P292" s="225">
        <f>O292*H292</f>
        <v>0</v>
      </c>
      <c r="Q292" s="225">
        <v>0</v>
      </c>
      <c r="R292" s="225">
        <f>Q292*H292</f>
        <v>0</v>
      </c>
      <c r="S292" s="225">
        <v>0.00167</v>
      </c>
      <c r="T292" s="226">
        <f>S292*H292</f>
        <v>0.0024916400000000003</v>
      </c>
      <c r="U292" s="41"/>
      <c r="V292" s="41"/>
      <c r="W292" s="41"/>
      <c r="X292" s="41"/>
      <c r="Y292" s="41"/>
      <c r="Z292" s="41"/>
      <c r="AA292" s="41"/>
      <c r="AB292" s="41"/>
      <c r="AC292" s="41"/>
      <c r="AD292" s="41"/>
      <c r="AE292" s="41"/>
      <c r="AR292" s="227" t="s">
        <v>318</v>
      </c>
      <c r="AT292" s="227" t="s">
        <v>159</v>
      </c>
      <c r="AU292" s="227" t="s">
        <v>81</v>
      </c>
      <c r="AY292" s="20" t="s">
        <v>156</v>
      </c>
      <c r="BE292" s="228">
        <f>IF(N292="základní",J292,0)</f>
        <v>0</v>
      </c>
      <c r="BF292" s="228">
        <f>IF(N292="snížená",J292,0)</f>
        <v>0</v>
      </c>
      <c r="BG292" s="228">
        <f>IF(N292="zákl. přenesená",J292,0)</f>
        <v>0</v>
      </c>
      <c r="BH292" s="228">
        <f>IF(N292="sníž. přenesená",J292,0)</f>
        <v>0</v>
      </c>
      <c r="BI292" s="228">
        <f>IF(N292="nulová",J292,0)</f>
        <v>0</v>
      </c>
      <c r="BJ292" s="20" t="s">
        <v>79</v>
      </c>
      <c r="BK292" s="228">
        <f>ROUND(I292*H292,2)</f>
        <v>0</v>
      </c>
      <c r="BL292" s="20" t="s">
        <v>318</v>
      </c>
      <c r="BM292" s="227" t="s">
        <v>559</v>
      </c>
    </row>
    <row r="293" s="2" customFormat="1">
      <c r="A293" s="41"/>
      <c r="B293" s="42"/>
      <c r="C293" s="43"/>
      <c r="D293" s="229" t="s">
        <v>166</v>
      </c>
      <c r="E293" s="43"/>
      <c r="F293" s="230" t="s">
        <v>560</v>
      </c>
      <c r="G293" s="43"/>
      <c r="H293" s="43"/>
      <c r="I293" s="231"/>
      <c r="J293" s="43"/>
      <c r="K293" s="43"/>
      <c r="L293" s="47"/>
      <c r="M293" s="232"/>
      <c r="N293" s="233"/>
      <c r="O293" s="87"/>
      <c r="P293" s="87"/>
      <c r="Q293" s="87"/>
      <c r="R293" s="87"/>
      <c r="S293" s="87"/>
      <c r="T293" s="88"/>
      <c r="U293" s="41"/>
      <c r="V293" s="41"/>
      <c r="W293" s="41"/>
      <c r="X293" s="41"/>
      <c r="Y293" s="41"/>
      <c r="Z293" s="41"/>
      <c r="AA293" s="41"/>
      <c r="AB293" s="41"/>
      <c r="AC293" s="41"/>
      <c r="AD293" s="41"/>
      <c r="AE293" s="41"/>
      <c r="AT293" s="20" t="s">
        <v>166</v>
      </c>
      <c r="AU293" s="20" t="s">
        <v>81</v>
      </c>
    </row>
    <row r="294" s="13" customFormat="1">
      <c r="A294" s="13"/>
      <c r="B294" s="239"/>
      <c r="C294" s="240"/>
      <c r="D294" s="241" t="s">
        <v>222</v>
      </c>
      <c r="E294" s="242" t="s">
        <v>19</v>
      </c>
      <c r="F294" s="243" t="s">
        <v>561</v>
      </c>
      <c r="G294" s="240"/>
      <c r="H294" s="244">
        <v>1.492</v>
      </c>
      <c r="I294" s="245"/>
      <c r="J294" s="240"/>
      <c r="K294" s="240"/>
      <c r="L294" s="246"/>
      <c r="M294" s="247"/>
      <c r="N294" s="248"/>
      <c r="O294" s="248"/>
      <c r="P294" s="248"/>
      <c r="Q294" s="248"/>
      <c r="R294" s="248"/>
      <c r="S294" s="248"/>
      <c r="T294" s="249"/>
      <c r="U294" s="13"/>
      <c r="V294" s="13"/>
      <c r="W294" s="13"/>
      <c r="X294" s="13"/>
      <c r="Y294" s="13"/>
      <c r="Z294" s="13"/>
      <c r="AA294" s="13"/>
      <c r="AB294" s="13"/>
      <c r="AC294" s="13"/>
      <c r="AD294" s="13"/>
      <c r="AE294" s="13"/>
      <c r="AT294" s="250" t="s">
        <v>222</v>
      </c>
      <c r="AU294" s="250" t="s">
        <v>81</v>
      </c>
      <c r="AV294" s="13" t="s">
        <v>81</v>
      </c>
      <c r="AW294" s="13" t="s">
        <v>33</v>
      </c>
      <c r="AX294" s="13" t="s">
        <v>79</v>
      </c>
      <c r="AY294" s="250" t="s">
        <v>156</v>
      </c>
    </row>
    <row r="295" s="12" customFormat="1" ht="22.8" customHeight="1">
      <c r="A295" s="12"/>
      <c r="B295" s="200"/>
      <c r="C295" s="201"/>
      <c r="D295" s="202" t="s">
        <v>71</v>
      </c>
      <c r="E295" s="214" t="s">
        <v>562</v>
      </c>
      <c r="F295" s="214" t="s">
        <v>563</v>
      </c>
      <c r="G295" s="201"/>
      <c r="H295" s="201"/>
      <c r="I295" s="204"/>
      <c r="J295" s="215">
        <f>BK295</f>
        <v>0</v>
      </c>
      <c r="K295" s="201"/>
      <c r="L295" s="206"/>
      <c r="M295" s="207"/>
      <c r="N295" s="208"/>
      <c r="O295" s="208"/>
      <c r="P295" s="209">
        <f>SUM(P296:P307)</f>
        <v>0</v>
      </c>
      <c r="Q295" s="208"/>
      <c r="R295" s="209">
        <f>SUM(R296:R307)</f>
        <v>0</v>
      </c>
      <c r="S295" s="208"/>
      <c r="T295" s="210">
        <f>SUM(T296:T307)</f>
        <v>0.148204</v>
      </c>
      <c r="U295" s="12"/>
      <c r="V295" s="12"/>
      <c r="W295" s="12"/>
      <c r="X295" s="12"/>
      <c r="Y295" s="12"/>
      <c r="Z295" s="12"/>
      <c r="AA295" s="12"/>
      <c r="AB295" s="12"/>
      <c r="AC295" s="12"/>
      <c r="AD295" s="12"/>
      <c r="AE295" s="12"/>
      <c r="AR295" s="211" t="s">
        <v>81</v>
      </c>
      <c r="AT295" s="212" t="s">
        <v>71</v>
      </c>
      <c r="AU295" s="212" t="s">
        <v>79</v>
      </c>
      <c r="AY295" s="211" t="s">
        <v>156</v>
      </c>
      <c r="BK295" s="213">
        <f>SUM(BK296:BK307)</f>
        <v>0</v>
      </c>
    </row>
    <row r="296" s="2" customFormat="1" ht="16.5" customHeight="1">
      <c r="A296" s="41"/>
      <c r="B296" s="42"/>
      <c r="C296" s="216" t="s">
        <v>564</v>
      </c>
      <c r="D296" s="216" t="s">
        <v>159</v>
      </c>
      <c r="E296" s="217" t="s">
        <v>565</v>
      </c>
      <c r="F296" s="218" t="s">
        <v>566</v>
      </c>
      <c r="G296" s="219" t="s">
        <v>187</v>
      </c>
      <c r="H296" s="220">
        <v>6</v>
      </c>
      <c r="I296" s="221"/>
      <c r="J296" s="222">
        <f>ROUND(I296*H296,2)</f>
        <v>0</v>
      </c>
      <c r="K296" s="218" t="s">
        <v>219</v>
      </c>
      <c r="L296" s="47"/>
      <c r="M296" s="223" t="s">
        <v>19</v>
      </c>
      <c r="N296" s="224" t="s">
        <v>43</v>
      </c>
      <c r="O296" s="87"/>
      <c r="P296" s="225">
        <f>O296*H296</f>
        <v>0</v>
      </c>
      <c r="Q296" s="225">
        <v>0</v>
      </c>
      <c r="R296" s="225">
        <f>Q296*H296</f>
        <v>0</v>
      </c>
      <c r="S296" s="225">
        <v>0.024</v>
      </c>
      <c r="T296" s="226">
        <f>S296*H296</f>
        <v>0.14400000000000002</v>
      </c>
      <c r="U296" s="41"/>
      <c r="V296" s="41"/>
      <c r="W296" s="41"/>
      <c r="X296" s="41"/>
      <c r="Y296" s="41"/>
      <c r="Z296" s="41"/>
      <c r="AA296" s="41"/>
      <c r="AB296" s="41"/>
      <c r="AC296" s="41"/>
      <c r="AD296" s="41"/>
      <c r="AE296" s="41"/>
      <c r="AR296" s="227" t="s">
        <v>318</v>
      </c>
      <c r="AT296" s="227" t="s">
        <v>159</v>
      </c>
      <c r="AU296" s="227" t="s">
        <v>81</v>
      </c>
      <c r="AY296" s="20" t="s">
        <v>156</v>
      </c>
      <c r="BE296" s="228">
        <f>IF(N296="základní",J296,0)</f>
        <v>0</v>
      </c>
      <c r="BF296" s="228">
        <f>IF(N296="snížená",J296,0)</f>
        <v>0</v>
      </c>
      <c r="BG296" s="228">
        <f>IF(N296="zákl. přenesená",J296,0)</f>
        <v>0</v>
      </c>
      <c r="BH296" s="228">
        <f>IF(N296="sníž. přenesená",J296,0)</f>
        <v>0</v>
      </c>
      <c r="BI296" s="228">
        <f>IF(N296="nulová",J296,0)</f>
        <v>0</v>
      </c>
      <c r="BJ296" s="20" t="s">
        <v>79</v>
      </c>
      <c r="BK296" s="228">
        <f>ROUND(I296*H296,2)</f>
        <v>0</v>
      </c>
      <c r="BL296" s="20" t="s">
        <v>318</v>
      </c>
      <c r="BM296" s="227" t="s">
        <v>567</v>
      </c>
    </row>
    <row r="297" s="2" customFormat="1">
      <c r="A297" s="41"/>
      <c r="B297" s="42"/>
      <c r="C297" s="43"/>
      <c r="D297" s="229" t="s">
        <v>166</v>
      </c>
      <c r="E297" s="43"/>
      <c r="F297" s="230" t="s">
        <v>568</v>
      </c>
      <c r="G297" s="43"/>
      <c r="H297" s="43"/>
      <c r="I297" s="231"/>
      <c r="J297" s="43"/>
      <c r="K297" s="43"/>
      <c r="L297" s="47"/>
      <c r="M297" s="232"/>
      <c r="N297" s="233"/>
      <c r="O297" s="87"/>
      <c r="P297" s="87"/>
      <c r="Q297" s="87"/>
      <c r="R297" s="87"/>
      <c r="S297" s="87"/>
      <c r="T297" s="88"/>
      <c r="U297" s="41"/>
      <c r="V297" s="41"/>
      <c r="W297" s="41"/>
      <c r="X297" s="41"/>
      <c r="Y297" s="41"/>
      <c r="Z297" s="41"/>
      <c r="AA297" s="41"/>
      <c r="AB297" s="41"/>
      <c r="AC297" s="41"/>
      <c r="AD297" s="41"/>
      <c r="AE297" s="41"/>
      <c r="AT297" s="20" t="s">
        <v>166</v>
      </c>
      <c r="AU297" s="20" t="s">
        <v>81</v>
      </c>
    </row>
    <row r="298" s="14" customFormat="1">
      <c r="A298" s="14"/>
      <c r="B298" s="251"/>
      <c r="C298" s="252"/>
      <c r="D298" s="241" t="s">
        <v>222</v>
      </c>
      <c r="E298" s="253" t="s">
        <v>19</v>
      </c>
      <c r="F298" s="254" t="s">
        <v>569</v>
      </c>
      <c r="G298" s="252"/>
      <c r="H298" s="253" t="s">
        <v>19</v>
      </c>
      <c r="I298" s="255"/>
      <c r="J298" s="252"/>
      <c r="K298" s="252"/>
      <c r="L298" s="256"/>
      <c r="M298" s="257"/>
      <c r="N298" s="258"/>
      <c r="O298" s="258"/>
      <c r="P298" s="258"/>
      <c r="Q298" s="258"/>
      <c r="R298" s="258"/>
      <c r="S298" s="258"/>
      <c r="T298" s="259"/>
      <c r="U298" s="14"/>
      <c r="V298" s="14"/>
      <c r="W298" s="14"/>
      <c r="X298" s="14"/>
      <c r="Y298" s="14"/>
      <c r="Z298" s="14"/>
      <c r="AA298" s="14"/>
      <c r="AB298" s="14"/>
      <c r="AC298" s="14"/>
      <c r="AD298" s="14"/>
      <c r="AE298" s="14"/>
      <c r="AT298" s="260" t="s">
        <v>222</v>
      </c>
      <c r="AU298" s="260" t="s">
        <v>81</v>
      </c>
      <c r="AV298" s="14" t="s">
        <v>79</v>
      </c>
      <c r="AW298" s="14" t="s">
        <v>33</v>
      </c>
      <c r="AX298" s="14" t="s">
        <v>72</v>
      </c>
      <c r="AY298" s="260" t="s">
        <v>156</v>
      </c>
    </row>
    <row r="299" s="13" customFormat="1">
      <c r="A299" s="13"/>
      <c r="B299" s="239"/>
      <c r="C299" s="240"/>
      <c r="D299" s="241" t="s">
        <v>222</v>
      </c>
      <c r="E299" s="242" t="s">
        <v>19</v>
      </c>
      <c r="F299" s="243" t="s">
        <v>106</v>
      </c>
      <c r="G299" s="240"/>
      <c r="H299" s="244">
        <v>3</v>
      </c>
      <c r="I299" s="245"/>
      <c r="J299" s="240"/>
      <c r="K299" s="240"/>
      <c r="L299" s="246"/>
      <c r="M299" s="247"/>
      <c r="N299" s="248"/>
      <c r="O299" s="248"/>
      <c r="P299" s="248"/>
      <c r="Q299" s="248"/>
      <c r="R299" s="248"/>
      <c r="S299" s="248"/>
      <c r="T299" s="249"/>
      <c r="U299" s="13"/>
      <c r="V299" s="13"/>
      <c r="W299" s="13"/>
      <c r="X299" s="13"/>
      <c r="Y299" s="13"/>
      <c r="Z299" s="13"/>
      <c r="AA299" s="13"/>
      <c r="AB299" s="13"/>
      <c r="AC299" s="13"/>
      <c r="AD299" s="13"/>
      <c r="AE299" s="13"/>
      <c r="AT299" s="250" t="s">
        <v>222</v>
      </c>
      <c r="AU299" s="250" t="s">
        <v>81</v>
      </c>
      <c r="AV299" s="13" t="s">
        <v>81</v>
      </c>
      <c r="AW299" s="13" t="s">
        <v>33</v>
      </c>
      <c r="AX299" s="13" t="s">
        <v>72</v>
      </c>
      <c r="AY299" s="250" t="s">
        <v>156</v>
      </c>
    </row>
    <row r="300" s="14" customFormat="1">
      <c r="A300" s="14"/>
      <c r="B300" s="251"/>
      <c r="C300" s="252"/>
      <c r="D300" s="241" t="s">
        <v>222</v>
      </c>
      <c r="E300" s="253" t="s">
        <v>19</v>
      </c>
      <c r="F300" s="254" t="s">
        <v>570</v>
      </c>
      <c r="G300" s="252"/>
      <c r="H300" s="253" t="s">
        <v>19</v>
      </c>
      <c r="I300" s="255"/>
      <c r="J300" s="252"/>
      <c r="K300" s="252"/>
      <c r="L300" s="256"/>
      <c r="M300" s="257"/>
      <c r="N300" s="258"/>
      <c r="O300" s="258"/>
      <c r="P300" s="258"/>
      <c r="Q300" s="258"/>
      <c r="R300" s="258"/>
      <c r="S300" s="258"/>
      <c r="T300" s="259"/>
      <c r="U300" s="14"/>
      <c r="V300" s="14"/>
      <c r="W300" s="14"/>
      <c r="X300" s="14"/>
      <c r="Y300" s="14"/>
      <c r="Z300" s="14"/>
      <c r="AA300" s="14"/>
      <c r="AB300" s="14"/>
      <c r="AC300" s="14"/>
      <c r="AD300" s="14"/>
      <c r="AE300" s="14"/>
      <c r="AT300" s="260" t="s">
        <v>222</v>
      </c>
      <c r="AU300" s="260" t="s">
        <v>81</v>
      </c>
      <c r="AV300" s="14" t="s">
        <v>79</v>
      </c>
      <c r="AW300" s="14" t="s">
        <v>33</v>
      </c>
      <c r="AX300" s="14" t="s">
        <v>72</v>
      </c>
      <c r="AY300" s="260" t="s">
        <v>156</v>
      </c>
    </row>
    <row r="301" s="13" customFormat="1">
      <c r="A301" s="13"/>
      <c r="B301" s="239"/>
      <c r="C301" s="240"/>
      <c r="D301" s="241" t="s">
        <v>222</v>
      </c>
      <c r="E301" s="242" t="s">
        <v>19</v>
      </c>
      <c r="F301" s="243" t="s">
        <v>106</v>
      </c>
      <c r="G301" s="240"/>
      <c r="H301" s="244">
        <v>3</v>
      </c>
      <c r="I301" s="245"/>
      <c r="J301" s="240"/>
      <c r="K301" s="240"/>
      <c r="L301" s="246"/>
      <c r="M301" s="247"/>
      <c r="N301" s="248"/>
      <c r="O301" s="248"/>
      <c r="P301" s="248"/>
      <c r="Q301" s="248"/>
      <c r="R301" s="248"/>
      <c r="S301" s="248"/>
      <c r="T301" s="249"/>
      <c r="U301" s="13"/>
      <c r="V301" s="13"/>
      <c r="W301" s="13"/>
      <c r="X301" s="13"/>
      <c r="Y301" s="13"/>
      <c r="Z301" s="13"/>
      <c r="AA301" s="13"/>
      <c r="AB301" s="13"/>
      <c r="AC301" s="13"/>
      <c r="AD301" s="13"/>
      <c r="AE301" s="13"/>
      <c r="AT301" s="250" t="s">
        <v>222</v>
      </c>
      <c r="AU301" s="250" t="s">
        <v>81</v>
      </c>
      <c r="AV301" s="13" t="s">
        <v>81</v>
      </c>
      <c r="AW301" s="13" t="s">
        <v>33</v>
      </c>
      <c r="AX301" s="13" t="s">
        <v>72</v>
      </c>
      <c r="AY301" s="250" t="s">
        <v>156</v>
      </c>
    </row>
    <row r="302" s="16" customFormat="1">
      <c r="A302" s="16"/>
      <c r="B302" s="272"/>
      <c r="C302" s="273"/>
      <c r="D302" s="241" t="s">
        <v>222</v>
      </c>
      <c r="E302" s="274" t="s">
        <v>19</v>
      </c>
      <c r="F302" s="275" t="s">
        <v>292</v>
      </c>
      <c r="G302" s="273"/>
      <c r="H302" s="276">
        <v>6</v>
      </c>
      <c r="I302" s="277"/>
      <c r="J302" s="273"/>
      <c r="K302" s="273"/>
      <c r="L302" s="278"/>
      <c r="M302" s="279"/>
      <c r="N302" s="280"/>
      <c r="O302" s="280"/>
      <c r="P302" s="280"/>
      <c r="Q302" s="280"/>
      <c r="R302" s="280"/>
      <c r="S302" s="280"/>
      <c r="T302" s="281"/>
      <c r="U302" s="16"/>
      <c r="V302" s="16"/>
      <c r="W302" s="16"/>
      <c r="X302" s="16"/>
      <c r="Y302" s="16"/>
      <c r="Z302" s="16"/>
      <c r="AA302" s="16"/>
      <c r="AB302" s="16"/>
      <c r="AC302" s="16"/>
      <c r="AD302" s="16"/>
      <c r="AE302" s="16"/>
      <c r="AT302" s="282" t="s">
        <v>222</v>
      </c>
      <c r="AU302" s="282" t="s">
        <v>81</v>
      </c>
      <c r="AV302" s="16" t="s">
        <v>178</v>
      </c>
      <c r="AW302" s="16" t="s">
        <v>33</v>
      </c>
      <c r="AX302" s="16" t="s">
        <v>79</v>
      </c>
      <c r="AY302" s="282" t="s">
        <v>156</v>
      </c>
    </row>
    <row r="303" s="2" customFormat="1" ht="16.5" customHeight="1">
      <c r="A303" s="41"/>
      <c r="B303" s="42"/>
      <c r="C303" s="216" t="s">
        <v>571</v>
      </c>
      <c r="D303" s="216" t="s">
        <v>159</v>
      </c>
      <c r="E303" s="217" t="s">
        <v>572</v>
      </c>
      <c r="F303" s="218" t="s">
        <v>573</v>
      </c>
      <c r="G303" s="219" t="s">
        <v>266</v>
      </c>
      <c r="H303" s="220">
        <v>2.1019999999999999</v>
      </c>
      <c r="I303" s="221"/>
      <c r="J303" s="222">
        <f>ROUND(I303*H303,2)</f>
        <v>0</v>
      </c>
      <c r="K303" s="218" t="s">
        <v>219</v>
      </c>
      <c r="L303" s="47"/>
      <c r="M303" s="223" t="s">
        <v>19</v>
      </c>
      <c r="N303" s="224" t="s">
        <v>43</v>
      </c>
      <c r="O303" s="87"/>
      <c r="P303" s="225">
        <f>O303*H303</f>
        <v>0</v>
      </c>
      <c r="Q303" s="225">
        <v>0</v>
      </c>
      <c r="R303" s="225">
        <f>Q303*H303</f>
        <v>0</v>
      </c>
      <c r="S303" s="225">
        <v>0.002</v>
      </c>
      <c r="T303" s="226">
        <f>S303*H303</f>
        <v>0.0042039999999999994</v>
      </c>
      <c r="U303" s="41"/>
      <c r="V303" s="41"/>
      <c r="W303" s="41"/>
      <c r="X303" s="41"/>
      <c r="Y303" s="41"/>
      <c r="Z303" s="41"/>
      <c r="AA303" s="41"/>
      <c r="AB303" s="41"/>
      <c r="AC303" s="41"/>
      <c r="AD303" s="41"/>
      <c r="AE303" s="41"/>
      <c r="AR303" s="227" t="s">
        <v>318</v>
      </c>
      <c r="AT303" s="227" t="s">
        <v>159</v>
      </c>
      <c r="AU303" s="227" t="s">
        <v>81</v>
      </c>
      <c r="AY303" s="20" t="s">
        <v>156</v>
      </c>
      <c r="BE303" s="228">
        <f>IF(N303="základní",J303,0)</f>
        <v>0</v>
      </c>
      <c r="BF303" s="228">
        <f>IF(N303="snížená",J303,0)</f>
        <v>0</v>
      </c>
      <c r="BG303" s="228">
        <f>IF(N303="zákl. přenesená",J303,0)</f>
        <v>0</v>
      </c>
      <c r="BH303" s="228">
        <f>IF(N303="sníž. přenesená",J303,0)</f>
        <v>0</v>
      </c>
      <c r="BI303" s="228">
        <f>IF(N303="nulová",J303,0)</f>
        <v>0</v>
      </c>
      <c r="BJ303" s="20" t="s">
        <v>79</v>
      </c>
      <c r="BK303" s="228">
        <f>ROUND(I303*H303,2)</f>
        <v>0</v>
      </c>
      <c r="BL303" s="20" t="s">
        <v>318</v>
      </c>
      <c r="BM303" s="227" t="s">
        <v>574</v>
      </c>
    </row>
    <row r="304" s="2" customFormat="1">
      <c r="A304" s="41"/>
      <c r="B304" s="42"/>
      <c r="C304" s="43"/>
      <c r="D304" s="229" t="s">
        <v>166</v>
      </c>
      <c r="E304" s="43"/>
      <c r="F304" s="230" t="s">
        <v>575</v>
      </c>
      <c r="G304" s="43"/>
      <c r="H304" s="43"/>
      <c r="I304" s="231"/>
      <c r="J304" s="43"/>
      <c r="K304" s="43"/>
      <c r="L304" s="47"/>
      <c r="M304" s="232"/>
      <c r="N304" s="233"/>
      <c r="O304" s="87"/>
      <c r="P304" s="87"/>
      <c r="Q304" s="87"/>
      <c r="R304" s="87"/>
      <c r="S304" s="87"/>
      <c r="T304" s="88"/>
      <c r="U304" s="41"/>
      <c r="V304" s="41"/>
      <c r="W304" s="41"/>
      <c r="X304" s="41"/>
      <c r="Y304" s="41"/>
      <c r="Z304" s="41"/>
      <c r="AA304" s="41"/>
      <c r="AB304" s="41"/>
      <c r="AC304" s="41"/>
      <c r="AD304" s="41"/>
      <c r="AE304" s="41"/>
      <c r="AT304" s="20" t="s">
        <v>166</v>
      </c>
      <c r="AU304" s="20" t="s">
        <v>81</v>
      </c>
    </row>
    <row r="305" s="13" customFormat="1">
      <c r="A305" s="13"/>
      <c r="B305" s="239"/>
      <c r="C305" s="240"/>
      <c r="D305" s="241" t="s">
        <v>222</v>
      </c>
      <c r="E305" s="242" t="s">
        <v>19</v>
      </c>
      <c r="F305" s="243" t="s">
        <v>576</v>
      </c>
      <c r="G305" s="240"/>
      <c r="H305" s="244">
        <v>2.1019999999999999</v>
      </c>
      <c r="I305" s="245"/>
      <c r="J305" s="240"/>
      <c r="K305" s="240"/>
      <c r="L305" s="246"/>
      <c r="M305" s="247"/>
      <c r="N305" s="248"/>
      <c r="O305" s="248"/>
      <c r="P305" s="248"/>
      <c r="Q305" s="248"/>
      <c r="R305" s="248"/>
      <c r="S305" s="248"/>
      <c r="T305" s="249"/>
      <c r="U305" s="13"/>
      <c r="V305" s="13"/>
      <c r="W305" s="13"/>
      <c r="X305" s="13"/>
      <c r="Y305" s="13"/>
      <c r="Z305" s="13"/>
      <c r="AA305" s="13"/>
      <c r="AB305" s="13"/>
      <c r="AC305" s="13"/>
      <c r="AD305" s="13"/>
      <c r="AE305" s="13"/>
      <c r="AT305" s="250" t="s">
        <v>222</v>
      </c>
      <c r="AU305" s="250" t="s">
        <v>81</v>
      </c>
      <c r="AV305" s="13" t="s">
        <v>81</v>
      </c>
      <c r="AW305" s="13" t="s">
        <v>33</v>
      </c>
      <c r="AX305" s="13" t="s">
        <v>79</v>
      </c>
      <c r="AY305" s="250" t="s">
        <v>156</v>
      </c>
    </row>
    <row r="306" s="2" customFormat="1" ht="24.15" customHeight="1">
      <c r="A306" s="41"/>
      <c r="B306" s="42"/>
      <c r="C306" s="216" t="s">
        <v>577</v>
      </c>
      <c r="D306" s="216" t="s">
        <v>159</v>
      </c>
      <c r="E306" s="217" t="s">
        <v>578</v>
      </c>
      <c r="F306" s="218" t="s">
        <v>579</v>
      </c>
      <c r="G306" s="219" t="s">
        <v>551</v>
      </c>
      <c r="H306" s="293"/>
      <c r="I306" s="221"/>
      <c r="J306" s="222">
        <f>ROUND(I306*H306,2)</f>
        <v>0</v>
      </c>
      <c r="K306" s="218" t="s">
        <v>219</v>
      </c>
      <c r="L306" s="47"/>
      <c r="M306" s="223" t="s">
        <v>19</v>
      </c>
      <c r="N306" s="224" t="s">
        <v>43</v>
      </c>
      <c r="O306" s="87"/>
      <c r="P306" s="225">
        <f>O306*H306</f>
        <v>0</v>
      </c>
      <c r="Q306" s="225">
        <v>0</v>
      </c>
      <c r="R306" s="225">
        <f>Q306*H306</f>
        <v>0</v>
      </c>
      <c r="S306" s="225">
        <v>0</v>
      </c>
      <c r="T306" s="226">
        <f>S306*H306</f>
        <v>0</v>
      </c>
      <c r="U306" s="41"/>
      <c r="V306" s="41"/>
      <c r="W306" s="41"/>
      <c r="X306" s="41"/>
      <c r="Y306" s="41"/>
      <c r="Z306" s="41"/>
      <c r="AA306" s="41"/>
      <c r="AB306" s="41"/>
      <c r="AC306" s="41"/>
      <c r="AD306" s="41"/>
      <c r="AE306" s="41"/>
      <c r="AR306" s="227" t="s">
        <v>318</v>
      </c>
      <c r="AT306" s="227" t="s">
        <v>159</v>
      </c>
      <c r="AU306" s="227" t="s">
        <v>81</v>
      </c>
      <c r="AY306" s="20" t="s">
        <v>156</v>
      </c>
      <c r="BE306" s="228">
        <f>IF(N306="základní",J306,0)</f>
        <v>0</v>
      </c>
      <c r="BF306" s="228">
        <f>IF(N306="snížená",J306,0)</f>
        <v>0</v>
      </c>
      <c r="BG306" s="228">
        <f>IF(N306="zákl. přenesená",J306,0)</f>
        <v>0</v>
      </c>
      <c r="BH306" s="228">
        <f>IF(N306="sníž. přenesená",J306,0)</f>
        <v>0</v>
      </c>
      <c r="BI306" s="228">
        <f>IF(N306="nulová",J306,0)</f>
        <v>0</v>
      </c>
      <c r="BJ306" s="20" t="s">
        <v>79</v>
      </c>
      <c r="BK306" s="228">
        <f>ROUND(I306*H306,2)</f>
        <v>0</v>
      </c>
      <c r="BL306" s="20" t="s">
        <v>318</v>
      </c>
      <c r="BM306" s="227" t="s">
        <v>580</v>
      </c>
    </row>
    <row r="307" s="2" customFormat="1">
      <c r="A307" s="41"/>
      <c r="B307" s="42"/>
      <c r="C307" s="43"/>
      <c r="D307" s="229" t="s">
        <v>166</v>
      </c>
      <c r="E307" s="43"/>
      <c r="F307" s="230" t="s">
        <v>581</v>
      </c>
      <c r="G307" s="43"/>
      <c r="H307" s="43"/>
      <c r="I307" s="231"/>
      <c r="J307" s="43"/>
      <c r="K307" s="43"/>
      <c r="L307" s="47"/>
      <c r="M307" s="232"/>
      <c r="N307" s="233"/>
      <c r="O307" s="87"/>
      <c r="P307" s="87"/>
      <c r="Q307" s="87"/>
      <c r="R307" s="87"/>
      <c r="S307" s="87"/>
      <c r="T307" s="88"/>
      <c r="U307" s="41"/>
      <c r="V307" s="41"/>
      <c r="W307" s="41"/>
      <c r="X307" s="41"/>
      <c r="Y307" s="41"/>
      <c r="Z307" s="41"/>
      <c r="AA307" s="41"/>
      <c r="AB307" s="41"/>
      <c r="AC307" s="41"/>
      <c r="AD307" s="41"/>
      <c r="AE307" s="41"/>
      <c r="AT307" s="20" t="s">
        <v>166</v>
      </c>
      <c r="AU307" s="20" t="s">
        <v>81</v>
      </c>
    </row>
    <row r="308" s="12" customFormat="1" ht="22.8" customHeight="1">
      <c r="A308" s="12"/>
      <c r="B308" s="200"/>
      <c r="C308" s="201"/>
      <c r="D308" s="202" t="s">
        <v>71</v>
      </c>
      <c r="E308" s="214" t="s">
        <v>582</v>
      </c>
      <c r="F308" s="214" t="s">
        <v>583</v>
      </c>
      <c r="G308" s="201"/>
      <c r="H308" s="201"/>
      <c r="I308" s="204"/>
      <c r="J308" s="215">
        <f>BK308</f>
        <v>0</v>
      </c>
      <c r="K308" s="201"/>
      <c r="L308" s="206"/>
      <c r="M308" s="207"/>
      <c r="N308" s="208"/>
      <c r="O308" s="208"/>
      <c r="P308" s="209">
        <f>SUM(P309:P319)</f>
        <v>0</v>
      </c>
      <c r="Q308" s="208"/>
      <c r="R308" s="209">
        <f>SUM(R309:R319)</f>
        <v>0.029457320000000002</v>
      </c>
      <c r="S308" s="208"/>
      <c r="T308" s="210">
        <f>SUM(T309:T319)</f>
        <v>0</v>
      </c>
      <c r="U308" s="12"/>
      <c r="V308" s="12"/>
      <c r="W308" s="12"/>
      <c r="X308" s="12"/>
      <c r="Y308" s="12"/>
      <c r="Z308" s="12"/>
      <c r="AA308" s="12"/>
      <c r="AB308" s="12"/>
      <c r="AC308" s="12"/>
      <c r="AD308" s="12"/>
      <c r="AE308" s="12"/>
      <c r="AR308" s="211" t="s">
        <v>81</v>
      </c>
      <c r="AT308" s="212" t="s">
        <v>71</v>
      </c>
      <c r="AU308" s="212" t="s">
        <v>79</v>
      </c>
      <c r="AY308" s="211" t="s">
        <v>156</v>
      </c>
      <c r="BK308" s="213">
        <f>SUM(BK309:BK319)</f>
        <v>0</v>
      </c>
    </row>
    <row r="309" s="2" customFormat="1" ht="16.5" customHeight="1">
      <c r="A309" s="41"/>
      <c r="B309" s="42"/>
      <c r="C309" s="216" t="s">
        <v>584</v>
      </c>
      <c r="D309" s="216" t="s">
        <v>159</v>
      </c>
      <c r="E309" s="217" t="s">
        <v>585</v>
      </c>
      <c r="F309" s="218" t="s">
        <v>586</v>
      </c>
      <c r="G309" s="219" t="s">
        <v>218</v>
      </c>
      <c r="H309" s="220">
        <v>12.837999999999999</v>
      </c>
      <c r="I309" s="221"/>
      <c r="J309" s="222">
        <f>ROUND(I309*H309,2)</f>
        <v>0</v>
      </c>
      <c r="K309" s="218" t="s">
        <v>219</v>
      </c>
      <c r="L309" s="47"/>
      <c r="M309" s="223" t="s">
        <v>19</v>
      </c>
      <c r="N309" s="224" t="s">
        <v>43</v>
      </c>
      <c r="O309" s="87"/>
      <c r="P309" s="225">
        <f>O309*H309</f>
        <v>0</v>
      </c>
      <c r="Q309" s="225">
        <v>0.00013999999999999999</v>
      </c>
      <c r="R309" s="225">
        <f>Q309*H309</f>
        <v>0.0017973199999999998</v>
      </c>
      <c r="S309" s="225">
        <v>0</v>
      </c>
      <c r="T309" s="226">
        <f>S309*H309</f>
        <v>0</v>
      </c>
      <c r="U309" s="41"/>
      <c r="V309" s="41"/>
      <c r="W309" s="41"/>
      <c r="X309" s="41"/>
      <c r="Y309" s="41"/>
      <c r="Z309" s="41"/>
      <c r="AA309" s="41"/>
      <c r="AB309" s="41"/>
      <c r="AC309" s="41"/>
      <c r="AD309" s="41"/>
      <c r="AE309" s="41"/>
      <c r="AR309" s="227" t="s">
        <v>318</v>
      </c>
      <c r="AT309" s="227" t="s">
        <v>159</v>
      </c>
      <c r="AU309" s="227" t="s">
        <v>81</v>
      </c>
      <c r="AY309" s="20" t="s">
        <v>156</v>
      </c>
      <c r="BE309" s="228">
        <f>IF(N309="základní",J309,0)</f>
        <v>0</v>
      </c>
      <c r="BF309" s="228">
        <f>IF(N309="snížená",J309,0)</f>
        <v>0</v>
      </c>
      <c r="BG309" s="228">
        <f>IF(N309="zákl. přenesená",J309,0)</f>
        <v>0</v>
      </c>
      <c r="BH309" s="228">
        <f>IF(N309="sníž. přenesená",J309,0)</f>
        <v>0</v>
      </c>
      <c r="BI309" s="228">
        <f>IF(N309="nulová",J309,0)</f>
        <v>0</v>
      </c>
      <c r="BJ309" s="20" t="s">
        <v>79</v>
      </c>
      <c r="BK309" s="228">
        <f>ROUND(I309*H309,2)</f>
        <v>0</v>
      </c>
      <c r="BL309" s="20" t="s">
        <v>318</v>
      </c>
      <c r="BM309" s="227" t="s">
        <v>587</v>
      </c>
    </row>
    <row r="310" s="2" customFormat="1">
      <c r="A310" s="41"/>
      <c r="B310" s="42"/>
      <c r="C310" s="43"/>
      <c r="D310" s="229" t="s">
        <v>166</v>
      </c>
      <c r="E310" s="43"/>
      <c r="F310" s="230" t="s">
        <v>588</v>
      </c>
      <c r="G310" s="43"/>
      <c r="H310" s="43"/>
      <c r="I310" s="231"/>
      <c r="J310" s="43"/>
      <c r="K310" s="43"/>
      <c r="L310" s="47"/>
      <c r="M310" s="232"/>
      <c r="N310" s="233"/>
      <c r="O310" s="87"/>
      <c r="P310" s="87"/>
      <c r="Q310" s="87"/>
      <c r="R310" s="87"/>
      <c r="S310" s="87"/>
      <c r="T310" s="88"/>
      <c r="U310" s="41"/>
      <c r="V310" s="41"/>
      <c r="W310" s="41"/>
      <c r="X310" s="41"/>
      <c r="Y310" s="41"/>
      <c r="Z310" s="41"/>
      <c r="AA310" s="41"/>
      <c r="AB310" s="41"/>
      <c r="AC310" s="41"/>
      <c r="AD310" s="41"/>
      <c r="AE310" s="41"/>
      <c r="AT310" s="20" t="s">
        <v>166</v>
      </c>
      <c r="AU310" s="20" t="s">
        <v>81</v>
      </c>
    </row>
    <row r="311" s="14" customFormat="1">
      <c r="A311" s="14"/>
      <c r="B311" s="251"/>
      <c r="C311" s="252"/>
      <c r="D311" s="241" t="s">
        <v>222</v>
      </c>
      <c r="E311" s="253" t="s">
        <v>19</v>
      </c>
      <c r="F311" s="254" t="s">
        <v>244</v>
      </c>
      <c r="G311" s="252"/>
      <c r="H311" s="253" t="s">
        <v>19</v>
      </c>
      <c r="I311" s="255"/>
      <c r="J311" s="252"/>
      <c r="K311" s="252"/>
      <c r="L311" s="256"/>
      <c r="M311" s="257"/>
      <c r="N311" s="258"/>
      <c r="O311" s="258"/>
      <c r="P311" s="258"/>
      <c r="Q311" s="258"/>
      <c r="R311" s="258"/>
      <c r="S311" s="258"/>
      <c r="T311" s="259"/>
      <c r="U311" s="14"/>
      <c r="V311" s="14"/>
      <c r="W311" s="14"/>
      <c r="X311" s="14"/>
      <c r="Y311" s="14"/>
      <c r="Z311" s="14"/>
      <c r="AA311" s="14"/>
      <c r="AB311" s="14"/>
      <c r="AC311" s="14"/>
      <c r="AD311" s="14"/>
      <c r="AE311" s="14"/>
      <c r="AT311" s="260" t="s">
        <v>222</v>
      </c>
      <c r="AU311" s="260" t="s">
        <v>81</v>
      </c>
      <c r="AV311" s="14" t="s">
        <v>79</v>
      </c>
      <c r="AW311" s="14" t="s">
        <v>33</v>
      </c>
      <c r="AX311" s="14" t="s">
        <v>72</v>
      </c>
      <c r="AY311" s="260" t="s">
        <v>156</v>
      </c>
    </row>
    <row r="312" s="13" customFormat="1">
      <c r="A312" s="13"/>
      <c r="B312" s="239"/>
      <c r="C312" s="240"/>
      <c r="D312" s="241" t="s">
        <v>222</v>
      </c>
      <c r="E312" s="242" t="s">
        <v>19</v>
      </c>
      <c r="F312" s="243" t="s">
        <v>589</v>
      </c>
      <c r="G312" s="240"/>
      <c r="H312" s="244">
        <v>12.837999999999999</v>
      </c>
      <c r="I312" s="245"/>
      <c r="J312" s="240"/>
      <c r="K312" s="240"/>
      <c r="L312" s="246"/>
      <c r="M312" s="247"/>
      <c r="N312" s="248"/>
      <c r="O312" s="248"/>
      <c r="P312" s="248"/>
      <c r="Q312" s="248"/>
      <c r="R312" s="248"/>
      <c r="S312" s="248"/>
      <c r="T312" s="249"/>
      <c r="U312" s="13"/>
      <c r="V312" s="13"/>
      <c r="W312" s="13"/>
      <c r="X312" s="13"/>
      <c r="Y312" s="13"/>
      <c r="Z312" s="13"/>
      <c r="AA312" s="13"/>
      <c r="AB312" s="13"/>
      <c r="AC312" s="13"/>
      <c r="AD312" s="13"/>
      <c r="AE312" s="13"/>
      <c r="AT312" s="250" t="s">
        <v>222</v>
      </c>
      <c r="AU312" s="250" t="s">
        <v>81</v>
      </c>
      <c r="AV312" s="13" t="s">
        <v>81</v>
      </c>
      <c r="AW312" s="13" t="s">
        <v>33</v>
      </c>
      <c r="AX312" s="13" t="s">
        <v>79</v>
      </c>
      <c r="AY312" s="250" t="s">
        <v>156</v>
      </c>
    </row>
    <row r="313" s="2" customFormat="1" ht="24.15" customHeight="1">
      <c r="A313" s="41"/>
      <c r="B313" s="42"/>
      <c r="C313" s="216" t="s">
        <v>590</v>
      </c>
      <c r="D313" s="216" t="s">
        <v>159</v>
      </c>
      <c r="E313" s="217" t="s">
        <v>591</v>
      </c>
      <c r="F313" s="218" t="s">
        <v>592</v>
      </c>
      <c r="G313" s="219" t="s">
        <v>218</v>
      </c>
      <c r="H313" s="220">
        <v>46.100000000000001</v>
      </c>
      <c r="I313" s="221"/>
      <c r="J313" s="222">
        <f>ROUND(I313*H313,2)</f>
        <v>0</v>
      </c>
      <c r="K313" s="218" t="s">
        <v>219</v>
      </c>
      <c r="L313" s="47"/>
      <c r="M313" s="223" t="s">
        <v>19</v>
      </c>
      <c r="N313" s="224" t="s">
        <v>43</v>
      </c>
      <c r="O313" s="87"/>
      <c r="P313" s="225">
        <f>O313*H313</f>
        <v>0</v>
      </c>
      <c r="Q313" s="225">
        <v>0.00012</v>
      </c>
      <c r="R313" s="225">
        <f>Q313*H313</f>
        <v>0.0055320000000000005</v>
      </c>
      <c r="S313" s="225">
        <v>0</v>
      </c>
      <c r="T313" s="226">
        <f>S313*H313</f>
        <v>0</v>
      </c>
      <c r="U313" s="41"/>
      <c r="V313" s="41"/>
      <c r="W313" s="41"/>
      <c r="X313" s="41"/>
      <c r="Y313" s="41"/>
      <c r="Z313" s="41"/>
      <c r="AA313" s="41"/>
      <c r="AB313" s="41"/>
      <c r="AC313" s="41"/>
      <c r="AD313" s="41"/>
      <c r="AE313" s="41"/>
      <c r="AR313" s="227" t="s">
        <v>318</v>
      </c>
      <c r="AT313" s="227" t="s">
        <v>159</v>
      </c>
      <c r="AU313" s="227" t="s">
        <v>81</v>
      </c>
      <c r="AY313" s="20" t="s">
        <v>156</v>
      </c>
      <c r="BE313" s="228">
        <f>IF(N313="základní",J313,0)</f>
        <v>0</v>
      </c>
      <c r="BF313" s="228">
        <f>IF(N313="snížená",J313,0)</f>
        <v>0</v>
      </c>
      <c r="BG313" s="228">
        <f>IF(N313="zákl. přenesená",J313,0)</f>
        <v>0</v>
      </c>
      <c r="BH313" s="228">
        <f>IF(N313="sníž. přenesená",J313,0)</f>
        <v>0</v>
      </c>
      <c r="BI313" s="228">
        <f>IF(N313="nulová",J313,0)</f>
        <v>0</v>
      </c>
      <c r="BJ313" s="20" t="s">
        <v>79</v>
      </c>
      <c r="BK313" s="228">
        <f>ROUND(I313*H313,2)</f>
        <v>0</v>
      </c>
      <c r="BL313" s="20" t="s">
        <v>318</v>
      </c>
      <c r="BM313" s="227" t="s">
        <v>593</v>
      </c>
    </row>
    <row r="314" s="2" customFormat="1">
      <c r="A314" s="41"/>
      <c r="B314" s="42"/>
      <c r="C314" s="43"/>
      <c r="D314" s="229" t="s">
        <v>166</v>
      </c>
      <c r="E314" s="43"/>
      <c r="F314" s="230" t="s">
        <v>594</v>
      </c>
      <c r="G314" s="43"/>
      <c r="H314" s="43"/>
      <c r="I314" s="231"/>
      <c r="J314" s="43"/>
      <c r="K314" s="43"/>
      <c r="L314" s="47"/>
      <c r="M314" s="232"/>
      <c r="N314" s="233"/>
      <c r="O314" s="87"/>
      <c r="P314" s="87"/>
      <c r="Q314" s="87"/>
      <c r="R314" s="87"/>
      <c r="S314" s="87"/>
      <c r="T314" s="88"/>
      <c r="U314" s="41"/>
      <c r="V314" s="41"/>
      <c r="W314" s="41"/>
      <c r="X314" s="41"/>
      <c r="Y314" s="41"/>
      <c r="Z314" s="41"/>
      <c r="AA314" s="41"/>
      <c r="AB314" s="41"/>
      <c r="AC314" s="41"/>
      <c r="AD314" s="41"/>
      <c r="AE314" s="41"/>
      <c r="AT314" s="20" t="s">
        <v>166</v>
      </c>
      <c r="AU314" s="20" t="s">
        <v>81</v>
      </c>
    </row>
    <row r="315" s="13" customFormat="1">
      <c r="A315" s="13"/>
      <c r="B315" s="239"/>
      <c r="C315" s="240"/>
      <c r="D315" s="241" t="s">
        <v>222</v>
      </c>
      <c r="E315" s="242" t="s">
        <v>19</v>
      </c>
      <c r="F315" s="243" t="s">
        <v>372</v>
      </c>
      <c r="G315" s="240"/>
      <c r="H315" s="244">
        <v>46.100000000000001</v>
      </c>
      <c r="I315" s="245"/>
      <c r="J315" s="240"/>
      <c r="K315" s="240"/>
      <c r="L315" s="246"/>
      <c r="M315" s="247"/>
      <c r="N315" s="248"/>
      <c r="O315" s="248"/>
      <c r="P315" s="248"/>
      <c r="Q315" s="248"/>
      <c r="R315" s="248"/>
      <c r="S315" s="248"/>
      <c r="T315" s="249"/>
      <c r="U315" s="13"/>
      <c r="V315" s="13"/>
      <c r="W315" s="13"/>
      <c r="X315" s="13"/>
      <c r="Y315" s="13"/>
      <c r="Z315" s="13"/>
      <c r="AA315" s="13"/>
      <c r="AB315" s="13"/>
      <c r="AC315" s="13"/>
      <c r="AD315" s="13"/>
      <c r="AE315" s="13"/>
      <c r="AT315" s="250" t="s">
        <v>222</v>
      </c>
      <c r="AU315" s="250" t="s">
        <v>81</v>
      </c>
      <c r="AV315" s="13" t="s">
        <v>81</v>
      </c>
      <c r="AW315" s="13" t="s">
        <v>33</v>
      </c>
      <c r="AX315" s="13" t="s">
        <v>79</v>
      </c>
      <c r="AY315" s="250" t="s">
        <v>156</v>
      </c>
    </row>
    <row r="316" s="2" customFormat="1" ht="16.5" customHeight="1">
      <c r="A316" s="41"/>
      <c r="B316" s="42"/>
      <c r="C316" s="216" t="s">
        <v>595</v>
      </c>
      <c r="D316" s="216" t="s">
        <v>159</v>
      </c>
      <c r="E316" s="217" t="s">
        <v>596</v>
      </c>
      <c r="F316" s="218" t="s">
        <v>597</v>
      </c>
      <c r="G316" s="219" t="s">
        <v>218</v>
      </c>
      <c r="H316" s="220">
        <v>46.100000000000001</v>
      </c>
      <c r="I316" s="221"/>
      <c r="J316" s="222">
        <f>ROUND(I316*H316,2)</f>
        <v>0</v>
      </c>
      <c r="K316" s="218" t="s">
        <v>219</v>
      </c>
      <c r="L316" s="47"/>
      <c r="M316" s="223" t="s">
        <v>19</v>
      </c>
      <c r="N316" s="224" t="s">
        <v>43</v>
      </c>
      <c r="O316" s="87"/>
      <c r="P316" s="225">
        <f>O316*H316</f>
        <v>0</v>
      </c>
      <c r="Q316" s="225">
        <v>0.00048000000000000001</v>
      </c>
      <c r="R316" s="225">
        <f>Q316*H316</f>
        <v>0.022128000000000002</v>
      </c>
      <c r="S316" s="225">
        <v>0</v>
      </c>
      <c r="T316" s="226">
        <f>S316*H316</f>
        <v>0</v>
      </c>
      <c r="U316" s="41"/>
      <c r="V316" s="41"/>
      <c r="W316" s="41"/>
      <c r="X316" s="41"/>
      <c r="Y316" s="41"/>
      <c r="Z316" s="41"/>
      <c r="AA316" s="41"/>
      <c r="AB316" s="41"/>
      <c r="AC316" s="41"/>
      <c r="AD316" s="41"/>
      <c r="AE316" s="41"/>
      <c r="AR316" s="227" t="s">
        <v>318</v>
      </c>
      <c r="AT316" s="227" t="s">
        <v>159</v>
      </c>
      <c r="AU316" s="227" t="s">
        <v>81</v>
      </c>
      <c r="AY316" s="20" t="s">
        <v>156</v>
      </c>
      <c r="BE316" s="228">
        <f>IF(N316="základní",J316,0)</f>
        <v>0</v>
      </c>
      <c r="BF316" s="228">
        <f>IF(N316="snížená",J316,0)</f>
        <v>0</v>
      </c>
      <c r="BG316" s="228">
        <f>IF(N316="zákl. přenesená",J316,0)</f>
        <v>0</v>
      </c>
      <c r="BH316" s="228">
        <f>IF(N316="sníž. přenesená",J316,0)</f>
        <v>0</v>
      </c>
      <c r="BI316" s="228">
        <f>IF(N316="nulová",J316,0)</f>
        <v>0</v>
      </c>
      <c r="BJ316" s="20" t="s">
        <v>79</v>
      </c>
      <c r="BK316" s="228">
        <f>ROUND(I316*H316,2)</f>
        <v>0</v>
      </c>
      <c r="BL316" s="20" t="s">
        <v>318</v>
      </c>
      <c r="BM316" s="227" t="s">
        <v>598</v>
      </c>
    </row>
    <row r="317" s="2" customFormat="1">
      <c r="A317" s="41"/>
      <c r="B317" s="42"/>
      <c r="C317" s="43"/>
      <c r="D317" s="229" t="s">
        <v>166</v>
      </c>
      <c r="E317" s="43"/>
      <c r="F317" s="230" t="s">
        <v>599</v>
      </c>
      <c r="G317" s="43"/>
      <c r="H317" s="43"/>
      <c r="I317" s="231"/>
      <c r="J317" s="43"/>
      <c r="K317" s="43"/>
      <c r="L317" s="47"/>
      <c r="M317" s="232"/>
      <c r="N317" s="233"/>
      <c r="O317" s="87"/>
      <c r="P317" s="87"/>
      <c r="Q317" s="87"/>
      <c r="R317" s="87"/>
      <c r="S317" s="87"/>
      <c r="T317" s="88"/>
      <c r="U317" s="41"/>
      <c r="V317" s="41"/>
      <c r="W317" s="41"/>
      <c r="X317" s="41"/>
      <c r="Y317" s="41"/>
      <c r="Z317" s="41"/>
      <c r="AA317" s="41"/>
      <c r="AB317" s="41"/>
      <c r="AC317" s="41"/>
      <c r="AD317" s="41"/>
      <c r="AE317" s="41"/>
      <c r="AT317" s="20" t="s">
        <v>166</v>
      </c>
      <c r="AU317" s="20" t="s">
        <v>81</v>
      </c>
    </row>
    <row r="318" s="2" customFormat="1" ht="16.5" customHeight="1">
      <c r="A318" s="41"/>
      <c r="B318" s="42"/>
      <c r="C318" s="216" t="s">
        <v>600</v>
      </c>
      <c r="D318" s="216" t="s">
        <v>159</v>
      </c>
      <c r="E318" s="217" t="s">
        <v>601</v>
      </c>
      <c r="F318" s="218" t="s">
        <v>602</v>
      </c>
      <c r="G318" s="219" t="s">
        <v>218</v>
      </c>
      <c r="H318" s="220">
        <v>71.117999999999995</v>
      </c>
      <c r="I318" s="221"/>
      <c r="J318" s="222">
        <f>ROUND(I318*H318,2)</f>
        <v>0</v>
      </c>
      <c r="K318" s="218" t="s">
        <v>19</v>
      </c>
      <c r="L318" s="47"/>
      <c r="M318" s="223" t="s">
        <v>19</v>
      </c>
      <c r="N318" s="224" t="s">
        <v>43</v>
      </c>
      <c r="O318" s="87"/>
      <c r="P318" s="225">
        <f>O318*H318</f>
        <v>0</v>
      </c>
      <c r="Q318" s="225">
        <v>0</v>
      </c>
      <c r="R318" s="225">
        <f>Q318*H318</f>
        <v>0</v>
      </c>
      <c r="S318" s="225">
        <v>0</v>
      </c>
      <c r="T318" s="226">
        <f>S318*H318</f>
        <v>0</v>
      </c>
      <c r="U318" s="41"/>
      <c r="V318" s="41"/>
      <c r="W318" s="41"/>
      <c r="X318" s="41"/>
      <c r="Y318" s="41"/>
      <c r="Z318" s="41"/>
      <c r="AA318" s="41"/>
      <c r="AB318" s="41"/>
      <c r="AC318" s="41"/>
      <c r="AD318" s="41"/>
      <c r="AE318" s="41"/>
      <c r="AR318" s="227" t="s">
        <v>318</v>
      </c>
      <c r="AT318" s="227" t="s">
        <v>159</v>
      </c>
      <c r="AU318" s="227" t="s">
        <v>81</v>
      </c>
      <c r="AY318" s="20" t="s">
        <v>156</v>
      </c>
      <c r="BE318" s="228">
        <f>IF(N318="základní",J318,0)</f>
        <v>0</v>
      </c>
      <c r="BF318" s="228">
        <f>IF(N318="snížená",J318,0)</f>
        <v>0</v>
      </c>
      <c r="BG318" s="228">
        <f>IF(N318="zákl. přenesená",J318,0)</f>
        <v>0</v>
      </c>
      <c r="BH318" s="228">
        <f>IF(N318="sníž. přenesená",J318,0)</f>
        <v>0</v>
      </c>
      <c r="BI318" s="228">
        <f>IF(N318="nulová",J318,0)</f>
        <v>0</v>
      </c>
      <c r="BJ318" s="20" t="s">
        <v>79</v>
      </c>
      <c r="BK318" s="228">
        <f>ROUND(I318*H318,2)</f>
        <v>0</v>
      </c>
      <c r="BL318" s="20" t="s">
        <v>318</v>
      </c>
      <c r="BM318" s="227" t="s">
        <v>603</v>
      </c>
    </row>
    <row r="319" s="13" customFormat="1">
      <c r="A319" s="13"/>
      <c r="B319" s="239"/>
      <c r="C319" s="240"/>
      <c r="D319" s="241" t="s">
        <v>222</v>
      </c>
      <c r="E319" s="242" t="s">
        <v>19</v>
      </c>
      <c r="F319" s="243" t="s">
        <v>604</v>
      </c>
      <c r="G319" s="240"/>
      <c r="H319" s="244">
        <v>71.117999999999995</v>
      </c>
      <c r="I319" s="245"/>
      <c r="J319" s="240"/>
      <c r="K319" s="240"/>
      <c r="L319" s="246"/>
      <c r="M319" s="247"/>
      <c r="N319" s="248"/>
      <c r="O319" s="248"/>
      <c r="P319" s="248"/>
      <c r="Q319" s="248"/>
      <c r="R319" s="248"/>
      <c r="S319" s="248"/>
      <c r="T319" s="249"/>
      <c r="U319" s="13"/>
      <c r="V319" s="13"/>
      <c r="W319" s="13"/>
      <c r="X319" s="13"/>
      <c r="Y319" s="13"/>
      <c r="Z319" s="13"/>
      <c r="AA319" s="13"/>
      <c r="AB319" s="13"/>
      <c r="AC319" s="13"/>
      <c r="AD319" s="13"/>
      <c r="AE319" s="13"/>
      <c r="AT319" s="250" t="s">
        <v>222</v>
      </c>
      <c r="AU319" s="250" t="s">
        <v>81</v>
      </c>
      <c r="AV319" s="13" t="s">
        <v>81</v>
      </c>
      <c r="AW319" s="13" t="s">
        <v>33</v>
      </c>
      <c r="AX319" s="13" t="s">
        <v>79</v>
      </c>
      <c r="AY319" s="250" t="s">
        <v>156</v>
      </c>
    </row>
    <row r="320" s="12" customFormat="1" ht="22.8" customHeight="1">
      <c r="A320" s="12"/>
      <c r="B320" s="200"/>
      <c r="C320" s="201"/>
      <c r="D320" s="202" t="s">
        <v>71</v>
      </c>
      <c r="E320" s="214" t="s">
        <v>605</v>
      </c>
      <c r="F320" s="214" t="s">
        <v>606</v>
      </c>
      <c r="G320" s="201"/>
      <c r="H320" s="201"/>
      <c r="I320" s="204"/>
      <c r="J320" s="215">
        <f>BK320</f>
        <v>0</v>
      </c>
      <c r="K320" s="201"/>
      <c r="L320" s="206"/>
      <c r="M320" s="207"/>
      <c r="N320" s="208"/>
      <c r="O320" s="208"/>
      <c r="P320" s="209">
        <f>SUM(P321:P367)</f>
        <v>0</v>
      </c>
      <c r="Q320" s="208"/>
      <c r="R320" s="209">
        <f>SUM(R321:R367)</f>
        <v>0.20054713999999999</v>
      </c>
      <c r="S320" s="208"/>
      <c r="T320" s="210">
        <f>SUM(T321:T367)</f>
        <v>0.039651789999999999</v>
      </c>
      <c r="U320" s="12"/>
      <c r="V320" s="12"/>
      <c r="W320" s="12"/>
      <c r="X320" s="12"/>
      <c r="Y320" s="12"/>
      <c r="Z320" s="12"/>
      <c r="AA320" s="12"/>
      <c r="AB320" s="12"/>
      <c r="AC320" s="12"/>
      <c r="AD320" s="12"/>
      <c r="AE320" s="12"/>
      <c r="AR320" s="211" t="s">
        <v>81</v>
      </c>
      <c r="AT320" s="212" t="s">
        <v>71</v>
      </c>
      <c r="AU320" s="212" t="s">
        <v>79</v>
      </c>
      <c r="AY320" s="211" t="s">
        <v>156</v>
      </c>
      <c r="BK320" s="213">
        <f>SUM(BK321:BK367)</f>
        <v>0</v>
      </c>
    </row>
    <row r="321" s="2" customFormat="1" ht="16.5" customHeight="1">
      <c r="A321" s="41"/>
      <c r="B321" s="42"/>
      <c r="C321" s="216" t="s">
        <v>607</v>
      </c>
      <c r="D321" s="216" t="s">
        <v>159</v>
      </c>
      <c r="E321" s="217" t="s">
        <v>608</v>
      </c>
      <c r="F321" s="218" t="s">
        <v>609</v>
      </c>
      <c r="G321" s="219" t="s">
        <v>218</v>
      </c>
      <c r="H321" s="220">
        <v>127.90900000000001</v>
      </c>
      <c r="I321" s="221"/>
      <c r="J321" s="222">
        <f>ROUND(I321*H321,2)</f>
        <v>0</v>
      </c>
      <c r="K321" s="218" t="s">
        <v>219</v>
      </c>
      <c r="L321" s="47"/>
      <c r="M321" s="223" t="s">
        <v>19</v>
      </c>
      <c r="N321" s="224" t="s">
        <v>43</v>
      </c>
      <c r="O321" s="87"/>
      <c r="P321" s="225">
        <f>O321*H321</f>
        <v>0</v>
      </c>
      <c r="Q321" s="225">
        <v>0.001</v>
      </c>
      <c r="R321" s="225">
        <f>Q321*H321</f>
        <v>0.127909</v>
      </c>
      <c r="S321" s="225">
        <v>0.00031</v>
      </c>
      <c r="T321" s="226">
        <f>S321*H321</f>
        <v>0.039651789999999999</v>
      </c>
      <c r="U321" s="41"/>
      <c r="V321" s="41"/>
      <c r="W321" s="41"/>
      <c r="X321" s="41"/>
      <c r="Y321" s="41"/>
      <c r="Z321" s="41"/>
      <c r="AA321" s="41"/>
      <c r="AB321" s="41"/>
      <c r="AC321" s="41"/>
      <c r="AD321" s="41"/>
      <c r="AE321" s="41"/>
      <c r="AR321" s="227" t="s">
        <v>318</v>
      </c>
      <c r="AT321" s="227" t="s">
        <v>159</v>
      </c>
      <c r="AU321" s="227" t="s">
        <v>81</v>
      </c>
      <c r="AY321" s="20" t="s">
        <v>156</v>
      </c>
      <c r="BE321" s="228">
        <f>IF(N321="základní",J321,0)</f>
        <v>0</v>
      </c>
      <c r="BF321" s="228">
        <f>IF(N321="snížená",J321,0)</f>
        <v>0</v>
      </c>
      <c r="BG321" s="228">
        <f>IF(N321="zákl. přenesená",J321,0)</f>
        <v>0</v>
      </c>
      <c r="BH321" s="228">
        <f>IF(N321="sníž. přenesená",J321,0)</f>
        <v>0</v>
      </c>
      <c r="BI321" s="228">
        <f>IF(N321="nulová",J321,0)</f>
        <v>0</v>
      </c>
      <c r="BJ321" s="20" t="s">
        <v>79</v>
      </c>
      <c r="BK321" s="228">
        <f>ROUND(I321*H321,2)</f>
        <v>0</v>
      </c>
      <c r="BL321" s="20" t="s">
        <v>318</v>
      </c>
      <c r="BM321" s="227" t="s">
        <v>610</v>
      </c>
    </row>
    <row r="322" s="2" customFormat="1">
      <c r="A322" s="41"/>
      <c r="B322" s="42"/>
      <c r="C322" s="43"/>
      <c r="D322" s="229" t="s">
        <v>166</v>
      </c>
      <c r="E322" s="43"/>
      <c r="F322" s="230" t="s">
        <v>611</v>
      </c>
      <c r="G322" s="43"/>
      <c r="H322" s="43"/>
      <c r="I322" s="231"/>
      <c r="J322" s="43"/>
      <c r="K322" s="43"/>
      <c r="L322" s="47"/>
      <c r="M322" s="232"/>
      <c r="N322" s="233"/>
      <c r="O322" s="87"/>
      <c r="P322" s="87"/>
      <c r="Q322" s="87"/>
      <c r="R322" s="87"/>
      <c r="S322" s="87"/>
      <c r="T322" s="88"/>
      <c r="U322" s="41"/>
      <c r="V322" s="41"/>
      <c r="W322" s="41"/>
      <c r="X322" s="41"/>
      <c r="Y322" s="41"/>
      <c r="Z322" s="41"/>
      <c r="AA322" s="41"/>
      <c r="AB322" s="41"/>
      <c r="AC322" s="41"/>
      <c r="AD322" s="41"/>
      <c r="AE322" s="41"/>
      <c r="AT322" s="20" t="s">
        <v>166</v>
      </c>
      <c r="AU322" s="20" t="s">
        <v>81</v>
      </c>
    </row>
    <row r="323" s="13" customFormat="1">
      <c r="A323" s="13"/>
      <c r="B323" s="239"/>
      <c r="C323" s="240"/>
      <c r="D323" s="241" t="s">
        <v>222</v>
      </c>
      <c r="E323" s="242" t="s">
        <v>19</v>
      </c>
      <c r="F323" s="243" t="s">
        <v>287</v>
      </c>
      <c r="G323" s="240"/>
      <c r="H323" s="244">
        <v>44.899999999999999</v>
      </c>
      <c r="I323" s="245"/>
      <c r="J323" s="240"/>
      <c r="K323" s="240"/>
      <c r="L323" s="246"/>
      <c r="M323" s="247"/>
      <c r="N323" s="248"/>
      <c r="O323" s="248"/>
      <c r="P323" s="248"/>
      <c r="Q323" s="248"/>
      <c r="R323" s="248"/>
      <c r="S323" s="248"/>
      <c r="T323" s="249"/>
      <c r="U323" s="13"/>
      <c r="V323" s="13"/>
      <c r="W323" s="13"/>
      <c r="X323" s="13"/>
      <c r="Y323" s="13"/>
      <c r="Z323" s="13"/>
      <c r="AA323" s="13"/>
      <c r="AB323" s="13"/>
      <c r="AC323" s="13"/>
      <c r="AD323" s="13"/>
      <c r="AE323" s="13"/>
      <c r="AT323" s="250" t="s">
        <v>222</v>
      </c>
      <c r="AU323" s="250" t="s">
        <v>81</v>
      </c>
      <c r="AV323" s="13" t="s">
        <v>81</v>
      </c>
      <c r="AW323" s="13" t="s">
        <v>33</v>
      </c>
      <c r="AX323" s="13" t="s">
        <v>72</v>
      </c>
      <c r="AY323" s="250" t="s">
        <v>156</v>
      </c>
    </row>
    <row r="324" s="13" customFormat="1">
      <c r="A324" s="13"/>
      <c r="B324" s="239"/>
      <c r="C324" s="240"/>
      <c r="D324" s="241" t="s">
        <v>222</v>
      </c>
      <c r="E324" s="242" t="s">
        <v>19</v>
      </c>
      <c r="F324" s="243" t="s">
        <v>288</v>
      </c>
      <c r="G324" s="240"/>
      <c r="H324" s="244">
        <v>16.109999999999999</v>
      </c>
      <c r="I324" s="245"/>
      <c r="J324" s="240"/>
      <c r="K324" s="240"/>
      <c r="L324" s="246"/>
      <c r="M324" s="247"/>
      <c r="N324" s="248"/>
      <c r="O324" s="248"/>
      <c r="P324" s="248"/>
      <c r="Q324" s="248"/>
      <c r="R324" s="248"/>
      <c r="S324" s="248"/>
      <c r="T324" s="249"/>
      <c r="U324" s="13"/>
      <c r="V324" s="13"/>
      <c r="W324" s="13"/>
      <c r="X324" s="13"/>
      <c r="Y324" s="13"/>
      <c r="Z324" s="13"/>
      <c r="AA324" s="13"/>
      <c r="AB324" s="13"/>
      <c r="AC324" s="13"/>
      <c r="AD324" s="13"/>
      <c r="AE324" s="13"/>
      <c r="AT324" s="250" t="s">
        <v>222</v>
      </c>
      <c r="AU324" s="250" t="s">
        <v>81</v>
      </c>
      <c r="AV324" s="13" t="s">
        <v>81</v>
      </c>
      <c r="AW324" s="13" t="s">
        <v>33</v>
      </c>
      <c r="AX324" s="13" t="s">
        <v>72</v>
      </c>
      <c r="AY324" s="250" t="s">
        <v>156</v>
      </c>
    </row>
    <row r="325" s="13" customFormat="1">
      <c r="A325" s="13"/>
      <c r="B325" s="239"/>
      <c r="C325" s="240"/>
      <c r="D325" s="241" t="s">
        <v>222</v>
      </c>
      <c r="E325" s="242" t="s">
        <v>19</v>
      </c>
      <c r="F325" s="243" t="s">
        <v>323</v>
      </c>
      <c r="G325" s="240"/>
      <c r="H325" s="244">
        <v>22.140999999999998</v>
      </c>
      <c r="I325" s="245"/>
      <c r="J325" s="240"/>
      <c r="K325" s="240"/>
      <c r="L325" s="246"/>
      <c r="M325" s="247"/>
      <c r="N325" s="248"/>
      <c r="O325" s="248"/>
      <c r="P325" s="248"/>
      <c r="Q325" s="248"/>
      <c r="R325" s="248"/>
      <c r="S325" s="248"/>
      <c r="T325" s="249"/>
      <c r="U325" s="13"/>
      <c r="V325" s="13"/>
      <c r="W325" s="13"/>
      <c r="X325" s="13"/>
      <c r="Y325" s="13"/>
      <c r="Z325" s="13"/>
      <c r="AA325" s="13"/>
      <c r="AB325" s="13"/>
      <c r="AC325" s="13"/>
      <c r="AD325" s="13"/>
      <c r="AE325" s="13"/>
      <c r="AT325" s="250" t="s">
        <v>222</v>
      </c>
      <c r="AU325" s="250" t="s">
        <v>81</v>
      </c>
      <c r="AV325" s="13" t="s">
        <v>81</v>
      </c>
      <c r="AW325" s="13" t="s">
        <v>33</v>
      </c>
      <c r="AX325" s="13" t="s">
        <v>72</v>
      </c>
      <c r="AY325" s="250" t="s">
        <v>156</v>
      </c>
    </row>
    <row r="326" s="13" customFormat="1">
      <c r="A326" s="13"/>
      <c r="B326" s="239"/>
      <c r="C326" s="240"/>
      <c r="D326" s="241" t="s">
        <v>222</v>
      </c>
      <c r="E326" s="242" t="s">
        <v>19</v>
      </c>
      <c r="F326" s="243" t="s">
        <v>324</v>
      </c>
      <c r="G326" s="240"/>
      <c r="H326" s="244">
        <v>22.013000000000002</v>
      </c>
      <c r="I326" s="245"/>
      <c r="J326" s="240"/>
      <c r="K326" s="240"/>
      <c r="L326" s="246"/>
      <c r="M326" s="247"/>
      <c r="N326" s="248"/>
      <c r="O326" s="248"/>
      <c r="P326" s="248"/>
      <c r="Q326" s="248"/>
      <c r="R326" s="248"/>
      <c r="S326" s="248"/>
      <c r="T326" s="249"/>
      <c r="U326" s="13"/>
      <c r="V326" s="13"/>
      <c r="W326" s="13"/>
      <c r="X326" s="13"/>
      <c r="Y326" s="13"/>
      <c r="Z326" s="13"/>
      <c r="AA326" s="13"/>
      <c r="AB326" s="13"/>
      <c r="AC326" s="13"/>
      <c r="AD326" s="13"/>
      <c r="AE326" s="13"/>
      <c r="AT326" s="250" t="s">
        <v>222</v>
      </c>
      <c r="AU326" s="250" t="s">
        <v>81</v>
      </c>
      <c r="AV326" s="13" t="s">
        <v>81</v>
      </c>
      <c r="AW326" s="13" t="s">
        <v>33</v>
      </c>
      <c r="AX326" s="13" t="s">
        <v>72</v>
      </c>
      <c r="AY326" s="250" t="s">
        <v>156</v>
      </c>
    </row>
    <row r="327" s="13" customFormat="1">
      <c r="A327" s="13"/>
      <c r="B327" s="239"/>
      <c r="C327" s="240"/>
      <c r="D327" s="241" t="s">
        <v>222</v>
      </c>
      <c r="E327" s="242" t="s">
        <v>19</v>
      </c>
      <c r="F327" s="243" t="s">
        <v>325</v>
      </c>
      <c r="G327" s="240"/>
      <c r="H327" s="244">
        <v>23.707999999999998</v>
      </c>
      <c r="I327" s="245"/>
      <c r="J327" s="240"/>
      <c r="K327" s="240"/>
      <c r="L327" s="246"/>
      <c r="M327" s="247"/>
      <c r="N327" s="248"/>
      <c r="O327" s="248"/>
      <c r="P327" s="248"/>
      <c r="Q327" s="248"/>
      <c r="R327" s="248"/>
      <c r="S327" s="248"/>
      <c r="T327" s="249"/>
      <c r="U327" s="13"/>
      <c r="V327" s="13"/>
      <c r="W327" s="13"/>
      <c r="X327" s="13"/>
      <c r="Y327" s="13"/>
      <c r="Z327" s="13"/>
      <c r="AA327" s="13"/>
      <c r="AB327" s="13"/>
      <c r="AC327" s="13"/>
      <c r="AD327" s="13"/>
      <c r="AE327" s="13"/>
      <c r="AT327" s="250" t="s">
        <v>222</v>
      </c>
      <c r="AU327" s="250" t="s">
        <v>81</v>
      </c>
      <c r="AV327" s="13" t="s">
        <v>81</v>
      </c>
      <c r="AW327" s="13" t="s">
        <v>33</v>
      </c>
      <c r="AX327" s="13" t="s">
        <v>72</v>
      </c>
      <c r="AY327" s="250" t="s">
        <v>156</v>
      </c>
    </row>
    <row r="328" s="13" customFormat="1">
      <c r="A328" s="13"/>
      <c r="B328" s="239"/>
      <c r="C328" s="240"/>
      <c r="D328" s="241" t="s">
        <v>222</v>
      </c>
      <c r="E328" s="242" t="s">
        <v>19</v>
      </c>
      <c r="F328" s="243" t="s">
        <v>326</v>
      </c>
      <c r="G328" s="240"/>
      <c r="H328" s="244">
        <v>-0.71999999999999997</v>
      </c>
      <c r="I328" s="245"/>
      <c r="J328" s="240"/>
      <c r="K328" s="240"/>
      <c r="L328" s="246"/>
      <c r="M328" s="247"/>
      <c r="N328" s="248"/>
      <c r="O328" s="248"/>
      <c r="P328" s="248"/>
      <c r="Q328" s="248"/>
      <c r="R328" s="248"/>
      <c r="S328" s="248"/>
      <c r="T328" s="249"/>
      <c r="U328" s="13"/>
      <c r="V328" s="13"/>
      <c r="W328" s="13"/>
      <c r="X328" s="13"/>
      <c r="Y328" s="13"/>
      <c r="Z328" s="13"/>
      <c r="AA328" s="13"/>
      <c r="AB328" s="13"/>
      <c r="AC328" s="13"/>
      <c r="AD328" s="13"/>
      <c r="AE328" s="13"/>
      <c r="AT328" s="250" t="s">
        <v>222</v>
      </c>
      <c r="AU328" s="250" t="s">
        <v>81</v>
      </c>
      <c r="AV328" s="13" t="s">
        <v>81</v>
      </c>
      <c r="AW328" s="13" t="s">
        <v>33</v>
      </c>
      <c r="AX328" s="13" t="s">
        <v>72</v>
      </c>
      <c r="AY328" s="250" t="s">
        <v>156</v>
      </c>
    </row>
    <row r="329" s="13" customFormat="1">
      <c r="A329" s="13"/>
      <c r="B329" s="239"/>
      <c r="C329" s="240"/>
      <c r="D329" s="241" t="s">
        <v>222</v>
      </c>
      <c r="E329" s="242" t="s">
        <v>19</v>
      </c>
      <c r="F329" s="243" t="s">
        <v>327</v>
      </c>
      <c r="G329" s="240"/>
      <c r="H329" s="244">
        <v>-0.90000000000000002</v>
      </c>
      <c r="I329" s="245"/>
      <c r="J329" s="240"/>
      <c r="K329" s="240"/>
      <c r="L329" s="246"/>
      <c r="M329" s="247"/>
      <c r="N329" s="248"/>
      <c r="O329" s="248"/>
      <c r="P329" s="248"/>
      <c r="Q329" s="248"/>
      <c r="R329" s="248"/>
      <c r="S329" s="248"/>
      <c r="T329" s="249"/>
      <c r="U329" s="13"/>
      <c r="V329" s="13"/>
      <c r="W329" s="13"/>
      <c r="X329" s="13"/>
      <c r="Y329" s="13"/>
      <c r="Z329" s="13"/>
      <c r="AA329" s="13"/>
      <c r="AB329" s="13"/>
      <c r="AC329" s="13"/>
      <c r="AD329" s="13"/>
      <c r="AE329" s="13"/>
      <c r="AT329" s="250" t="s">
        <v>222</v>
      </c>
      <c r="AU329" s="250" t="s">
        <v>81</v>
      </c>
      <c r="AV329" s="13" t="s">
        <v>81</v>
      </c>
      <c r="AW329" s="13" t="s">
        <v>33</v>
      </c>
      <c r="AX329" s="13" t="s">
        <v>72</v>
      </c>
      <c r="AY329" s="250" t="s">
        <v>156</v>
      </c>
    </row>
    <row r="330" s="13" customFormat="1">
      <c r="A330" s="13"/>
      <c r="B330" s="239"/>
      <c r="C330" s="240"/>
      <c r="D330" s="241" t="s">
        <v>222</v>
      </c>
      <c r="E330" s="242" t="s">
        <v>19</v>
      </c>
      <c r="F330" s="243" t="s">
        <v>328</v>
      </c>
      <c r="G330" s="240"/>
      <c r="H330" s="244">
        <v>1</v>
      </c>
      <c r="I330" s="245"/>
      <c r="J330" s="240"/>
      <c r="K330" s="240"/>
      <c r="L330" s="246"/>
      <c r="M330" s="247"/>
      <c r="N330" s="248"/>
      <c r="O330" s="248"/>
      <c r="P330" s="248"/>
      <c r="Q330" s="248"/>
      <c r="R330" s="248"/>
      <c r="S330" s="248"/>
      <c r="T330" s="249"/>
      <c r="U330" s="13"/>
      <c r="V330" s="13"/>
      <c r="W330" s="13"/>
      <c r="X330" s="13"/>
      <c r="Y330" s="13"/>
      <c r="Z330" s="13"/>
      <c r="AA330" s="13"/>
      <c r="AB330" s="13"/>
      <c r="AC330" s="13"/>
      <c r="AD330" s="13"/>
      <c r="AE330" s="13"/>
      <c r="AT330" s="250" t="s">
        <v>222</v>
      </c>
      <c r="AU330" s="250" t="s">
        <v>81</v>
      </c>
      <c r="AV330" s="13" t="s">
        <v>81</v>
      </c>
      <c r="AW330" s="13" t="s">
        <v>33</v>
      </c>
      <c r="AX330" s="13" t="s">
        <v>72</v>
      </c>
      <c r="AY330" s="250" t="s">
        <v>156</v>
      </c>
    </row>
    <row r="331" s="13" customFormat="1">
      <c r="A331" s="13"/>
      <c r="B331" s="239"/>
      <c r="C331" s="240"/>
      <c r="D331" s="241" t="s">
        <v>222</v>
      </c>
      <c r="E331" s="242" t="s">
        <v>19</v>
      </c>
      <c r="F331" s="243" t="s">
        <v>329</v>
      </c>
      <c r="G331" s="240"/>
      <c r="H331" s="244">
        <v>1.1499999999999999</v>
      </c>
      <c r="I331" s="245"/>
      <c r="J331" s="240"/>
      <c r="K331" s="240"/>
      <c r="L331" s="246"/>
      <c r="M331" s="247"/>
      <c r="N331" s="248"/>
      <c r="O331" s="248"/>
      <c r="P331" s="248"/>
      <c r="Q331" s="248"/>
      <c r="R331" s="248"/>
      <c r="S331" s="248"/>
      <c r="T331" s="249"/>
      <c r="U331" s="13"/>
      <c r="V331" s="13"/>
      <c r="W331" s="13"/>
      <c r="X331" s="13"/>
      <c r="Y331" s="13"/>
      <c r="Z331" s="13"/>
      <c r="AA331" s="13"/>
      <c r="AB331" s="13"/>
      <c r="AC331" s="13"/>
      <c r="AD331" s="13"/>
      <c r="AE331" s="13"/>
      <c r="AT331" s="250" t="s">
        <v>222</v>
      </c>
      <c r="AU331" s="250" t="s">
        <v>81</v>
      </c>
      <c r="AV331" s="13" t="s">
        <v>81</v>
      </c>
      <c r="AW331" s="13" t="s">
        <v>33</v>
      </c>
      <c r="AX331" s="13" t="s">
        <v>72</v>
      </c>
      <c r="AY331" s="250" t="s">
        <v>156</v>
      </c>
    </row>
    <row r="332" s="13" customFormat="1">
      <c r="A332" s="13"/>
      <c r="B332" s="239"/>
      <c r="C332" s="240"/>
      <c r="D332" s="241" t="s">
        <v>222</v>
      </c>
      <c r="E332" s="242" t="s">
        <v>19</v>
      </c>
      <c r="F332" s="243" t="s">
        <v>330</v>
      </c>
      <c r="G332" s="240"/>
      <c r="H332" s="244">
        <v>-1.3340000000000001</v>
      </c>
      <c r="I332" s="245"/>
      <c r="J332" s="240"/>
      <c r="K332" s="240"/>
      <c r="L332" s="246"/>
      <c r="M332" s="247"/>
      <c r="N332" s="248"/>
      <c r="O332" s="248"/>
      <c r="P332" s="248"/>
      <c r="Q332" s="248"/>
      <c r="R332" s="248"/>
      <c r="S332" s="248"/>
      <c r="T332" s="249"/>
      <c r="U332" s="13"/>
      <c r="V332" s="13"/>
      <c r="W332" s="13"/>
      <c r="X332" s="13"/>
      <c r="Y332" s="13"/>
      <c r="Z332" s="13"/>
      <c r="AA332" s="13"/>
      <c r="AB332" s="13"/>
      <c r="AC332" s="13"/>
      <c r="AD332" s="13"/>
      <c r="AE332" s="13"/>
      <c r="AT332" s="250" t="s">
        <v>222</v>
      </c>
      <c r="AU332" s="250" t="s">
        <v>81</v>
      </c>
      <c r="AV332" s="13" t="s">
        <v>81</v>
      </c>
      <c r="AW332" s="13" t="s">
        <v>33</v>
      </c>
      <c r="AX332" s="13" t="s">
        <v>72</v>
      </c>
      <c r="AY332" s="250" t="s">
        <v>156</v>
      </c>
    </row>
    <row r="333" s="13" customFormat="1">
      <c r="A333" s="13"/>
      <c r="B333" s="239"/>
      <c r="C333" s="240"/>
      <c r="D333" s="241" t="s">
        <v>222</v>
      </c>
      <c r="E333" s="242" t="s">
        <v>19</v>
      </c>
      <c r="F333" s="243" t="s">
        <v>331</v>
      </c>
      <c r="G333" s="240"/>
      <c r="H333" s="244">
        <v>-1.379</v>
      </c>
      <c r="I333" s="245"/>
      <c r="J333" s="240"/>
      <c r="K333" s="240"/>
      <c r="L333" s="246"/>
      <c r="M333" s="247"/>
      <c r="N333" s="248"/>
      <c r="O333" s="248"/>
      <c r="P333" s="248"/>
      <c r="Q333" s="248"/>
      <c r="R333" s="248"/>
      <c r="S333" s="248"/>
      <c r="T333" s="249"/>
      <c r="U333" s="13"/>
      <c r="V333" s="13"/>
      <c r="W333" s="13"/>
      <c r="X333" s="13"/>
      <c r="Y333" s="13"/>
      <c r="Z333" s="13"/>
      <c r="AA333" s="13"/>
      <c r="AB333" s="13"/>
      <c r="AC333" s="13"/>
      <c r="AD333" s="13"/>
      <c r="AE333" s="13"/>
      <c r="AT333" s="250" t="s">
        <v>222</v>
      </c>
      <c r="AU333" s="250" t="s">
        <v>81</v>
      </c>
      <c r="AV333" s="13" t="s">
        <v>81</v>
      </c>
      <c r="AW333" s="13" t="s">
        <v>33</v>
      </c>
      <c r="AX333" s="13" t="s">
        <v>72</v>
      </c>
      <c r="AY333" s="250" t="s">
        <v>156</v>
      </c>
    </row>
    <row r="334" s="13" customFormat="1">
      <c r="A334" s="13"/>
      <c r="B334" s="239"/>
      <c r="C334" s="240"/>
      <c r="D334" s="241" t="s">
        <v>222</v>
      </c>
      <c r="E334" s="242" t="s">
        <v>19</v>
      </c>
      <c r="F334" s="243" t="s">
        <v>332</v>
      </c>
      <c r="G334" s="240"/>
      <c r="H334" s="244">
        <v>-1.365</v>
      </c>
      <c r="I334" s="245"/>
      <c r="J334" s="240"/>
      <c r="K334" s="240"/>
      <c r="L334" s="246"/>
      <c r="M334" s="247"/>
      <c r="N334" s="248"/>
      <c r="O334" s="248"/>
      <c r="P334" s="248"/>
      <c r="Q334" s="248"/>
      <c r="R334" s="248"/>
      <c r="S334" s="248"/>
      <c r="T334" s="249"/>
      <c r="U334" s="13"/>
      <c r="V334" s="13"/>
      <c r="W334" s="13"/>
      <c r="X334" s="13"/>
      <c r="Y334" s="13"/>
      <c r="Z334" s="13"/>
      <c r="AA334" s="13"/>
      <c r="AB334" s="13"/>
      <c r="AC334" s="13"/>
      <c r="AD334" s="13"/>
      <c r="AE334" s="13"/>
      <c r="AT334" s="250" t="s">
        <v>222</v>
      </c>
      <c r="AU334" s="250" t="s">
        <v>81</v>
      </c>
      <c r="AV334" s="13" t="s">
        <v>81</v>
      </c>
      <c r="AW334" s="13" t="s">
        <v>33</v>
      </c>
      <c r="AX334" s="13" t="s">
        <v>72</v>
      </c>
      <c r="AY334" s="250" t="s">
        <v>156</v>
      </c>
    </row>
    <row r="335" s="13" customFormat="1">
      <c r="A335" s="13"/>
      <c r="B335" s="239"/>
      <c r="C335" s="240"/>
      <c r="D335" s="241" t="s">
        <v>222</v>
      </c>
      <c r="E335" s="242" t="s">
        <v>19</v>
      </c>
      <c r="F335" s="243" t="s">
        <v>333</v>
      </c>
      <c r="G335" s="240"/>
      <c r="H335" s="244">
        <v>2.585</v>
      </c>
      <c r="I335" s="245"/>
      <c r="J335" s="240"/>
      <c r="K335" s="240"/>
      <c r="L335" s="246"/>
      <c r="M335" s="247"/>
      <c r="N335" s="248"/>
      <c r="O335" s="248"/>
      <c r="P335" s="248"/>
      <c r="Q335" s="248"/>
      <c r="R335" s="248"/>
      <c r="S335" s="248"/>
      <c r="T335" s="249"/>
      <c r="U335" s="13"/>
      <c r="V335" s="13"/>
      <c r="W335" s="13"/>
      <c r="X335" s="13"/>
      <c r="Y335" s="13"/>
      <c r="Z335" s="13"/>
      <c r="AA335" s="13"/>
      <c r="AB335" s="13"/>
      <c r="AC335" s="13"/>
      <c r="AD335" s="13"/>
      <c r="AE335" s="13"/>
      <c r="AT335" s="250" t="s">
        <v>222</v>
      </c>
      <c r="AU335" s="250" t="s">
        <v>81</v>
      </c>
      <c r="AV335" s="13" t="s">
        <v>81</v>
      </c>
      <c r="AW335" s="13" t="s">
        <v>33</v>
      </c>
      <c r="AX335" s="13" t="s">
        <v>72</v>
      </c>
      <c r="AY335" s="250" t="s">
        <v>156</v>
      </c>
    </row>
    <row r="336" s="16" customFormat="1">
      <c r="A336" s="16"/>
      <c r="B336" s="272"/>
      <c r="C336" s="273"/>
      <c r="D336" s="241" t="s">
        <v>222</v>
      </c>
      <c r="E336" s="274" t="s">
        <v>19</v>
      </c>
      <c r="F336" s="275" t="s">
        <v>292</v>
      </c>
      <c r="G336" s="273"/>
      <c r="H336" s="276">
        <v>127.90900000000001</v>
      </c>
      <c r="I336" s="277"/>
      <c r="J336" s="273"/>
      <c r="K336" s="273"/>
      <c r="L336" s="278"/>
      <c r="M336" s="279"/>
      <c r="N336" s="280"/>
      <c r="O336" s="280"/>
      <c r="P336" s="280"/>
      <c r="Q336" s="280"/>
      <c r="R336" s="280"/>
      <c r="S336" s="280"/>
      <c r="T336" s="281"/>
      <c r="U336" s="16"/>
      <c r="V336" s="16"/>
      <c r="W336" s="16"/>
      <c r="X336" s="16"/>
      <c r="Y336" s="16"/>
      <c r="Z336" s="16"/>
      <c r="AA336" s="16"/>
      <c r="AB336" s="16"/>
      <c r="AC336" s="16"/>
      <c r="AD336" s="16"/>
      <c r="AE336" s="16"/>
      <c r="AT336" s="282" t="s">
        <v>222</v>
      </c>
      <c r="AU336" s="282" t="s">
        <v>81</v>
      </c>
      <c r="AV336" s="16" t="s">
        <v>178</v>
      </c>
      <c r="AW336" s="16" t="s">
        <v>33</v>
      </c>
      <c r="AX336" s="16" t="s">
        <v>79</v>
      </c>
      <c r="AY336" s="282" t="s">
        <v>156</v>
      </c>
    </row>
    <row r="337" s="2" customFormat="1" ht="24.15" customHeight="1">
      <c r="A337" s="41"/>
      <c r="B337" s="42"/>
      <c r="C337" s="216" t="s">
        <v>612</v>
      </c>
      <c r="D337" s="216" t="s">
        <v>159</v>
      </c>
      <c r="E337" s="217" t="s">
        <v>613</v>
      </c>
      <c r="F337" s="218" t="s">
        <v>614</v>
      </c>
      <c r="G337" s="219" t="s">
        <v>266</v>
      </c>
      <c r="H337" s="220">
        <v>9.6020000000000003</v>
      </c>
      <c r="I337" s="221"/>
      <c r="J337" s="222">
        <f>ROUND(I337*H337,2)</f>
        <v>0</v>
      </c>
      <c r="K337" s="218" t="s">
        <v>219</v>
      </c>
      <c r="L337" s="47"/>
      <c r="M337" s="223" t="s">
        <v>19</v>
      </c>
      <c r="N337" s="224" t="s">
        <v>43</v>
      </c>
      <c r="O337" s="87"/>
      <c r="P337" s="225">
        <f>O337*H337</f>
        <v>0</v>
      </c>
      <c r="Q337" s="225">
        <v>0</v>
      </c>
      <c r="R337" s="225">
        <f>Q337*H337</f>
        <v>0</v>
      </c>
      <c r="S337" s="225">
        <v>0</v>
      </c>
      <c r="T337" s="226">
        <f>S337*H337</f>
        <v>0</v>
      </c>
      <c r="U337" s="41"/>
      <c r="V337" s="41"/>
      <c r="W337" s="41"/>
      <c r="X337" s="41"/>
      <c r="Y337" s="41"/>
      <c r="Z337" s="41"/>
      <c r="AA337" s="41"/>
      <c r="AB337" s="41"/>
      <c r="AC337" s="41"/>
      <c r="AD337" s="41"/>
      <c r="AE337" s="41"/>
      <c r="AR337" s="227" t="s">
        <v>318</v>
      </c>
      <c r="AT337" s="227" t="s">
        <v>159</v>
      </c>
      <c r="AU337" s="227" t="s">
        <v>81</v>
      </c>
      <c r="AY337" s="20" t="s">
        <v>156</v>
      </c>
      <c r="BE337" s="228">
        <f>IF(N337="základní",J337,0)</f>
        <v>0</v>
      </c>
      <c r="BF337" s="228">
        <f>IF(N337="snížená",J337,0)</f>
        <v>0</v>
      </c>
      <c r="BG337" s="228">
        <f>IF(N337="zákl. přenesená",J337,0)</f>
        <v>0</v>
      </c>
      <c r="BH337" s="228">
        <f>IF(N337="sníž. přenesená",J337,0)</f>
        <v>0</v>
      </c>
      <c r="BI337" s="228">
        <f>IF(N337="nulová",J337,0)</f>
        <v>0</v>
      </c>
      <c r="BJ337" s="20" t="s">
        <v>79</v>
      </c>
      <c r="BK337" s="228">
        <f>ROUND(I337*H337,2)</f>
        <v>0</v>
      </c>
      <c r="BL337" s="20" t="s">
        <v>318</v>
      </c>
      <c r="BM337" s="227" t="s">
        <v>615</v>
      </c>
    </row>
    <row r="338" s="2" customFormat="1">
      <c r="A338" s="41"/>
      <c r="B338" s="42"/>
      <c r="C338" s="43"/>
      <c r="D338" s="229" t="s">
        <v>166</v>
      </c>
      <c r="E338" s="43"/>
      <c r="F338" s="230" t="s">
        <v>616</v>
      </c>
      <c r="G338" s="43"/>
      <c r="H338" s="43"/>
      <c r="I338" s="231"/>
      <c r="J338" s="43"/>
      <c r="K338" s="43"/>
      <c r="L338" s="47"/>
      <c r="M338" s="232"/>
      <c r="N338" s="233"/>
      <c r="O338" s="87"/>
      <c r="P338" s="87"/>
      <c r="Q338" s="87"/>
      <c r="R338" s="87"/>
      <c r="S338" s="87"/>
      <c r="T338" s="88"/>
      <c r="U338" s="41"/>
      <c r="V338" s="41"/>
      <c r="W338" s="41"/>
      <c r="X338" s="41"/>
      <c r="Y338" s="41"/>
      <c r="Z338" s="41"/>
      <c r="AA338" s="41"/>
      <c r="AB338" s="41"/>
      <c r="AC338" s="41"/>
      <c r="AD338" s="41"/>
      <c r="AE338" s="41"/>
      <c r="AT338" s="20" t="s">
        <v>166</v>
      </c>
      <c r="AU338" s="20" t="s">
        <v>81</v>
      </c>
    </row>
    <row r="339" s="13" customFormat="1">
      <c r="A339" s="13"/>
      <c r="B339" s="239"/>
      <c r="C339" s="240"/>
      <c r="D339" s="241" t="s">
        <v>222</v>
      </c>
      <c r="E339" s="242" t="s">
        <v>19</v>
      </c>
      <c r="F339" s="243" t="s">
        <v>617</v>
      </c>
      <c r="G339" s="240"/>
      <c r="H339" s="244">
        <v>9.6020000000000003</v>
      </c>
      <c r="I339" s="245"/>
      <c r="J339" s="240"/>
      <c r="K339" s="240"/>
      <c r="L339" s="246"/>
      <c r="M339" s="247"/>
      <c r="N339" s="248"/>
      <c r="O339" s="248"/>
      <c r="P339" s="248"/>
      <c r="Q339" s="248"/>
      <c r="R339" s="248"/>
      <c r="S339" s="248"/>
      <c r="T339" s="249"/>
      <c r="U339" s="13"/>
      <c r="V339" s="13"/>
      <c r="W339" s="13"/>
      <c r="X339" s="13"/>
      <c r="Y339" s="13"/>
      <c r="Z339" s="13"/>
      <c r="AA339" s="13"/>
      <c r="AB339" s="13"/>
      <c r="AC339" s="13"/>
      <c r="AD339" s="13"/>
      <c r="AE339" s="13"/>
      <c r="AT339" s="250" t="s">
        <v>222</v>
      </c>
      <c r="AU339" s="250" t="s">
        <v>81</v>
      </c>
      <c r="AV339" s="13" t="s">
        <v>81</v>
      </c>
      <c r="AW339" s="13" t="s">
        <v>33</v>
      </c>
      <c r="AX339" s="13" t="s">
        <v>79</v>
      </c>
      <c r="AY339" s="250" t="s">
        <v>156</v>
      </c>
    </row>
    <row r="340" s="2" customFormat="1" ht="16.5" customHeight="1">
      <c r="A340" s="41"/>
      <c r="B340" s="42"/>
      <c r="C340" s="283" t="s">
        <v>618</v>
      </c>
      <c r="D340" s="283" t="s">
        <v>348</v>
      </c>
      <c r="E340" s="284" t="s">
        <v>619</v>
      </c>
      <c r="F340" s="285" t="s">
        <v>620</v>
      </c>
      <c r="G340" s="286" t="s">
        <v>266</v>
      </c>
      <c r="H340" s="287">
        <v>11.522</v>
      </c>
      <c r="I340" s="288"/>
      <c r="J340" s="289">
        <f>ROUND(I340*H340,2)</f>
        <v>0</v>
      </c>
      <c r="K340" s="285" t="s">
        <v>219</v>
      </c>
      <c r="L340" s="290"/>
      <c r="M340" s="291" t="s">
        <v>19</v>
      </c>
      <c r="N340" s="292" t="s">
        <v>43</v>
      </c>
      <c r="O340" s="87"/>
      <c r="P340" s="225">
        <f>O340*H340</f>
        <v>0</v>
      </c>
      <c r="Q340" s="225">
        <v>0</v>
      </c>
      <c r="R340" s="225">
        <f>Q340*H340</f>
        <v>0</v>
      </c>
      <c r="S340" s="225">
        <v>0</v>
      </c>
      <c r="T340" s="226">
        <f>S340*H340</f>
        <v>0</v>
      </c>
      <c r="U340" s="41"/>
      <c r="V340" s="41"/>
      <c r="W340" s="41"/>
      <c r="X340" s="41"/>
      <c r="Y340" s="41"/>
      <c r="Z340" s="41"/>
      <c r="AA340" s="41"/>
      <c r="AB340" s="41"/>
      <c r="AC340" s="41"/>
      <c r="AD340" s="41"/>
      <c r="AE340" s="41"/>
      <c r="AR340" s="227" t="s">
        <v>420</v>
      </c>
      <c r="AT340" s="227" t="s">
        <v>348</v>
      </c>
      <c r="AU340" s="227" t="s">
        <v>81</v>
      </c>
      <c r="AY340" s="20" t="s">
        <v>156</v>
      </c>
      <c r="BE340" s="228">
        <f>IF(N340="základní",J340,0)</f>
        <v>0</v>
      </c>
      <c r="BF340" s="228">
        <f>IF(N340="snížená",J340,0)</f>
        <v>0</v>
      </c>
      <c r="BG340" s="228">
        <f>IF(N340="zákl. přenesená",J340,0)</f>
        <v>0</v>
      </c>
      <c r="BH340" s="228">
        <f>IF(N340="sníž. přenesená",J340,0)</f>
        <v>0</v>
      </c>
      <c r="BI340" s="228">
        <f>IF(N340="nulová",J340,0)</f>
        <v>0</v>
      </c>
      <c r="BJ340" s="20" t="s">
        <v>79</v>
      </c>
      <c r="BK340" s="228">
        <f>ROUND(I340*H340,2)</f>
        <v>0</v>
      </c>
      <c r="BL340" s="20" t="s">
        <v>318</v>
      </c>
      <c r="BM340" s="227" t="s">
        <v>621</v>
      </c>
    </row>
    <row r="341" s="13" customFormat="1">
      <c r="A341" s="13"/>
      <c r="B341" s="239"/>
      <c r="C341" s="240"/>
      <c r="D341" s="241" t="s">
        <v>222</v>
      </c>
      <c r="E341" s="240"/>
      <c r="F341" s="243" t="s">
        <v>622</v>
      </c>
      <c r="G341" s="240"/>
      <c r="H341" s="244">
        <v>11.522</v>
      </c>
      <c r="I341" s="245"/>
      <c r="J341" s="240"/>
      <c r="K341" s="240"/>
      <c r="L341" s="246"/>
      <c r="M341" s="247"/>
      <c r="N341" s="248"/>
      <c r="O341" s="248"/>
      <c r="P341" s="248"/>
      <c r="Q341" s="248"/>
      <c r="R341" s="248"/>
      <c r="S341" s="248"/>
      <c r="T341" s="249"/>
      <c r="U341" s="13"/>
      <c r="V341" s="13"/>
      <c r="W341" s="13"/>
      <c r="X341" s="13"/>
      <c r="Y341" s="13"/>
      <c r="Z341" s="13"/>
      <c r="AA341" s="13"/>
      <c r="AB341" s="13"/>
      <c r="AC341" s="13"/>
      <c r="AD341" s="13"/>
      <c r="AE341" s="13"/>
      <c r="AT341" s="250" t="s">
        <v>222</v>
      </c>
      <c r="AU341" s="250" t="s">
        <v>81</v>
      </c>
      <c r="AV341" s="13" t="s">
        <v>81</v>
      </c>
      <c r="AW341" s="13" t="s">
        <v>4</v>
      </c>
      <c r="AX341" s="13" t="s">
        <v>79</v>
      </c>
      <c r="AY341" s="250" t="s">
        <v>156</v>
      </c>
    </row>
    <row r="342" s="2" customFormat="1" ht="24.15" customHeight="1">
      <c r="A342" s="41"/>
      <c r="B342" s="42"/>
      <c r="C342" s="216" t="s">
        <v>623</v>
      </c>
      <c r="D342" s="216" t="s">
        <v>159</v>
      </c>
      <c r="E342" s="217" t="s">
        <v>624</v>
      </c>
      <c r="F342" s="218" t="s">
        <v>625</v>
      </c>
      <c r="G342" s="219" t="s">
        <v>218</v>
      </c>
      <c r="H342" s="220">
        <v>2.7130000000000001</v>
      </c>
      <c r="I342" s="221"/>
      <c r="J342" s="222">
        <f>ROUND(I342*H342,2)</f>
        <v>0</v>
      </c>
      <c r="K342" s="218" t="s">
        <v>219</v>
      </c>
      <c r="L342" s="47"/>
      <c r="M342" s="223" t="s">
        <v>19</v>
      </c>
      <c r="N342" s="224" t="s">
        <v>43</v>
      </c>
      <c r="O342" s="87"/>
      <c r="P342" s="225">
        <f>O342*H342</f>
        <v>0</v>
      </c>
      <c r="Q342" s="225">
        <v>0</v>
      </c>
      <c r="R342" s="225">
        <f>Q342*H342</f>
        <v>0</v>
      </c>
      <c r="S342" s="225">
        <v>0</v>
      </c>
      <c r="T342" s="226">
        <f>S342*H342</f>
        <v>0</v>
      </c>
      <c r="U342" s="41"/>
      <c r="V342" s="41"/>
      <c r="W342" s="41"/>
      <c r="X342" s="41"/>
      <c r="Y342" s="41"/>
      <c r="Z342" s="41"/>
      <c r="AA342" s="41"/>
      <c r="AB342" s="41"/>
      <c r="AC342" s="41"/>
      <c r="AD342" s="41"/>
      <c r="AE342" s="41"/>
      <c r="AR342" s="227" t="s">
        <v>318</v>
      </c>
      <c r="AT342" s="227" t="s">
        <v>159</v>
      </c>
      <c r="AU342" s="227" t="s">
        <v>81</v>
      </c>
      <c r="AY342" s="20" t="s">
        <v>156</v>
      </c>
      <c r="BE342" s="228">
        <f>IF(N342="základní",J342,0)</f>
        <v>0</v>
      </c>
      <c r="BF342" s="228">
        <f>IF(N342="snížená",J342,0)</f>
        <v>0</v>
      </c>
      <c r="BG342" s="228">
        <f>IF(N342="zákl. přenesená",J342,0)</f>
        <v>0</v>
      </c>
      <c r="BH342" s="228">
        <f>IF(N342="sníž. přenesená",J342,0)</f>
        <v>0</v>
      </c>
      <c r="BI342" s="228">
        <f>IF(N342="nulová",J342,0)</f>
        <v>0</v>
      </c>
      <c r="BJ342" s="20" t="s">
        <v>79</v>
      </c>
      <c r="BK342" s="228">
        <f>ROUND(I342*H342,2)</f>
        <v>0</v>
      </c>
      <c r="BL342" s="20" t="s">
        <v>318</v>
      </c>
      <c r="BM342" s="227" t="s">
        <v>626</v>
      </c>
    </row>
    <row r="343" s="2" customFormat="1">
      <c r="A343" s="41"/>
      <c r="B343" s="42"/>
      <c r="C343" s="43"/>
      <c r="D343" s="229" t="s">
        <v>166</v>
      </c>
      <c r="E343" s="43"/>
      <c r="F343" s="230" t="s">
        <v>627</v>
      </c>
      <c r="G343" s="43"/>
      <c r="H343" s="43"/>
      <c r="I343" s="231"/>
      <c r="J343" s="43"/>
      <c r="K343" s="43"/>
      <c r="L343" s="47"/>
      <c r="M343" s="232"/>
      <c r="N343" s="233"/>
      <c r="O343" s="87"/>
      <c r="P343" s="87"/>
      <c r="Q343" s="87"/>
      <c r="R343" s="87"/>
      <c r="S343" s="87"/>
      <c r="T343" s="88"/>
      <c r="U343" s="41"/>
      <c r="V343" s="41"/>
      <c r="W343" s="41"/>
      <c r="X343" s="41"/>
      <c r="Y343" s="41"/>
      <c r="Z343" s="41"/>
      <c r="AA343" s="41"/>
      <c r="AB343" s="41"/>
      <c r="AC343" s="41"/>
      <c r="AD343" s="41"/>
      <c r="AE343" s="41"/>
      <c r="AT343" s="20" t="s">
        <v>166</v>
      </c>
      <c r="AU343" s="20" t="s">
        <v>81</v>
      </c>
    </row>
    <row r="344" s="13" customFormat="1">
      <c r="A344" s="13"/>
      <c r="B344" s="239"/>
      <c r="C344" s="240"/>
      <c r="D344" s="241" t="s">
        <v>222</v>
      </c>
      <c r="E344" s="242" t="s">
        <v>19</v>
      </c>
      <c r="F344" s="243" t="s">
        <v>425</v>
      </c>
      <c r="G344" s="240"/>
      <c r="H344" s="244">
        <v>1.379</v>
      </c>
      <c r="I344" s="245"/>
      <c r="J344" s="240"/>
      <c r="K344" s="240"/>
      <c r="L344" s="246"/>
      <c r="M344" s="247"/>
      <c r="N344" s="248"/>
      <c r="O344" s="248"/>
      <c r="P344" s="248"/>
      <c r="Q344" s="248"/>
      <c r="R344" s="248"/>
      <c r="S344" s="248"/>
      <c r="T344" s="249"/>
      <c r="U344" s="13"/>
      <c r="V344" s="13"/>
      <c r="W344" s="13"/>
      <c r="X344" s="13"/>
      <c r="Y344" s="13"/>
      <c r="Z344" s="13"/>
      <c r="AA344" s="13"/>
      <c r="AB344" s="13"/>
      <c r="AC344" s="13"/>
      <c r="AD344" s="13"/>
      <c r="AE344" s="13"/>
      <c r="AT344" s="250" t="s">
        <v>222</v>
      </c>
      <c r="AU344" s="250" t="s">
        <v>81</v>
      </c>
      <c r="AV344" s="13" t="s">
        <v>81</v>
      </c>
      <c r="AW344" s="13" t="s">
        <v>33</v>
      </c>
      <c r="AX344" s="13" t="s">
        <v>72</v>
      </c>
      <c r="AY344" s="250" t="s">
        <v>156</v>
      </c>
    </row>
    <row r="345" s="13" customFormat="1">
      <c r="A345" s="13"/>
      <c r="B345" s="239"/>
      <c r="C345" s="240"/>
      <c r="D345" s="241" t="s">
        <v>222</v>
      </c>
      <c r="E345" s="242" t="s">
        <v>19</v>
      </c>
      <c r="F345" s="243" t="s">
        <v>628</v>
      </c>
      <c r="G345" s="240"/>
      <c r="H345" s="244">
        <v>1.3340000000000001</v>
      </c>
      <c r="I345" s="245"/>
      <c r="J345" s="240"/>
      <c r="K345" s="240"/>
      <c r="L345" s="246"/>
      <c r="M345" s="247"/>
      <c r="N345" s="248"/>
      <c r="O345" s="248"/>
      <c r="P345" s="248"/>
      <c r="Q345" s="248"/>
      <c r="R345" s="248"/>
      <c r="S345" s="248"/>
      <c r="T345" s="249"/>
      <c r="U345" s="13"/>
      <c r="V345" s="13"/>
      <c r="W345" s="13"/>
      <c r="X345" s="13"/>
      <c r="Y345" s="13"/>
      <c r="Z345" s="13"/>
      <c r="AA345" s="13"/>
      <c r="AB345" s="13"/>
      <c r="AC345" s="13"/>
      <c r="AD345" s="13"/>
      <c r="AE345" s="13"/>
      <c r="AT345" s="250" t="s">
        <v>222</v>
      </c>
      <c r="AU345" s="250" t="s">
        <v>81</v>
      </c>
      <c r="AV345" s="13" t="s">
        <v>81</v>
      </c>
      <c r="AW345" s="13" t="s">
        <v>33</v>
      </c>
      <c r="AX345" s="13" t="s">
        <v>72</v>
      </c>
      <c r="AY345" s="250" t="s">
        <v>156</v>
      </c>
    </row>
    <row r="346" s="16" customFormat="1">
      <c r="A346" s="16"/>
      <c r="B346" s="272"/>
      <c r="C346" s="273"/>
      <c r="D346" s="241" t="s">
        <v>222</v>
      </c>
      <c r="E346" s="274" t="s">
        <v>19</v>
      </c>
      <c r="F346" s="275" t="s">
        <v>292</v>
      </c>
      <c r="G346" s="273"/>
      <c r="H346" s="276">
        <v>2.7130000000000001</v>
      </c>
      <c r="I346" s="277"/>
      <c r="J346" s="273"/>
      <c r="K346" s="273"/>
      <c r="L346" s="278"/>
      <c r="M346" s="279"/>
      <c r="N346" s="280"/>
      <c r="O346" s="280"/>
      <c r="P346" s="280"/>
      <c r="Q346" s="280"/>
      <c r="R346" s="280"/>
      <c r="S346" s="280"/>
      <c r="T346" s="281"/>
      <c r="U346" s="16"/>
      <c r="V346" s="16"/>
      <c r="W346" s="16"/>
      <c r="X346" s="16"/>
      <c r="Y346" s="16"/>
      <c r="Z346" s="16"/>
      <c r="AA346" s="16"/>
      <c r="AB346" s="16"/>
      <c r="AC346" s="16"/>
      <c r="AD346" s="16"/>
      <c r="AE346" s="16"/>
      <c r="AT346" s="282" t="s">
        <v>222</v>
      </c>
      <c r="AU346" s="282" t="s">
        <v>81</v>
      </c>
      <c r="AV346" s="16" t="s">
        <v>178</v>
      </c>
      <c r="AW346" s="16" t="s">
        <v>33</v>
      </c>
      <c r="AX346" s="16" t="s">
        <v>79</v>
      </c>
      <c r="AY346" s="282" t="s">
        <v>156</v>
      </c>
    </row>
    <row r="347" s="2" customFormat="1" ht="16.5" customHeight="1">
      <c r="A347" s="41"/>
      <c r="B347" s="42"/>
      <c r="C347" s="283" t="s">
        <v>629</v>
      </c>
      <c r="D347" s="283" t="s">
        <v>348</v>
      </c>
      <c r="E347" s="284" t="s">
        <v>630</v>
      </c>
      <c r="F347" s="285" t="s">
        <v>631</v>
      </c>
      <c r="G347" s="286" t="s">
        <v>218</v>
      </c>
      <c r="H347" s="287">
        <v>3.2559999999999998</v>
      </c>
      <c r="I347" s="288"/>
      <c r="J347" s="289">
        <f>ROUND(I347*H347,2)</f>
        <v>0</v>
      </c>
      <c r="K347" s="285" t="s">
        <v>219</v>
      </c>
      <c r="L347" s="290"/>
      <c r="M347" s="291" t="s">
        <v>19</v>
      </c>
      <c r="N347" s="292" t="s">
        <v>43</v>
      </c>
      <c r="O347" s="87"/>
      <c r="P347" s="225">
        <f>O347*H347</f>
        <v>0</v>
      </c>
      <c r="Q347" s="225">
        <v>0</v>
      </c>
      <c r="R347" s="225">
        <f>Q347*H347</f>
        <v>0</v>
      </c>
      <c r="S347" s="225">
        <v>0</v>
      </c>
      <c r="T347" s="226">
        <f>S347*H347</f>
        <v>0</v>
      </c>
      <c r="U347" s="41"/>
      <c r="V347" s="41"/>
      <c r="W347" s="41"/>
      <c r="X347" s="41"/>
      <c r="Y347" s="41"/>
      <c r="Z347" s="41"/>
      <c r="AA347" s="41"/>
      <c r="AB347" s="41"/>
      <c r="AC347" s="41"/>
      <c r="AD347" s="41"/>
      <c r="AE347" s="41"/>
      <c r="AR347" s="227" t="s">
        <v>420</v>
      </c>
      <c r="AT347" s="227" t="s">
        <v>348</v>
      </c>
      <c r="AU347" s="227" t="s">
        <v>81</v>
      </c>
      <c r="AY347" s="20" t="s">
        <v>156</v>
      </c>
      <c r="BE347" s="228">
        <f>IF(N347="základní",J347,0)</f>
        <v>0</v>
      </c>
      <c r="BF347" s="228">
        <f>IF(N347="snížená",J347,0)</f>
        <v>0</v>
      </c>
      <c r="BG347" s="228">
        <f>IF(N347="zákl. přenesená",J347,0)</f>
        <v>0</v>
      </c>
      <c r="BH347" s="228">
        <f>IF(N347="sníž. přenesená",J347,0)</f>
        <v>0</v>
      </c>
      <c r="BI347" s="228">
        <f>IF(N347="nulová",J347,0)</f>
        <v>0</v>
      </c>
      <c r="BJ347" s="20" t="s">
        <v>79</v>
      </c>
      <c r="BK347" s="228">
        <f>ROUND(I347*H347,2)</f>
        <v>0</v>
      </c>
      <c r="BL347" s="20" t="s">
        <v>318</v>
      </c>
      <c r="BM347" s="227" t="s">
        <v>632</v>
      </c>
    </row>
    <row r="348" s="13" customFormat="1">
      <c r="A348" s="13"/>
      <c r="B348" s="239"/>
      <c r="C348" s="240"/>
      <c r="D348" s="241" t="s">
        <v>222</v>
      </c>
      <c r="E348" s="240"/>
      <c r="F348" s="243" t="s">
        <v>633</v>
      </c>
      <c r="G348" s="240"/>
      <c r="H348" s="244">
        <v>3.2559999999999998</v>
      </c>
      <c r="I348" s="245"/>
      <c r="J348" s="240"/>
      <c r="K348" s="240"/>
      <c r="L348" s="246"/>
      <c r="M348" s="247"/>
      <c r="N348" s="248"/>
      <c r="O348" s="248"/>
      <c r="P348" s="248"/>
      <c r="Q348" s="248"/>
      <c r="R348" s="248"/>
      <c r="S348" s="248"/>
      <c r="T348" s="249"/>
      <c r="U348" s="13"/>
      <c r="V348" s="13"/>
      <c r="W348" s="13"/>
      <c r="X348" s="13"/>
      <c r="Y348" s="13"/>
      <c r="Z348" s="13"/>
      <c r="AA348" s="13"/>
      <c r="AB348" s="13"/>
      <c r="AC348" s="13"/>
      <c r="AD348" s="13"/>
      <c r="AE348" s="13"/>
      <c r="AT348" s="250" t="s">
        <v>222</v>
      </c>
      <c r="AU348" s="250" t="s">
        <v>81</v>
      </c>
      <c r="AV348" s="13" t="s">
        <v>81</v>
      </c>
      <c r="AW348" s="13" t="s">
        <v>4</v>
      </c>
      <c r="AX348" s="13" t="s">
        <v>79</v>
      </c>
      <c r="AY348" s="250" t="s">
        <v>156</v>
      </c>
    </row>
    <row r="349" s="2" customFormat="1" ht="16.5" customHeight="1">
      <c r="A349" s="41"/>
      <c r="B349" s="42"/>
      <c r="C349" s="216" t="s">
        <v>634</v>
      </c>
      <c r="D349" s="216" t="s">
        <v>159</v>
      </c>
      <c r="E349" s="217" t="s">
        <v>635</v>
      </c>
      <c r="F349" s="218" t="s">
        <v>636</v>
      </c>
      <c r="G349" s="219" t="s">
        <v>218</v>
      </c>
      <c r="H349" s="220">
        <v>157.90899999999999</v>
      </c>
      <c r="I349" s="221"/>
      <c r="J349" s="222">
        <f>ROUND(I349*H349,2)</f>
        <v>0</v>
      </c>
      <c r="K349" s="218" t="s">
        <v>219</v>
      </c>
      <c r="L349" s="47"/>
      <c r="M349" s="223" t="s">
        <v>19</v>
      </c>
      <c r="N349" s="224" t="s">
        <v>43</v>
      </c>
      <c r="O349" s="87"/>
      <c r="P349" s="225">
        <f>O349*H349</f>
        <v>0</v>
      </c>
      <c r="Q349" s="225">
        <v>0.00020000000000000001</v>
      </c>
      <c r="R349" s="225">
        <f>Q349*H349</f>
        <v>0.0315818</v>
      </c>
      <c r="S349" s="225">
        <v>0</v>
      </c>
      <c r="T349" s="226">
        <f>S349*H349</f>
        <v>0</v>
      </c>
      <c r="U349" s="41"/>
      <c r="V349" s="41"/>
      <c r="W349" s="41"/>
      <c r="X349" s="41"/>
      <c r="Y349" s="41"/>
      <c r="Z349" s="41"/>
      <c r="AA349" s="41"/>
      <c r="AB349" s="41"/>
      <c r="AC349" s="41"/>
      <c r="AD349" s="41"/>
      <c r="AE349" s="41"/>
      <c r="AR349" s="227" t="s">
        <v>318</v>
      </c>
      <c r="AT349" s="227" t="s">
        <v>159</v>
      </c>
      <c r="AU349" s="227" t="s">
        <v>81</v>
      </c>
      <c r="AY349" s="20" t="s">
        <v>156</v>
      </c>
      <c r="BE349" s="228">
        <f>IF(N349="základní",J349,0)</f>
        <v>0</v>
      </c>
      <c r="BF349" s="228">
        <f>IF(N349="snížená",J349,0)</f>
        <v>0</v>
      </c>
      <c r="BG349" s="228">
        <f>IF(N349="zákl. přenesená",J349,0)</f>
        <v>0</v>
      </c>
      <c r="BH349" s="228">
        <f>IF(N349="sníž. přenesená",J349,0)</f>
        <v>0</v>
      </c>
      <c r="BI349" s="228">
        <f>IF(N349="nulová",J349,0)</f>
        <v>0</v>
      </c>
      <c r="BJ349" s="20" t="s">
        <v>79</v>
      </c>
      <c r="BK349" s="228">
        <f>ROUND(I349*H349,2)</f>
        <v>0</v>
      </c>
      <c r="BL349" s="20" t="s">
        <v>318</v>
      </c>
      <c r="BM349" s="227" t="s">
        <v>637</v>
      </c>
    </row>
    <row r="350" s="2" customFormat="1">
      <c r="A350" s="41"/>
      <c r="B350" s="42"/>
      <c r="C350" s="43"/>
      <c r="D350" s="229" t="s">
        <v>166</v>
      </c>
      <c r="E350" s="43"/>
      <c r="F350" s="230" t="s">
        <v>638</v>
      </c>
      <c r="G350" s="43"/>
      <c r="H350" s="43"/>
      <c r="I350" s="231"/>
      <c r="J350" s="43"/>
      <c r="K350" s="43"/>
      <c r="L350" s="47"/>
      <c r="M350" s="232"/>
      <c r="N350" s="233"/>
      <c r="O350" s="87"/>
      <c r="P350" s="87"/>
      <c r="Q350" s="87"/>
      <c r="R350" s="87"/>
      <c r="S350" s="87"/>
      <c r="T350" s="88"/>
      <c r="U350" s="41"/>
      <c r="V350" s="41"/>
      <c r="W350" s="41"/>
      <c r="X350" s="41"/>
      <c r="Y350" s="41"/>
      <c r="Z350" s="41"/>
      <c r="AA350" s="41"/>
      <c r="AB350" s="41"/>
      <c r="AC350" s="41"/>
      <c r="AD350" s="41"/>
      <c r="AE350" s="41"/>
      <c r="AT350" s="20" t="s">
        <v>166</v>
      </c>
      <c r="AU350" s="20" t="s">
        <v>81</v>
      </c>
    </row>
    <row r="351" s="13" customFormat="1">
      <c r="A351" s="13"/>
      <c r="B351" s="239"/>
      <c r="C351" s="240"/>
      <c r="D351" s="241" t="s">
        <v>222</v>
      </c>
      <c r="E351" s="242" t="s">
        <v>19</v>
      </c>
      <c r="F351" s="243" t="s">
        <v>287</v>
      </c>
      <c r="G351" s="240"/>
      <c r="H351" s="244">
        <v>44.899999999999999</v>
      </c>
      <c r="I351" s="245"/>
      <c r="J351" s="240"/>
      <c r="K351" s="240"/>
      <c r="L351" s="246"/>
      <c r="M351" s="247"/>
      <c r="N351" s="248"/>
      <c r="O351" s="248"/>
      <c r="P351" s="248"/>
      <c r="Q351" s="248"/>
      <c r="R351" s="248"/>
      <c r="S351" s="248"/>
      <c r="T351" s="249"/>
      <c r="U351" s="13"/>
      <c r="V351" s="13"/>
      <c r="W351" s="13"/>
      <c r="X351" s="13"/>
      <c r="Y351" s="13"/>
      <c r="Z351" s="13"/>
      <c r="AA351" s="13"/>
      <c r="AB351" s="13"/>
      <c r="AC351" s="13"/>
      <c r="AD351" s="13"/>
      <c r="AE351" s="13"/>
      <c r="AT351" s="250" t="s">
        <v>222</v>
      </c>
      <c r="AU351" s="250" t="s">
        <v>81</v>
      </c>
      <c r="AV351" s="13" t="s">
        <v>81</v>
      </c>
      <c r="AW351" s="13" t="s">
        <v>33</v>
      </c>
      <c r="AX351" s="13" t="s">
        <v>72</v>
      </c>
      <c r="AY351" s="250" t="s">
        <v>156</v>
      </c>
    </row>
    <row r="352" s="13" customFormat="1">
      <c r="A352" s="13"/>
      <c r="B352" s="239"/>
      <c r="C352" s="240"/>
      <c r="D352" s="241" t="s">
        <v>222</v>
      </c>
      <c r="E352" s="242" t="s">
        <v>19</v>
      </c>
      <c r="F352" s="243" t="s">
        <v>288</v>
      </c>
      <c r="G352" s="240"/>
      <c r="H352" s="244">
        <v>16.109999999999999</v>
      </c>
      <c r="I352" s="245"/>
      <c r="J352" s="240"/>
      <c r="K352" s="240"/>
      <c r="L352" s="246"/>
      <c r="M352" s="247"/>
      <c r="N352" s="248"/>
      <c r="O352" s="248"/>
      <c r="P352" s="248"/>
      <c r="Q352" s="248"/>
      <c r="R352" s="248"/>
      <c r="S352" s="248"/>
      <c r="T352" s="249"/>
      <c r="U352" s="13"/>
      <c r="V352" s="13"/>
      <c r="W352" s="13"/>
      <c r="X352" s="13"/>
      <c r="Y352" s="13"/>
      <c r="Z352" s="13"/>
      <c r="AA352" s="13"/>
      <c r="AB352" s="13"/>
      <c r="AC352" s="13"/>
      <c r="AD352" s="13"/>
      <c r="AE352" s="13"/>
      <c r="AT352" s="250" t="s">
        <v>222</v>
      </c>
      <c r="AU352" s="250" t="s">
        <v>81</v>
      </c>
      <c r="AV352" s="13" t="s">
        <v>81</v>
      </c>
      <c r="AW352" s="13" t="s">
        <v>33</v>
      </c>
      <c r="AX352" s="13" t="s">
        <v>72</v>
      </c>
      <c r="AY352" s="250" t="s">
        <v>156</v>
      </c>
    </row>
    <row r="353" s="13" customFormat="1">
      <c r="A353" s="13"/>
      <c r="B353" s="239"/>
      <c r="C353" s="240"/>
      <c r="D353" s="241" t="s">
        <v>222</v>
      </c>
      <c r="E353" s="242" t="s">
        <v>19</v>
      </c>
      <c r="F353" s="243" t="s">
        <v>323</v>
      </c>
      <c r="G353" s="240"/>
      <c r="H353" s="244">
        <v>22.140999999999998</v>
      </c>
      <c r="I353" s="245"/>
      <c r="J353" s="240"/>
      <c r="K353" s="240"/>
      <c r="L353" s="246"/>
      <c r="M353" s="247"/>
      <c r="N353" s="248"/>
      <c r="O353" s="248"/>
      <c r="P353" s="248"/>
      <c r="Q353" s="248"/>
      <c r="R353" s="248"/>
      <c r="S353" s="248"/>
      <c r="T353" s="249"/>
      <c r="U353" s="13"/>
      <c r="V353" s="13"/>
      <c r="W353" s="13"/>
      <c r="X353" s="13"/>
      <c r="Y353" s="13"/>
      <c r="Z353" s="13"/>
      <c r="AA353" s="13"/>
      <c r="AB353" s="13"/>
      <c r="AC353" s="13"/>
      <c r="AD353" s="13"/>
      <c r="AE353" s="13"/>
      <c r="AT353" s="250" t="s">
        <v>222</v>
      </c>
      <c r="AU353" s="250" t="s">
        <v>81</v>
      </c>
      <c r="AV353" s="13" t="s">
        <v>81</v>
      </c>
      <c r="AW353" s="13" t="s">
        <v>33</v>
      </c>
      <c r="AX353" s="13" t="s">
        <v>72</v>
      </c>
      <c r="AY353" s="250" t="s">
        <v>156</v>
      </c>
    </row>
    <row r="354" s="13" customFormat="1">
      <c r="A354" s="13"/>
      <c r="B354" s="239"/>
      <c r="C354" s="240"/>
      <c r="D354" s="241" t="s">
        <v>222</v>
      </c>
      <c r="E354" s="242" t="s">
        <v>19</v>
      </c>
      <c r="F354" s="243" t="s">
        <v>324</v>
      </c>
      <c r="G354" s="240"/>
      <c r="H354" s="244">
        <v>22.013000000000002</v>
      </c>
      <c r="I354" s="245"/>
      <c r="J354" s="240"/>
      <c r="K354" s="240"/>
      <c r="L354" s="246"/>
      <c r="M354" s="247"/>
      <c r="N354" s="248"/>
      <c r="O354" s="248"/>
      <c r="P354" s="248"/>
      <c r="Q354" s="248"/>
      <c r="R354" s="248"/>
      <c r="S354" s="248"/>
      <c r="T354" s="249"/>
      <c r="U354" s="13"/>
      <c r="V354" s="13"/>
      <c r="W354" s="13"/>
      <c r="X354" s="13"/>
      <c r="Y354" s="13"/>
      <c r="Z354" s="13"/>
      <c r="AA354" s="13"/>
      <c r="AB354" s="13"/>
      <c r="AC354" s="13"/>
      <c r="AD354" s="13"/>
      <c r="AE354" s="13"/>
      <c r="AT354" s="250" t="s">
        <v>222</v>
      </c>
      <c r="AU354" s="250" t="s">
        <v>81</v>
      </c>
      <c r="AV354" s="13" t="s">
        <v>81</v>
      </c>
      <c r="AW354" s="13" t="s">
        <v>33</v>
      </c>
      <c r="AX354" s="13" t="s">
        <v>72</v>
      </c>
      <c r="AY354" s="250" t="s">
        <v>156</v>
      </c>
    </row>
    <row r="355" s="13" customFormat="1">
      <c r="A355" s="13"/>
      <c r="B355" s="239"/>
      <c r="C355" s="240"/>
      <c r="D355" s="241" t="s">
        <v>222</v>
      </c>
      <c r="E355" s="242" t="s">
        <v>19</v>
      </c>
      <c r="F355" s="243" t="s">
        <v>325</v>
      </c>
      <c r="G355" s="240"/>
      <c r="H355" s="244">
        <v>23.707999999999998</v>
      </c>
      <c r="I355" s="245"/>
      <c r="J355" s="240"/>
      <c r="K355" s="240"/>
      <c r="L355" s="246"/>
      <c r="M355" s="247"/>
      <c r="N355" s="248"/>
      <c r="O355" s="248"/>
      <c r="P355" s="248"/>
      <c r="Q355" s="248"/>
      <c r="R355" s="248"/>
      <c r="S355" s="248"/>
      <c r="T355" s="249"/>
      <c r="U355" s="13"/>
      <c r="V355" s="13"/>
      <c r="W355" s="13"/>
      <c r="X355" s="13"/>
      <c r="Y355" s="13"/>
      <c r="Z355" s="13"/>
      <c r="AA355" s="13"/>
      <c r="AB355" s="13"/>
      <c r="AC355" s="13"/>
      <c r="AD355" s="13"/>
      <c r="AE355" s="13"/>
      <c r="AT355" s="250" t="s">
        <v>222</v>
      </c>
      <c r="AU355" s="250" t="s">
        <v>81</v>
      </c>
      <c r="AV355" s="13" t="s">
        <v>81</v>
      </c>
      <c r="AW355" s="13" t="s">
        <v>33</v>
      </c>
      <c r="AX355" s="13" t="s">
        <v>72</v>
      </c>
      <c r="AY355" s="250" t="s">
        <v>156</v>
      </c>
    </row>
    <row r="356" s="13" customFormat="1">
      <c r="A356" s="13"/>
      <c r="B356" s="239"/>
      <c r="C356" s="240"/>
      <c r="D356" s="241" t="s">
        <v>222</v>
      </c>
      <c r="E356" s="242" t="s">
        <v>19</v>
      </c>
      <c r="F356" s="243" t="s">
        <v>326</v>
      </c>
      <c r="G356" s="240"/>
      <c r="H356" s="244">
        <v>-0.71999999999999997</v>
      </c>
      <c r="I356" s="245"/>
      <c r="J356" s="240"/>
      <c r="K356" s="240"/>
      <c r="L356" s="246"/>
      <c r="M356" s="247"/>
      <c r="N356" s="248"/>
      <c r="O356" s="248"/>
      <c r="P356" s="248"/>
      <c r="Q356" s="248"/>
      <c r="R356" s="248"/>
      <c r="S356" s="248"/>
      <c r="T356" s="249"/>
      <c r="U356" s="13"/>
      <c r="V356" s="13"/>
      <c r="W356" s="13"/>
      <c r="X356" s="13"/>
      <c r="Y356" s="13"/>
      <c r="Z356" s="13"/>
      <c r="AA356" s="13"/>
      <c r="AB356" s="13"/>
      <c r="AC356" s="13"/>
      <c r="AD356" s="13"/>
      <c r="AE356" s="13"/>
      <c r="AT356" s="250" t="s">
        <v>222</v>
      </c>
      <c r="AU356" s="250" t="s">
        <v>81</v>
      </c>
      <c r="AV356" s="13" t="s">
        <v>81</v>
      </c>
      <c r="AW356" s="13" t="s">
        <v>33</v>
      </c>
      <c r="AX356" s="13" t="s">
        <v>72</v>
      </c>
      <c r="AY356" s="250" t="s">
        <v>156</v>
      </c>
    </row>
    <row r="357" s="13" customFormat="1">
      <c r="A357" s="13"/>
      <c r="B357" s="239"/>
      <c r="C357" s="240"/>
      <c r="D357" s="241" t="s">
        <v>222</v>
      </c>
      <c r="E357" s="242" t="s">
        <v>19</v>
      </c>
      <c r="F357" s="243" t="s">
        <v>327</v>
      </c>
      <c r="G357" s="240"/>
      <c r="H357" s="244">
        <v>-0.90000000000000002</v>
      </c>
      <c r="I357" s="245"/>
      <c r="J357" s="240"/>
      <c r="K357" s="240"/>
      <c r="L357" s="246"/>
      <c r="M357" s="247"/>
      <c r="N357" s="248"/>
      <c r="O357" s="248"/>
      <c r="P357" s="248"/>
      <c r="Q357" s="248"/>
      <c r="R357" s="248"/>
      <c r="S357" s="248"/>
      <c r="T357" s="249"/>
      <c r="U357" s="13"/>
      <c r="V357" s="13"/>
      <c r="W357" s="13"/>
      <c r="X357" s="13"/>
      <c r="Y357" s="13"/>
      <c r="Z357" s="13"/>
      <c r="AA357" s="13"/>
      <c r="AB357" s="13"/>
      <c r="AC357" s="13"/>
      <c r="AD357" s="13"/>
      <c r="AE357" s="13"/>
      <c r="AT357" s="250" t="s">
        <v>222</v>
      </c>
      <c r="AU357" s="250" t="s">
        <v>81</v>
      </c>
      <c r="AV357" s="13" t="s">
        <v>81</v>
      </c>
      <c r="AW357" s="13" t="s">
        <v>33</v>
      </c>
      <c r="AX357" s="13" t="s">
        <v>72</v>
      </c>
      <c r="AY357" s="250" t="s">
        <v>156</v>
      </c>
    </row>
    <row r="358" s="13" customFormat="1">
      <c r="A358" s="13"/>
      <c r="B358" s="239"/>
      <c r="C358" s="240"/>
      <c r="D358" s="241" t="s">
        <v>222</v>
      </c>
      <c r="E358" s="242" t="s">
        <v>19</v>
      </c>
      <c r="F358" s="243" t="s">
        <v>328</v>
      </c>
      <c r="G358" s="240"/>
      <c r="H358" s="244">
        <v>1</v>
      </c>
      <c r="I358" s="245"/>
      <c r="J358" s="240"/>
      <c r="K358" s="240"/>
      <c r="L358" s="246"/>
      <c r="M358" s="247"/>
      <c r="N358" s="248"/>
      <c r="O358" s="248"/>
      <c r="P358" s="248"/>
      <c r="Q358" s="248"/>
      <c r="R358" s="248"/>
      <c r="S358" s="248"/>
      <c r="T358" s="249"/>
      <c r="U358" s="13"/>
      <c r="V358" s="13"/>
      <c r="W358" s="13"/>
      <c r="X358" s="13"/>
      <c r="Y358" s="13"/>
      <c r="Z358" s="13"/>
      <c r="AA358" s="13"/>
      <c r="AB358" s="13"/>
      <c r="AC358" s="13"/>
      <c r="AD358" s="13"/>
      <c r="AE358" s="13"/>
      <c r="AT358" s="250" t="s">
        <v>222</v>
      </c>
      <c r="AU358" s="250" t="s">
        <v>81</v>
      </c>
      <c r="AV358" s="13" t="s">
        <v>81</v>
      </c>
      <c r="AW358" s="13" t="s">
        <v>33</v>
      </c>
      <c r="AX358" s="13" t="s">
        <v>72</v>
      </c>
      <c r="AY358" s="250" t="s">
        <v>156</v>
      </c>
    </row>
    <row r="359" s="13" customFormat="1">
      <c r="A359" s="13"/>
      <c r="B359" s="239"/>
      <c r="C359" s="240"/>
      <c r="D359" s="241" t="s">
        <v>222</v>
      </c>
      <c r="E359" s="242" t="s">
        <v>19</v>
      </c>
      <c r="F359" s="243" t="s">
        <v>329</v>
      </c>
      <c r="G359" s="240"/>
      <c r="H359" s="244">
        <v>1.1499999999999999</v>
      </c>
      <c r="I359" s="245"/>
      <c r="J359" s="240"/>
      <c r="K359" s="240"/>
      <c r="L359" s="246"/>
      <c r="M359" s="247"/>
      <c r="N359" s="248"/>
      <c r="O359" s="248"/>
      <c r="P359" s="248"/>
      <c r="Q359" s="248"/>
      <c r="R359" s="248"/>
      <c r="S359" s="248"/>
      <c r="T359" s="249"/>
      <c r="U359" s="13"/>
      <c r="V359" s="13"/>
      <c r="W359" s="13"/>
      <c r="X359" s="13"/>
      <c r="Y359" s="13"/>
      <c r="Z359" s="13"/>
      <c r="AA359" s="13"/>
      <c r="AB359" s="13"/>
      <c r="AC359" s="13"/>
      <c r="AD359" s="13"/>
      <c r="AE359" s="13"/>
      <c r="AT359" s="250" t="s">
        <v>222</v>
      </c>
      <c r="AU359" s="250" t="s">
        <v>81</v>
      </c>
      <c r="AV359" s="13" t="s">
        <v>81</v>
      </c>
      <c r="AW359" s="13" t="s">
        <v>33</v>
      </c>
      <c r="AX359" s="13" t="s">
        <v>72</v>
      </c>
      <c r="AY359" s="250" t="s">
        <v>156</v>
      </c>
    </row>
    <row r="360" s="13" customFormat="1">
      <c r="A360" s="13"/>
      <c r="B360" s="239"/>
      <c r="C360" s="240"/>
      <c r="D360" s="241" t="s">
        <v>222</v>
      </c>
      <c r="E360" s="242" t="s">
        <v>19</v>
      </c>
      <c r="F360" s="243" t="s">
        <v>330</v>
      </c>
      <c r="G360" s="240"/>
      <c r="H360" s="244">
        <v>-1.3340000000000001</v>
      </c>
      <c r="I360" s="245"/>
      <c r="J360" s="240"/>
      <c r="K360" s="240"/>
      <c r="L360" s="246"/>
      <c r="M360" s="247"/>
      <c r="N360" s="248"/>
      <c r="O360" s="248"/>
      <c r="P360" s="248"/>
      <c r="Q360" s="248"/>
      <c r="R360" s="248"/>
      <c r="S360" s="248"/>
      <c r="T360" s="249"/>
      <c r="U360" s="13"/>
      <c r="V360" s="13"/>
      <c r="W360" s="13"/>
      <c r="X360" s="13"/>
      <c r="Y360" s="13"/>
      <c r="Z360" s="13"/>
      <c r="AA360" s="13"/>
      <c r="AB360" s="13"/>
      <c r="AC360" s="13"/>
      <c r="AD360" s="13"/>
      <c r="AE360" s="13"/>
      <c r="AT360" s="250" t="s">
        <v>222</v>
      </c>
      <c r="AU360" s="250" t="s">
        <v>81</v>
      </c>
      <c r="AV360" s="13" t="s">
        <v>81</v>
      </c>
      <c r="AW360" s="13" t="s">
        <v>33</v>
      </c>
      <c r="AX360" s="13" t="s">
        <v>72</v>
      </c>
      <c r="AY360" s="250" t="s">
        <v>156</v>
      </c>
    </row>
    <row r="361" s="13" customFormat="1">
      <c r="A361" s="13"/>
      <c r="B361" s="239"/>
      <c r="C361" s="240"/>
      <c r="D361" s="241" t="s">
        <v>222</v>
      </c>
      <c r="E361" s="242" t="s">
        <v>19</v>
      </c>
      <c r="F361" s="243" t="s">
        <v>331</v>
      </c>
      <c r="G361" s="240"/>
      <c r="H361" s="244">
        <v>-1.379</v>
      </c>
      <c r="I361" s="245"/>
      <c r="J361" s="240"/>
      <c r="K361" s="240"/>
      <c r="L361" s="246"/>
      <c r="M361" s="247"/>
      <c r="N361" s="248"/>
      <c r="O361" s="248"/>
      <c r="P361" s="248"/>
      <c r="Q361" s="248"/>
      <c r="R361" s="248"/>
      <c r="S361" s="248"/>
      <c r="T361" s="249"/>
      <c r="U361" s="13"/>
      <c r="V361" s="13"/>
      <c r="W361" s="13"/>
      <c r="X361" s="13"/>
      <c r="Y361" s="13"/>
      <c r="Z361" s="13"/>
      <c r="AA361" s="13"/>
      <c r="AB361" s="13"/>
      <c r="AC361" s="13"/>
      <c r="AD361" s="13"/>
      <c r="AE361" s="13"/>
      <c r="AT361" s="250" t="s">
        <v>222</v>
      </c>
      <c r="AU361" s="250" t="s">
        <v>81</v>
      </c>
      <c r="AV361" s="13" t="s">
        <v>81</v>
      </c>
      <c r="AW361" s="13" t="s">
        <v>33</v>
      </c>
      <c r="AX361" s="13" t="s">
        <v>72</v>
      </c>
      <c r="AY361" s="250" t="s">
        <v>156</v>
      </c>
    </row>
    <row r="362" s="13" customFormat="1">
      <c r="A362" s="13"/>
      <c r="B362" s="239"/>
      <c r="C362" s="240"/>
      <c r="D362" s="241" t="s">
        <v>222</v>
      </c>
      <c r="E362" s="242" t="s">
        <v>19</v>
      </c>
      <c r="F362" s="243" t="s">
        <v>332</v>
      </c>
      <c r="G362" s="240"/>
      <c r="H362" s="244">
        <v>-1.365</v>
      </c>
      <c r="I362" s="245"/>
      <c r="J362" s="240"/>
      <c r="K362" s="240"/>
      <c r="L362" s="246"/>
      <c r="M362" s="247"/>
      <c r="N362" s="248"/>
      <c r="O362" s="248"/>
      <c r="P362" s="248"/>
      <c r="Q362" s="248"/>
      <c r="R362" s="248"/>
      <c r="S362" s="248"/>
      <c r="T362" s="249"/>
      <c r="U362" s="13"/>
      <c r="V362" s="13"/>
      <c r="W362" s="13"/>
      <c r="X362" s="13"/>
      <c r="Y362" s="13"/>
      <c r="Z362" s="13"/>
      <c r="AA362" s="13"/>
      <c r="AB362" s="13"/>
      <c r="AC362" s="13"/>
      <c r="AD362" s="13"/>
      <c r="AE362" s="13"/>
      <c r="AT362" s="250" t="s">
        <v>222</v>
      </c>
      <c r="AU362" s="250" t="s">
        <v>81</v>
      </c>
      <c r="AV362" s="13" t="s">
        <v>81</v>
      </c>
      <c r="AW362" s="13" t="s">
        <v>33</v>
      </c>
      <c r="AX362" s="13" t="s">
        <v>72</v>
      </c>
      <c r="AY362" s="250" t="s">
        <v>156</v>
      </c>
    </row>
    <row r="363" s="13" customFormat="1">
      <c r="A363" s="13"/>
      <c r="B363" s="239"/>
      <c r="C363" s="240"/>
      <c r="D363" s="241" t="s">
        <v>222</v>
      </c>
      <c r="E363" s="242" t="s">
        <v>19</v>
      </c>
      <c r="F363" s="243" t="s">
        <v>333</v>
      </c>
      <c r="G363" s="240"/>
      <c r="H363" s="244">
        <v>2.585</v>
      </c>
      <c r="I363" s="245"/>
      <c r="J363" s="240"/>
      <c r="K363" s="240"/>
      <c r="L363" s="246"/>
      <c r="M363" s="247"/>
      <c r="N363" s="248"/>
      <c r="O363" s="248"/>
      <c r="P363" s="248"/>
      <c r="Q363" s="248"/>
      <c r="R363" s="248"/>
      <c r="S363" s="248"/>
      <c r="T363" s="249"/>
      <c r="U363" s="13"/>
      <c r="V363" s="13"/>
      <c r="W363" s="13"/>
      <c r="X363" s="13"/>
      <c r="Y363" s="13"/>
      <c r="Z363" s="13"/>
      <c r="AA363" s="13"/>
      <c r="AB363" s="13"/>
      <c r="AC363" s="13"/>
      <c r="AD363" s="13"/>
      <c r="AE363" s="13"/>
      <c r="AT363" s="250" t="s">
        <v>222</v>
      </c>
      <c r="AU363" s="250" t="s">
        <v>81</v>
      </c>
      <c r="AV363" s="13" t="s">
        <v>81</v>
      </c>
      <c r="AW363" s="13" t="s">
        <v>33</v>
      </c>
      <c r="AX363" s="13" t="s">
        <v>72</v>
      </c>
      <c r="AY363" s="250" t="s">
        <v>156</v>
      </c>
    </row>
    <row r="364" s="13" customFormat="1">
      <c r="A364" s="13"/>
      <c r="B364" s="239"/>
      <c r="C364" s="240"/>
      <c r="D364" s="241" t="s">
        <v>222</v>
      </c>
      <c r="E364" s="242" t="s">
        <v>19</v>
      </c>
      <c r="F364" s="243" t="s">
        <v>639</v>
      </c>
      <c r="G364" s="240"/>
      <c r="H364" s="244">
        <v>30</v>
      </c>
      <c r="I364" s="245"/>
      <c r="J364" s="240"/>
      <c r="K364" s="240"/>
      <c r="L364" s="246"/>
      <c r="M364" s="247"/>
      <c r="N364" s="248"/>
      <c r="O364" s="248"/>
      <c r="P364" s="248"/>
      <c r="Q364" s="248"/>
      <c r="R364" s="248"/>
      <c r="S364" s="248"/>
      <c r="T364" s="249"/>
      <c r="U364" s="13"/>
      <c r="V364" s="13"/>
      <c r="W364" s="13"/>
      <c r="X364" s="13"/>
      <c r="Y364" s="13"/>
      <c r="Z364" s="13"/>
      <c r="AA364" s="13"/>
      <c r="AB364" s="13"/>
      <c r="AC364" s="13"/>
      <c r="AD364" s="13"/>
      <c r="AE364" s="13"/>
      <c r="AT364" s="250" t="s">
        <v>222</v>
      </c>
      <c r="AU364" s="250" t="s">
        <v>81</v>
      </c>
      <c r="AV364" s="13" t="s">
        <v>81</v>
      </c>
      <c r="AW364" s="13" t="s">
        <v>33</v>
      </c>
      <c r="AX364" s="13" t="s">
        <v>72</v>
      </c>
      <c r="AY364" s="250" t="s">
        <v>156</v>
      </c>
    </row>
    <row r="365" s="16" customFormat="1">
      <c r="A365" s="16"/>
      <c r="B365" s="272"/>
      <c r="C365" s="273"/>
      <c r="D365" s="241" t="s">
        <v>222</v>
      </c>
      <c r="E365" s="274" t="s">
        <v>19</v>
      </c>
      <c r="F365" s="275" t="s">
        <v>292</v>
      </c>
      <c r="G365" s="273"/>
      <c r="H365" s="276">
        <v>157.90899999999999</v>
      </c>
      <c r="I365" s="277"/>
      <c r="J365" s="273"/>
      <c r="K365" s="273"/>
      <c r="L365" s="278"/>
      <c r="M365" s="279"/>
      <c r="N365" s="280"/>
      <c r="O365" s="280"/>
      <c r="P365" s="280"/>
      <c r="Q365" s="280"/>
      <c r="R365" s="280"/>
      <c r="S365" s="280"/>
      <c r="T365" s="281"/>
      <c r="U365" s="16"/>
      <c r="V365" s="16"/>
      <c r="W365" s="16"/>
      <c r="X365" s="16"/>
      <c r="Y365" s="16"/>
      <c r="Z365" s="16"/>
      <c r="AA365" s="16"/>
      <c r="AB365" s="16"/>
      <c r="AC365" s="16"/>
      <c r="AD365" s="16"/>
      <c r="AE365" s="16"/>
      <c r="AT365" s="282" t="s">
        <v>222</v>
      </c>
      <c r="AU365" s="282" t="s">
        <v>81</v>
      </c>
      <c r="AV365" s="16" t="s">
        <v>178</v>
      </c>
      <c r="AW365" s="16" t="s">
        <v>33</v>
      </c>
      <c r="AX365" s="16" t="s">
        <v>79</v>
      </c>
      <c r="AY365" s="282" t="s">
        <v>156</v>
      </c>
    </row>
    <row r="366" s="2" customFormat="1" ht="24.15" customHeight="1">
      <c r="A366" s="41"/>
      <c r="B366" s="42"/>
      <c r="C366" s="216" t="s">
        <v>640</v>
      </c>
      <c r="D366" s="216" t="s">
        <v>159</v>
      </c>
      <c r="E366" s="217" t="s">
        <v>641</v>
      </c>
      <c r="F366" s="218" t="s">
        <v>642</v>
      </c>
      <c r="G366" s="219" t="s">
        <v>218</v>
      </c>
      <c r="H366" s="220">
        <v>157.90899999999999</v>
      </c>
      <c r="I366" s="221"/>
      <c r="J366" s="222">
        <f>ROUND(I366*H366,2)</f>
        <v>0</v>
      </c>
      <c r="K366" s="218" t="s">
        <v>219</v>
      </c>
      <c r="L366" s="47"/>
      <c r="M366" s="223" t="s">
        <v>19</v>
      </c>
      <c r="N366" s="224" t="s">
        <v>43</v>
      </c>
      <c r="O366" s="87"/>
      <c r="P366" s="225">
        <f>O366*H366</f>
        <v>0</v>
      </c>
      <c r="Q366" s="225">
        <v>0.00025999999999999998</v>
      </c>
      <c r="R366" s="225">
        <f>Q366*H366</f>
        <v>0.041056339999999997</v>
      </c>
      <c r="S366" s="225">
        <v>0</v>
      </c>
      <c r="T366" s="226">
        <f>S366*H366</f>
        <v>0</v>
      </c>
      <c r="U366" s="41"/>
      <c r="V366" s="41"/>
      <c r="W366" s="41"/>
      <c r="X366" s="41"/>
      <c r="Y366" s="41"/>
      <c r="Z366" s="41"/>
      <c r="AA366" s="41"/>
      <c r="AB366" s="41"/>
      <c r="AC366" s="41"/>
      <c r="AD366" s="41"/>
      <c r="AE366" s="41"/>
      <c r="AR366" s="227" t="s">
        <v>318</v>
      </c>
      <c r="AT366" s="227" t="s">
        <v>159</v>
      </c>
      <c r="AU366" s="227" t="s">
        <v>81</v>
      </c>
      <c r="AY366" s="20" t="s">
        <v>156</v>
      </c>
      <c r="BE366" s="228">
        <f>IF(N366="základní",J366,0)</f>
        <v>0</v>
      </c>
      <c r="BF366" s="228">
        <f>IF(N366="snížená",J366,0)</f>
        <v>0</v>
      </c>
      <c r="BG366" s="228">
        <f>IF(N366="zákl. přenesená",J366,0)</f>
        <v>0</v>
      </c>
      <c r="BH366" s="228">
        <f>IF(N366="sníž. přenesená",J366,0)</f>
        <v>0</v>
      </c>
      <c r="BI366" s="228">
        <f>IF(N366="nulová",J366,0)</f>
        <v>0</v>
      </c>
      <c r="BJ366" s="20" t="s">
        <v>79</v>
      </c>
      <c r="BK366" s="228">
        <f>ROUND(I366*H366,2)</f>
        <v>0</v>
      </c>
      <c r="BL366" s="20" t="s">
        <v>318</v>
      </c>
      <c r="BM366" s="227" t="s">
        <v>643</v>
      </c>
    </row>
    <row r="367" s="2" customFormat="1">
      <c r="A367" s="41"/>
      <c r="B367" s="42"/>
      <c r="C367" s="43"/>
      <c r="D367" s="229" t="s">
        <v>166</v>
      </c>
      <c r="E367" s="43"/>
      <c r="F367" s="230" t="s">
        <v>644</v>
      </c>
      <c r="G367" s="43"/>
      <c r="H367" s="43"/>
      <c r="I367" s="231"/>
      <c r="J367" s="43"/>
      <c r="K367" s="43"/>
      <c r="L367" s="47"/>
      <c r="M367" s="232"/>
      <c r="N367" s="233"/>
      <c r="O367" s="87"/>
      <c r="P367" s="87"/>
      <c r="Q367" s="87"/>
      <c r="R367" s="87"/>
      <c r="S367" s="87"/>
      <c r="T367" s="88"/>
      <c r="U367" s="41"/>
      <c r="V367" s="41"/>
      <c r="W367" s="41"/>
      <c r="X367" s="41"/>
      <c r="Y367" s="41"/>
      <c r="Z367" s="41"/>
      <c r="AA367" s="41"/>
      <c r="AB367" s="41"/>
      <c r="AC367" s="41"/>
      <c r="AD367" s="41"/>
      <c r="AE367" s="41"/>
      <c r="AT367" s="20" t="s">
        <v>166</v>
      </c>
      <c r="AU367" s="20" t="s">
        <v>81</v>
      </c>
    </row>
    <row r="368" s="12" customFormat="1" ht="25.92" customHeight="1">
      <c r="A368" s="12"/>
      <c r="B368" s="200"/>
      <c r="C368" s="201"/>
      <c r="D368" s="202" t="s">
        <v>71</v>
      </c>
      <c r="E368" s="203" t="s">
        <v>645</v>
      </c>
      <c r="F368" s="203" t="s">
        <v>646</v>
      </c>
      <c r="G368" s="201"/>
      <c r="H368" s="201"/>
      <c r="I368" s="204"/>
      <c r="J368" s="205">
        <f>BK368</f>
        <v>0</v>
      </c>
      <c r="K368" s="201"/>
      <c r="L368" s="206"/>
      <c r="M368" s="207"/>
      <c r="N368" s="208"/>
      <c r="O368" s="208"/>
      <c r="P368" s="209">
        <f>SUM(P369:P371)</f>
        <v>0</v>
      </c>
      <c r="Q368" s="208"/>
      <c r="R368" s="209">
        <f>SUM(R369:R371)</f>
        <v>0</v>
      </c>
      <c r="S368" s="208"/>
      <c r="T368" s="210">
        <f>SUM(T369:T371)</f>
        <v>0</v>
      </c>
      <c r="U368" s="12"/>
      <c r="V368" s="12"/>
      <c r="W368" s="12"/>
      <c r="X368" s="12"/>
      <c r="Y368" s="12"/>
      <c r="Z368" s="12"/>
      <c r="AA368" s="12"/>
      <c r="AB368" s="12"/>
      <c r="AC368" s="12"/>
      <c r="AD368" s="12"/>
      <c r="AE368" s="12"/>
      <c r="AR368" s="211" t="s">
        <v>155</v>
      </c>
      <c r="AT368" s="212" t="s">
        <v>71</v>
      </c>
      <c r="AU368" s="212" t="s">
        <v>72</v>
      </c>
      <c r="AY368" s="211" t="s">
        <v>156</v>
      </c>
      <c r="BK368" s="213">
        <f>SUM(BK369:BK371)</f>
        <v>0</v>
      </c>
    </row>
    <row r="369" s="2" customFormat="1" ht="16.5" customHeight="1">
      <c r="A369" s="41"/>
      <c r="B369" s="42"/>
      <c r="C369" s="216" t="s">
        <v>647</v>
      </c>
      <c r="D369" s="216" t="s">
        <v>159</v>
      </c>
      <c r="E369" s="217" t="s">
        <v>648</v>
      </c>
      <c r="F369" s="218" t="s">
        <v>649</v>
      </c>
      <c r="G369" s="219" t="s">
        <v>273</v>
      </c>
      <c r="H369" s="220">
        <v>1</v>
      </c>
      <c r="I369" s="221"/>
      <c r="J369" s="222">
        <f>ROUND(I369*H369,2)</f>
        <v>0</v>
      </c>
      <c r="K369" s="218" t="s">
        <v>19</v>
      </c>
      <c r="L369" s="47"/>
      <c r="M369" s="223" t="s">
        <v>19</v>
      </c>
      <c r="N369" s="224" t="s">
        <v>43</v>
      </c>
      <c r="O369" s="87"/>
      <c r="P369" s="225">
        <f>O369*H369</f>
        <v>0</v>
      </c>
      <c r="Q369" s="225">
        <v>0</v>
      </c>
      <c r="R369" s="225">
        <f>Q369*H369</f>
        <v>0</v>
      </c>
      <c r="S369" s="225">
        <v>0</v>
      </c>
      <c r="T369" s="226">
        <f>S369*H369</f>
        <v>0</v>
      </c>
      <c r="U369" s="41"/>
      <c r="V369" s="41"/>
      <c r="W369" s="41"/>
      <c r="X369" s="41"/>
      <c r="Y369" s="41"/>
      <c r="Z369" s="41"/>
      <c r="AA369" s="41"/>
      <c r="AB369" s="41"/>
      <c r="AC369" s="41"/>
      <c r="AD369" s="41"/>
      <c r="AE369" s="41"/>
      <c r="AR369" s="227" t="s">
        <v>178</v>
      </c>
      <c r="AT369" s="227" t="s">
        <v>159</v>
      </c>
      <c r="AU369" s="227" t="s">
        <v>79</v>
      </c>
      <c r="AY369" s="20" t="s">
        <v>156</v>
      </c>
      <c r="BE369" s="228">
        <f>IF(N369="základní",J369,0)</f>
        <v>0</v>
      </c>
      <c r="BF369" s="228">
        <f>IF(N369="snížená",J369,0)</f>
        <v>0</v>
      </c>
      <c r="BG369" s="228">
        <f>IF(N369="zákl. přenesená",J369,0)</f>
        <v>0</v>
      </c>
      <c r="BH369" s="228">
        <f>IF(N369="sníž. přenesená",J369,0)</f>
        <v>0</v>
      </c>
      <c r="BI369" s="228">
        <f>IF(N369="nulová",J369,0)</f>
        <v>0</v>
      </c>
      <c r="BJ369" s="20" t="s">
        <v>79</v>
      </c>
      <c r="BK369" s="228">
        <f>ROUND(I369*H369,2)</f>
        <v>0</v>
      </c>
      <c r="BL369" s="20" t="s">
        <v>178</v>
      </c>
      <c r="BM369" s="227" t="s">
        <v>650</v>
      </c>
    </row>
    <row r="370" s="2" customFormat="1" ht="16.5" customHeight="1">
      <c r="A370" s="41"/>
      <c r="B370" s="42"/>
      <c r="C370" s="216" t="s">
        <v>651</v>
      </c>
      <c r="D370" s="216" t="s">
        <v>159</v>
      </c>
      <c r="E370" s="217" t="s">
        <v>652</v>
      </c>
      <c r="F370" s="218" t="s">
        <v>653</v>
      </c>
      <c r="G370" s="219" t="s">
        <v>273</v>
      </c>
      <c r="H370" s="220">
        <v>1</v>
      </c>
      <c r="I370" s="221"/>
      <c r="J370" s="222">
        <f>ROUND(I370*H370,2)</f>
        <v>0</v>
      </c>
      <c r="K370" s="218" t="s">
        <v>19</v>
      </c>
      <c r="L370" s="47"/>
      <c r="M370" s="223" t="s">
        <v>19</v>
      </c>
      <c r="N370" s="224" t="s">
        <v>43</v>
      </c>
      <c r="O370" s="87"/>
      <c r="P370" s="225">
        <f>O370*H370</f>
        <v>0</v>
      </c>
      <c r="Q370" s="225">
        <v>0</v>
      </c>
      <c r="R370" s="225">
        <f>Q370*H370</f>
        <v>0</v>
      </c>
      <c r="S370" s="225">
        <v>0</v>
      </c>
      <c r="T370" s="226">
        <f>S370*H370</f>
        <v>0</v>
      </c>
      <c r="U370" s="41"/>
      <c r="V370" s="41"/>
      <c r="W370" s="41"/>
      <c r="X370" s="41"/>
      <c r="Y370" s="41"/>
      <c r="Z370" s="41"/>
      <c r="AA370" s="41"/>
      <c r="AB370" s="41"/>
      <c r="AC370" s="41"/>
      <c r="AD370" s="41"/>
      <c r="AE370" s="41"/>
      <c r="AR370" s="227" t="s">
        <v>178</v>
      </c>
      <c r="AT370" s="227" t="s">
        <v>159</v>
      </c>
      <c r="AU370" s="227" t="s">
        <v>79</v>
      </c>
      <c r="AY370" s="20" t="s">
        <v>156</v>
      </c>
      <c r="BE370" s="228">
        <f>IF(N370="základní",J370,0)</f>
        <v>0</v>
      </c>
      <c r="BF370" s="228">
        <f>IF(N370="snížená",J370,0)</f>
        <v>0</v>
      </c>
      <c r="BG370" s="228">
        <f>IF(N370="zákl. přenesená",J370,0)</f>
        <v>0</v>
      </c>
      <c r="BH370" s="228">
        <f>IF(N370="sníž. přenesená",J370,0)</f>
        <v>0</v>
      </c>
      <c r="BI370" s="228">
        <f>IF(N370="nulová",J370,0)</f>
        <v>0</v>
      </c>
      <c r="BJ370" s="20" t="s">
        <v>79</v>
      </c>
      <c r="BK370" s="228">
        <f>ROUND(I370*H370,2)</f>
        <v>0</v>
      </c>
      <c r="BL370" s="20" t="s">
        <v>178</v>
      </c>
      <c r="BM370" s="227" t="s">
        <v>654</v>
      </c>
    </row>
    <row r="371" s="2" customFormat="1" ht="16.5" customHeight="1">
      <c r="A371" s="41"/>
      <c r="B371" s="42"/>
      <c r="C371" s="216" t="s">
        <v>655</v>
      </c>
      <c r="D371" s="216" t="s">
        <v>159</v>
      </c>
      <c r="E371" s="217" t="s">
        <v>656</v>
      </c>
      <c r="F371" s="218" t="s">
        <v>657</v>
      </c>
      <c r="G371" s="219" t="s">
        <v>273</v>
      </c>
      <c r="H371" s="220">
        <v>1</v>
      </c>
      <c r="I371" s="221"/>
      <c r="J371" s="222">
        <f>ROUND(I371*H371,2)</f>
        <v>0</v>
      </c>
      <c r="K371" s="218" t="s">
        <v>19</v>
      </c>
      <c r="L371" s="47"/>
      <c r="M371" s="234" t="s">
        <v>19</v>
      </c>
      <c r="N371" s="235" t="s">
        <v>43</v>
      </c>
      <c r="O371" s="236"/>
      <c r="P371" s="237">
        <f>O371*H371</f>
        <v>0</v>
      </c>
      <c r="Q371" s="237">
        <v>0</v>
      </c>
      <c r="R371" s="237">
        <f>Q371*H371</f>
        <v>0</v>
      </c>
      <c r="S371" s="237">
        <v>0</v>
      </c>
      <c r="T371" s="238">
        <f>S371*H371</f>
        <v>0</v>
      </c>
      <c r="U371" s="41"/>
      <c r="V371" s="41"/>
      <c r="W371" s="41"/>
      <c r="X371" s="41"/>
      <c r="Y371" s="41"/>
      <c r="Z371" s="41"/>
      <c r="AA371" s="41"/>
      <c r="AB371" s="41"/>
      <c r="AC371" s="41"/>
      <c r="AD371" s="41"/>
      <c r="AE371" s="41"/>
      <c r="AR371" s="227" t="s">
        <v>178</v>
      </c>
      <c r="AT371" s="227" t="s">
        <v>159</v>
      </c>
      <c r="AU371" s="227" t="s">
        <v>79</v>
      </c>
      <c r="AY371" s="20" t="s">
        <v>156</v>
      </c>
      <c r="BE371" s="228">
        <f>IF(N371="základní",J371,0)</f>
        <v>0</v>
      </c>
      <c r="BF371" s="228">
        <f>IF(N371="snížená",J371,0)</f>
        <v>0</v>
      </c>
      <c r="BG371" s="228">
        <f>IF(N371="zákl. přenesená",J371,0)</f>
        <v>0</v>
      </c>
      <c r="BH371" s="228">
        <f>IF(N371="sníž. přenesená",J371,0)</f>
        <v>0</v>
      </c>
      <c r="BI371" s="228">
        <f>IF(N371="nulová",J371,0)</f>
        <v>0</v>
      </c>
      <c r="BJ371" s="20" t="s">
        <v>79</v>
      </c>
      <c r="BK371" s="228">
        <f>ROUND(I371*H371,2)</f>
        <v>0</v>
      </c>
      <c r="BL371" s="20" t="s">
        <v>178</v>
      </c>
      <c r="BM371" s="227" t="s">
        <v>658</v>
      </c>
    </row>
    <row r="372" s="2" customFormat="1" ht="6.96" customHeight="1">
      <c r="A372" s="41"/>
      <c r="B372" s="62"/>
      <c r="C372" s="63"/>
      <c r="D372" s="63"/>
      <c r="E372" s="63"/>
      <c r="F372" s="63"/>
      <c r="G372" s="63"/>
      <c r="H372" s="63"/>
      <c r="I372" s="63"/>
      <c r="J372" s="63"/>
      <c r="K372" s="63"/>
      <c r="L372" s="47"/>
      <c r="M372" s="41"/>
      <c r="O372" s="41"/>
      <c r="P372" s="41"/>
      <c r="Q372" s="41"/>
      <c r="R372" s="41"/>
      <c r="S372" s="41"/>
      <c r="T372" s="41"/>
      <c r="U372" s="41"/>
      <c r="V372" s="41"/>
      <c r="W372" s="41"/>
      <c r="X372" s="41"/>
      <c r="Y372" s="41"/>
      <c r="Z372" s="41"/>
      <c r="AA372" s="41"/>
      <c r="AB372" s="41"/>
      <c r="AC372" s="41"/>
      <c r="AD372" s="41"/>
      <c r="AE372" s="41"/>
    </row>
  </sheetData>
  <sheetProtection sheet="1" autoFilter="0" formatColumns="0" formatRows="0" objects="1" scenarios="1" spinCount="100000" saltValue="WJWga8FruGtv/glDzv2eJRcRgbIylCyQ4t+bcdf7WSUeqqpuVMiAFkuerItbTorqC1LmSlquHhOKKKh69WALXA==" hashValue="YSif2U9hZWIxykFBdMnYL+56DOIZnU0TNGXuqYObna9lwdmoU0dmWe7VL3GspWCrxX2oqbwD+iSoBbEZLxrtQA==" algorithmName="SHA-512" password="80EB"/>
  <autoFilter ref="C101:K371"/>
  <mergeCells count="12">
    <mergeCell ref="E7:H7"/>
    <mergeCell ref="E9:H9"/>
    <mergeCell ref="E11:H11"/>
    <mergeCell ref="E20:H20"/>
    <mergeCell ref="E29:H29"/>
    <mergeCell ref="E50:H50"/>
    <mergeCell ref="E52:H52"/>
    <mergeCell ref="E54:H54"/>
    <mergeCell ref="E90:H90"/>
    <mergeCell ref="E92:H92"/>
    <mergeCell ref="E94:H94"/>
    <mergeCell ref="L2:V2"/>
  </mergeCells>
  <hyperlinks>
    <hyperlink ref="F106" r:id="rId1" display="https://podminky.urs.cz/item/CS_URS_2024_02/113106123"/>
    <hyperlink ref="F109" r:id="rId2" display="https://podminky.urs.cz/item/CS_URS_2024_02/131213701"/>
    <hyperlink ref="F113" r:id="rId3" display="https://podminky.urs.cz/item/CS_URS_2024_02/271562211"/>
    <hyperlink ref="F118" r:id="rId4" display="https://podminky.urs.cz/item/CS_URS_2024_02/317944321"/>
    <hyperlink ref="F123" r:id="rId5" display="https://podminky.urs.cz/item/CS_URS_2024_02/346244381"/>
    <hyperlink ref="F126" r:id="rId6" display="https://podminky.urs.cz/item/CS_URS_2024_02/310236261"/>
    <hyperlink ref="F130" r:id="rId7" display="https://podminky.urs.cz/item/CS_URS_2024_02/346272216"/>
    <hyperlink ref="F134" r:id="rId8" display="https://podminky.urs.cz/item/CS_URS_2024_02/342291121"/>
    <hyperlink ref="F141" r:id="rId9" display="https://podminky.urs.cz/item/CS_URS_2024_02/611131121"/>
    <hyperlink ref="F150" r:id="rId10" display="https://podminky.urs.cz/item/CS_URS_2024_02/611142001"/>
    <hyperlink ref="F152" r:id="rId11" display="https://podminky.urs.cz/item/CS_URS_2024_02/611321132"/>
    <hyperlink ref="F154" r:id="rId12" display="https://podminky.urs.cz/item/CS_URS_2024_02/612325221"/>
    <hyperlink ref="F158" r:id="rId13" display="https://podminky.urs.cz/item/CS_URS_2024_02/612325301"/>
    <hyperlink ref="F167" r:id="rId14" display="https://podminky.urs.cz/item/CS_URS_2024_02/612131121"/>
    <hyperlink ref="F185" r:id="rId15" display="https://podminky.urs.cz/item/CS_URS_2024_02/612142001"/>
    <hyperlink ref="F187" r:id="rId16" display="https://podminky.urs.cz/item/CS_URS_2024_02/622143003"/>
    <hyperlink ref="F194" r:id="rId17" display="https://podminky.urs.cz/item/CS_URS_2024_02/612321131"/>
    <hyperlink ref="F197" r:id="rId18" display="https://podminky.urs.cz/item/CS_URS_2024_02/632451456"/>
    <hyperlink ref="F205" r:id="rId19" display="https://podminky.urs.cz/item/CS_URS_2024_02/974031664"/>
    <hyperlink ref="F209" r:id="rId20" display="https://podminky.urs.cz/item/CS_URS_2024_02/977211113"/>
    <hyperlink ref="F213" r:id="rId21" display="https://podminky.urs.cz/item/CS_URS_2024_02/963051113"/>
    <hyperlink ref="F216" r:id="rId22" display="https://podminky.urs.cz/item/CS_URS_2024_02/965045113"/>
    <hyperlink ref="F220" r:id="rId23" display="https://podminky.urs.cz/item/CS_URS_2024_02/965046111"/>
    <hyperlink ref="F224" r:id="rId24" display="https://podminky.urs.cz/item/CS_URS_2024_02/965046119"/>
    <hyperlink ref="F227" r:id="rId25" display="https://podminky.urs.cz/item/CS_URS_2024_02/968062374"/>
    <hyperlink ref="F230" r:id="rId26" display="https://podminky.urs.cz/item/CS_URS_2024_02/968082016"/>
    <hyperlink ref="F233" r:id="rId27" display="https://podminky.urs.cz/item/CS_URS_2024_02/971033541"/>
    <hyperlink ref="F236" r:id="rId28" display="https://podminky.urs.cz/item/CS_URS_2024_02/971033561"/>
    <hyperlink ref="F241" r:id="rId29" display="https://podminky.urs.cz/item/CS_URS_2024_02/971033591"/>
    <hyperlink ref="F244" r:id="rId30" display="https://podminky.urs.cz/item/CS_URS_2024_02/971033641"/>
    <hyperlink ref="F247" r:id="rId31" display="https://podminky.urs.cz/item/CS_URS_2024_02/977151125"/>
    <hyperlink ref="F252" r:id="rId32" display="https://podminky.urs.cz/item/CS_URS_2024_02/949101111"/>
    <hyperlink ref="F255" r:id="rId33" display="https://podminky.urs.cz/item/CS_URS_2024_02/952901111"/>
    <hyperlink ref="F258" r:id="rId34" display="https://podminky.urs.cz/item/CS_URS_2024_02/997002611"/>
    <hyperlink ref="F260" r:id="rId35" display="https://podminky.urs.cz/item/CS_URS_2024_02/997013211"/>
    <hyperlink ref="F262" r:id="rId36" display="https://podminky.urs.cz/item/CS_URS_2024_02/997013501"/>
    <hyperlink ref="F264" r:id="rId37" display="https://podminky.urs.cz/item/CS_URS_2024_02/997013509"/>
    <hyperlink ref="F271" r:id="rId38" display="https://podminky.urs.cz/item/CS_URS_2024_02/997013631"/>
    <hyperlink ref="F274" r:id="rId39" display="https://podminky.urs.cz/item/CS_URS_2024_02/997013861"/>
    <hyperlink ref="F276" r:id="rId40" display="https://podminky.urs.cz/item/CS_URS_2024_02/997013862"/>
    <hyperlink ref="F278" r:id="rId41" display="https://podminky.urs.cz/item/CS_URS_2024_02/997013863"/>
    <hyperlink ref="F281" r:id="rId42" display="https://podminky.urs.cz/item/CS_URS_2024_02/998018001"/>
    <hyperlink ref="F287" r:id="rId43" display="https://podminky.urs.cz/item/CS_URS_2024_02/761661011"/>
    <hyperlink ref="F290" r:id="rId44" display="https://podminky.urs.cz/item/CS_URS_2024_02/998761311"/>
    <hyperlink ref="F293" r:id="rId45" display="https://podminky.urs.cz/item/CS_URS_2024_02/764002851"/>
    <hyperlink ref="F297" r:id="rId46" display="https://podminky.urs.cz/item/CS_URS_2024_02/766691914"/>
    <hyperlink ref="F304" r:id="rId47" display="https://podminky.urs.cz/item/CS_URS_2024_02/766691811"/>
    <hyperlink ref="F307" r:id="rId48" display="https://podminky.urs.cz/item/CS_URS_2024_02/998766201"/>
    <hyperlink ref="F310" r:id="rId49" display="https://podminky.urs.cz/item/CS_URS_2024_02/783314203"/>
    <hyperlink ref="F314" r:id="rId50" display="https://podminky.urs.cz/item/CS_URS_2024_02/783943151"/>
    <hyperlink ref="F317" r:id="rId51" display="https://podminky.urs.cz/item/CS_URS_2024_02/783947161"/>
    <hyperlink ref="F322" r:id="rId52" display="https://podminky.urs.cz/item/CS_URS_2024_02/784121001"/>
    <hyperlink ref="F338" r:id="rId53" display="https://podminky.urs.cz/item/CS_URS_2024_02/784171001"/>
    <hyperlink ref="F343" r:id="rId54" display="https://podminky.urs.cz/item/CS_URS_2024_02/784171111"/>
    <hyperlink ref="F350" r:id="rId55" display="https://podminky.urs.cz/item/CS_URS_2024_02/784181121"/>
    <hyperlink ref="F367" r:id="rId56" display="https://podminky.urs.cz/item/CS_URS_2024_02/784211101"/>
  </hyperlinks>
  <pageMargins left="0.39375" right="0.39375" top="0.39375" bottom="0.39375" header="0" footer="0"/>
  <pageSetup paperSize="9" orientation="landscape" blackAndWhite="1" fitToHeight="100"/>
  <headerFooter>
    <oddFooter>&amp;CStrana &amp;P z &amp;N</oddFooter>
  </headerFooter>
  <drawing r:id="rId57"/>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91</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193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659</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ROUND(J100,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ROUND((SUM(BE100:BE550)),  2)</f>
        <v>0</v>
      </c>
      <c r="G35" s="41"/>
      <c r="H35" s="41"/>
      <c r="I35" s="161">
        <v>0.20999999999999999</v>
      </c>
      <c r="J35" s="160">
        <f>ROUND(((SUM(BE100:BE550))*I35),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ROUND((SUM(BF100:BF550)),  2)</f>
        <v>0</v>
      </c>
      <c r="G36" s="41"/>
      <c r="H36" s="41"/>
      <c r="I36" s="161">
        <v>0.12</v>
      </c>
      <c r="J36" s="160">
        <f>ROUND(((SUM(BF100:BF550))*I36),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ROUND((SUM(BG100:BG550)),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ROUND((SUM(BH100:BH550)),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ROUND((SUM(BI100:BI550)),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193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01.2 - Stavební část 1.NP</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J100</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196</v>
      </c>
      <c r="E64" s="181"/>
      <c r="F64" s="181"/>
      <c r="G64" s="181"/>
      <c r="H64" s="181"/>
      <c r="I64" s="181"/>
      <c r="J64" s="182">
        <f>J101</f>
        <v>0</v>
      </c>
      <c r="K64" s="179"/>
      <c r="L64" s="183"/>
      <c r="S64" s="9"/>
      <c r="T64" s="9"/>
      <c r="U64" s="9"/>
      <c r="V64" s="9"/>
      <c r="W64" s="9"/>
      <c r="X64" s="9"/>
      <c r="Y64" s="9"/>
      <c r="Z64" s="9"/>
      <c r="AA64" s="9"/>
      <c r="AB64" s="9"/>
      <c r="AC64" s="9"/>
      <c r="AD64" s="9"/>
      <c r="AE64" s="9"/>
    </row>
    <row r="65" s="10" customFormat="1" ht="19.92" customHeight="1">
      <c r="A65" s="10"/>
      <c r="B65" s="184"/>
      <c r="C65" s="128"/>
      <c r="D65" s="185" t="s">
        <v>199</v>
      </c>
      <c r="E65" s="186"/>
      <c r="F65" s="186"/>
      <c r="G65" s="186"/>
      <c r="H65" s="186"/>
      <c r="I65" s="186"/>
      <c r="J65" s="187">
        <f>J102</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201</v>
      </c>
      <c r="E66" s="186"/>
      <c r="F66" s="186"/>
      <c r="G66" s="186"/>
      <c r="H66" s="186"/>
      <c r="I66" s="186"/>
      <c r="J66" s="187">
        <f>J129</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202</v>
      </c>
      <c r="E67" s="186"/>
      <c r="F67" s="186"/>
      <c r="G67" s="186"/>
      <c r="H67" s="186"/>
      <c r="I67" s="186"/>
      <c r="J67" s="187">
        <f>J248</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203</v>
      </c>
      <c r="E68" s="186"/>
      <c r="F68" s="186"/>
      <c r="G68" s="186"/>
      <c r="H68" s="186"/>
      <c r="I68" s="186"/>
      <c r="J68" s="187">
        <f>J327</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204</v>
      </c>
      <c r="E69" s="186"/>
      <c r="F69" s="186"/>
      <c r="G69" s="186"/>
      <c r="H69" s="186"/>
      <c r="I69" s="186"/>
      <c r="J69" s="187">
        <f>J348</f>
        <v>0</v>
      </c>
      <c r="K69" s="128"/>
      <c r="L69" s="188"/>
      <c r="S69" s="10"/>
      <c r="T69" s="10"/>
      <c r="U69" s="10"/>
      <c r="V69" s="10"/>
      <c r="W69" s="10"/>
      <c r="X69" s="10"/>
      <c r="Y69" s="10"/>
      <c r="Z69" s="10"/>
      <c r="AA69" s="10"/>
      <c r="AB69" s="10"/>
      <c r="AC69" s="10"/>
      <c r="AD69" s="10"/>
      <c r="AE69" s="10"/>
    </row>
    <row r="70" s="9" customFormat="1" ht="24.96" customHeight="1">
      <c r="A70" s="9"/>
      <c r="B70" s="178"/>
      <c r="C70" s="179"/>
      <c r="D70" s="180" t="s">
        <v>205</v>
      </c>
      <c r="E70" s="181"/>
      <c r="F70" s="181"/>
      <c r="G70" s="181"/>
      <c r="H70" s="181"/>
      <c r="I70" s="181"/>
      <c r="J70" s="182">
        <f>J351</f>
        <v>0</v>
      </c>
      <c r="K70" s="179"/>
      <c r="L70" s="183"/>
      <c r="S70" s="9"/>
      <c r="T70" s="9"/>
      <c r="U70" s="9"/>
      <c r="V70" s="9"/>
      <c r="W70" s="9"/>
      <c r="X70" s="9"/>
      <c r="Y70" s="9"/>
      <c r="Z70" s="9"/>
      <c r="AA70" s="9"/>
      <c r="AB70" s="9"/>
      <c r="AC70" s="9"/>
      <c r="AD70" s="9"/>
      <c r="AE70" s="9"/>
    </row>
    <row r="71" s="10" customFormat="1" ht="19.92" customHeight="1">
      <c r="A71" s="10"/>
      <c r="B71" s="184"/>
      <c r="C71" s="128"/>
      <c r="D71" s="185" t="s">
        <v>209</v>
      </c>
      <c r="E71" s="186"/>
      <c r="F71" s="186"/>
      <c r="G71" s="186"/>
      <c r="H71" s="186"/>
      <c r="I71" s="186"/>
      <c r="J71" s="187">
        <f>J352</f>
        <v>0</v>
      </c>
      <c r="K71" s="128"/>
      <c r="L71" s="188"/>
      <c r="S71" s="10"/>
      <c r="T71" s="10"/>
      <c r="U71" s="10"/>
      <c r="V71" s="10"/>
      <c r="W71" s="10"/>
      <c r="X71" s="10"/>
      <c r="Y71" s="10"/>
      <c r="Z71" s="10"/>
      <c r="AA71" s="10"/>
      <c r="AB71" s="10"/>
      <c r="AC71" s="10"/>
      <c r="AD71" s="10"/>
      <c r="AE71" s="10"/>
    </row>
    <row r="72" s="10" customFormat="1" ht="19.92" customHeight="1">
      <c r="A72" s="10"/>
      <c r="B72" s="184"/>
      <c r="C72" s="128"/>
      <c r="D72" s="185" t="s">
        <v>660</v>
      </c>
      <c r="E72" s="186"/>
      <c r="F72" s="186"/>
      <c r="G72" s="186"/>
      <c r="H72" s="186"/>
      <c r="I72" s="186"/>
      <c r="J72" s="187">
        <f>J391</f>
        <v>0</v>
      </c>
      <c r="K72" s="128"/>
      <c r="L72" s="188"/>
      <c r="S72" s="10"/>
      <c r="T72" s="10"/>
      <c r="U72" s="10"/>
      <c r="V72" s="10"/>
      <c r="W72" s="10"/>
      <c r="X72" s="10"/>
      <c r="Y72" s="10"/>
      <c r="Z72" s="10"/>
      <c r="AA72" s="10"/>
      <c r="AB72" s="10"/>
      <c r="AC72" s="10"/>
      <c r="AD72" s="10"/>
      <c r="AE72" s="10"/>
    </row>
    <row r="73" s="10" customFormat="1" ht="19.92" customHeight="1">
      <c r="A73" s="10"/>
      <c r="B73" s="184"/>
      <c r="C73" s="128"/>
      <c r="D73" s="185" t="s">
        <v>661</v>
      </c>
      <c r="E73" s="186"/>
      <c r="F73" s="186"/>
      <c r="G73" s="186"/>
      <c r="H73" s="186"/>
      <c r="I73" s="186"/>
      <c r="J73" s="187">
        <f>J396</f>
        <v>0</v>
      </c>
      <c r="K73" s="128"/>
      <c r="L73" s="188"/>
      <c r="S73" s="10"/>
      <c r="T73" s="10"/>
      <c r="U73" s="10"/>
      <c r="V73" s="10"/>
      <c r="W73" s="10"/>
      <c r="X73" s="10"/>
      <c r="Y73" s="10"/>
      <c r="Z73" s="10"/>
      <c r="AA73" s="10"/>
      <c r="AB73" s="10"/>
      <c r="AC73" s="10"/>
      <c r="AD73" s="10"/>
      <c r="AE73" s="10"/>
    </row>
    <row r="74" s="10" customFormat="1" ht="19.92" customHeight="1">
      <c r="A74" s="10"/>
      <c r="B74" s="184"/>
      <c r="C74" s="128"/>
      <c r="D74" s="185" t="s">
        <v>662</v>
      </c>
      <c r="E74" s="186"/>
      <c r="F74" s="186"/>
      <c r="G74" s="186"/>
      <c r="H74" s="186"/>
      <c r="I74" s="186"/>
      <c r="J74" s="187">
        <f>J423</f>
        <v>0</v>
      </c>
      <c r="K74" s="128"/>
      <c r="L74" s="188"/>
      <c r="S74" s="10"/>
      <c r="T74" s="10"/>
      <c r="U74" s="10"/>
      <c r="V74" s="10"/>
      <c r="W74" s="10"/>
      <c r="X74" s="10"/>
      <c r="Y74" s="10"/>
      <c r="Z74" s="10"/>
      <c r="AA74" s="10"/>
      <c r="AB74" s="10"/>
      <c r="AC74" s="10"/>
      <c r="AD74" s="10"/>
      <c r="AE74" s="10"/>
    </row>
    <row r="75" s="10" customFormat="1" ht="19.92" customHeight="1">
      <c r="A75" s="10"/>
      <c r="B75" s="184"/>
      <c r="C75" s="128"/>
      <c r="D75" s="185" t="s">
        <v>210</v>
      </c>
      <c r="E75" s="186"/>
      <c r="F75" s="186"/>
      <c r="G75" s="186"/>
      <c r="H75" s="186"/>
      <c r="I75" s="186"/>
      <c r="J75" s="187">
        <f>J460</f>
        <v>0</v>
      </c>
      <c r="K75" s="128"/>
      <c r="L75" s="188"/>
      <c r="S75" s="10"/>
      <c r="T75" s="10"/>
      <c r="U75" s="10"/>
      <c r="V75" s="10"/>
      <c r="W75" s="10"/>
      <c r="X75" s="10"/>
      <c r="Y75" s="10"/>
      <c r="Z75" s="10"/>
      <c r="AA75" s="10"/>
      <c r="AB75" s="10"/>
      <c r="AC75" s="10"/>
      <c r="AD75" s="10"/>
      <c r="AE75" s="10"/>
    </row>
    <row r="76" s="10" customFormat="1" ht="19.92" customHeight="1">
      <c r="A76" s="10"/>
      <c r="B76" s="184"/>
      <c r="C76" s="128"/>
      <c r="D76" s="185" t="s">
        <v>211</v>
      </c>
      <c r="E76" s="186"/>
      <c r="F76" s="186"/>
      <c r="G76" s="186"/>
      <c r="H76" s="186"/>
      <c r="I76" s="186"/>
      <c r="J76" s="187">
        <f>J467</f>
        <v>0</v>
      </c>
      <c r="K76" s="128"/>
      <c r="L76" s="188"/>
      <c r="S76" s="10"/>
      <c r="T76" s="10"/>
      <c r="U76" s="10"/>
      <c r="V76" s="10"/>
      <c r="W76" s="10"/>
      <c r="X76" s="10"/>
      <c r="Y76" s="10"/>
      <c r="Z76" s="10"/>
      <c r="AA76" s="10"/>
      <c r="AB76" s="10"/>
      <c r="AC76" s="10"/>
      <c r="AD76" s="10"/>
      <c r="AE76" s="10"/>
    </row>
    <row r="77" s="10" customFormat="1" ht="19.92" customHeight="1">
      <c r="A77" s="10"/>
      <c r="B77" s="184"/>
      <c r="C77" s="128"/>
      <c r="D77" s="185" t="s">
        <v>663</v>
      </c>
      <c r="E77" s="186"/>
      <c r="F77" s="186"/>
      <c r="G77" s="186"/>
      <c r="H77" s="186"/>
      <c r="I77" s="186"/>
      <c r="J77" s="187">
        <f>J535</f>
        <v>0</v>
      </c>
      <c r="K77" s="128"/>
      <c r="L77" s="188"/>
      <c r="S77" s="10"/>
      <c r="T77" s="10"/>
      <c r="U77" s="10"/>
      <c r="V77" s="10"/>
      <c r="W77" s="10"/>
      <c r="X77" s="10"/>
      <c r="Y77" s="10"/>
      <c r="Z77" s="10"/>
      <c r="AA77" s="10"/>
      <c r="AB77" s="10"/>
      <c r="AC77" s="10"/>
      <c r="AD77" s="10"/>
      <c r="AE77" s="10"/>
    </row>
    <row r="78" s="9" customFormat="1" ht="24.96" customHeight="1">
      <c r="A78" s="9"/>
      <c r="B78" s="178"/>
      <c r="C78" s="179"/>
      <c r="D78" s="180" t="s">
        <v>212</v>
      </c>
      <c r="E78" s="181"/>
      <c r="F78" s="181"/>
      <c r="G78" s="181"/>
      <c r="H78" s="181"/>
      <c r="I78" s="181"/>
      <c r="J78" s="182">
        <f>J547</f>
        <v>0</v>
      </c>
      <c r="K78" s="179"/>
      <c r="L78" s="183"/>
      <c r="S78" s="9"/>
      <c r="T78" s="9"/>
      <c r="U78" s="9"/>
      <c r="V78" s="9"/>
      <c r="W78" s="9"/>
      <c r="X78" s="9"/>
      <c r="Y78" s="9"/>
      <c r="Z78" s="9"/>
      <c r="AA78" s="9"/>
      <c r="AB78" s="9"/>
      <c r="AC78" s="9"/>
      <c r="AD78" s="9"/>
      <c r="AE78" s="9"/>
    </row>
    <row r="79" s="2" customFormat="1" ht="21.84" customHeight="1">
      <c r="A79" s="41"/>
      <c r="B79" s="42"/>
      <c r="C79" s="43"/>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6.96" customHeight="1">
      <c r="A80" s="41"/>
      <c r="B80" s="62"/>
      <c r="C80" s="63"/>
      <c r="D80" s="63"/>
      <c r="E80" s="63"/>
      <c r="F80" s="63"/>
      <c r="G80" s="63"/>
      <c r="H80" s="63"/>
      <c r="I80" s="63"/>
      <c r="J80" s="63"/>
      <c r="K80" s="63"/>
      <c r="L80" s="148"/>
      <c r="S80" s="41"/>
      <c r="T80" s="41"/>
      <c r="U80" s="41"/>
      <c r="V80" s="41"/>
      <c r="W80" s="41"/>
      <c r="X80" s="41"/>
      <c r="Y80" s="41"/>
      <c r="Z80" s="41"/>
      <c r="AA80" s="41"/>
      <c r="AB80" s="41"/>
      <c r="AC80" s="41"/>
      <c r="AD80" s="41"/>
      <c r="AE80" s="41"/>
    </row>
    <row r="84" s="2" customFormat="1" ht="6.96" customHeight="1">
      <c r="A84" s="41"/>
      <c r="B84" s="64"/>
      <c r="C84" s="65"/>
      <c r="D84" s="65"/>
      <c r="E84" s="65"/>
      <c r="F84" s="65"/>
      <c r="G84" s="65"/>
      <c r="H84" s="65"/>
      <c r="I84" s="65"/>
      <c r="J84" s="65"/>
      <c r="K84" s="65"/>
      <c r="L84" s="148"/>
      <c r="S84" s="41"/>
      <c r="T84" s="41"/>
      <c r="U84" s="41"/>
      <c r="V84" s="41"/>
      <c r="W84" s="41"/>
      <c r="X84" s="41"/>
      <c r="Y84" s="41"/>
      <c r="Z84" s="41"/>
      <c r="AA84" s="41"/>
      <c r="AB84" s="41"/>
      <c r="AC84" s="41"/>
      <c r="AD84" s="41"/>
      <c r="AE84" s="41"/>
    </row>
    <row r="85" s="2" customFormat="1" ht="24.96" customHeight="1">
      <c r="A85" s="41"/>
      <c r="B85" s="42"/>
      <c r="C85" s="26" t="s">
        <v>141</v>
      </c>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2" customHeight="1">
      <c r="A87" s="41"/>
      <c r="B87" s="42"/>
      <c r="C87" s="35" t="s">
        <v>16</v>
      </c>
      <c r="D87" s="43"/>
      <c r="E87" s="43"/>
      <c r="F87" s="43"/>
      <c r="G87" s="43"/>
      <c r="H87" s="43"/>
      <c r="I87" s="43"/>
      <c r="J87" s="43"/>
      <c r="K87" s="43"/>
      <c r="L87" s="148"/>
      <c r="S87" s="41"/>
      <c r="T87" s="41"/>
      <c r="U87" s="41"/>
      <c r="V87" s="41"/>
      <c r="W87" s="41"/>
      <c r="X87" s="41"/>
      <c r="Y87" s="41"/>
      <c r="Z87" s="41"/>
      <c r="AA87" s="41"/>
      <c r="AB87" s="41"/>
      <c r="AC87" s="41"/>
      <c r="AD87" s="41"/>
      <c r="AE87" s="41"/>
    </row>
    <row r="88" s="2" customFormat="1" ht="26.25" customHeight="1">
      <c r="A88" s="41"/>
      <c r="B88" s="42"/>
      <c r="C88" s="43"/>
      <c r="D88" s="43"/>
      <c r="E88" s="173" t="str">
        <f>E7</f>
        <v>Změna stavby před dokončením - snížení energetické náročnosti technologických zařízení v kuchyni ZŠ Nádražní HS</v>
      </c>
      <c r="F88" s="35"/>
      <c r="G88" s="35"/>
      <c r="H88" s="35"/>
      <c r="I88" s="43"/>
      <c r="J88" s="43"/>
      <c r="K88" s="43"/>
      <c r="L88" s="148"/>
      <c r="S88" s="41"/>
      <c r="T88" s="41"/>
      <c r="U88" s="41"/>
      <c r="V88" s="41"/>
      <c r="W88" s="41"/>
      <c r="X88" s="41"/>
      <c r="Y88" s="41"/>
      <c r="Z88" s="41"/>
      <c r="AA88" s="41"/>
      <c r="AB88" s="41"/>
      <c r="AC88" s="41"/>
      <c r="AD88" s="41"/>
      <c r="AE88" s="41"/>
    </row>
    <row r="89" s="1" customFormat="1" ht="12" customHeight="1">
      <c r="B89" s="24"/>
      <c r="C89" s="35" t="s">
        <v>130</v>
      </c>
      <c r="D89" s="25"/>
      <c r="E89" s="25"/>
      <c r="F89" s="25"/>
      <c r="G89" s="25"/>
      <c r="H89" s="25"/>
      <c r="I89" s="25"/>
      <c r="J89" s="25"/>
      <c r="K89" s="25"/>
      <c r="L89" s="23"/>
    </row>
    <row r="90" s="2" customFormat="1" ht="16.5" customHeight="1">
      <c r="A90" s="41"/>
      <c r="B90" s="42"/>
      <c r="C90" s="43"/>
      <c r="D90" s="43"/>
      <c r="E90" s="173" t="s">
        <v>193</v>
      </c>
      <c r="F90" s="43"/>
      <c r="G90" s="43"/>
      <c r="H90" s="43"/>
      <c r="I90" s="43"/>
      <c r="J90" s="43"/>
      <c r="K90" s="43"/>
      <c r="L90" s="148"/>
      <c r="S90" s="41"/>
      <c r="T90" s="41"/>
      <c r="U90" s="41"/>
      <c r="V90" s="41"/>
      <c r="W90" s="41"/>
      <c r="X90" s="41"/>
      <c r="Y90" s="41"/>
      <c r="Z90" s="41"/>
      <c r="AA90" s="41"/>
      <c r="AB90" s="41"/>
      <c r="AC90" s="41"/>
      <c r="AD90" s="41"/>
      <c r="AE90" s="41"/>
    </row>
    <row r="91" s="2" customFormat="1" ht="12" customHeight="1">
      <c r="A91" s="41"/>
      <c r="B91" s="42"/>
      <c r="C91" s="35" t="s">
        <v>194</v>
      </c>
      <c r="D91" s="43"/>
      <c r="E91" s="43"/>
      <c r="F91" s="43"/>
      <c r="G91" s="43"/>
      <c r="H91" s="43"/>
      <c r="I91" s="43"/>
      <c r="J91" s="43"/>
      <c r="K91" s="43"/>
      <c r="L91" s="148"/>
      <c r="S91" s="41"/>
      <c r="T91" s="41"/>
      <c r="U91" s="41"/>
      <c r="V91" s="41"/>
      <c r="W91" s="41"/>
      <c r="X91" s="41"/>
      <c r="Y91" s="41"/>
      <c r="Z91" s="41"/>
      <c r="AA91" s="41"/>
      <c r="AB91" s="41"/>
      <c r="AC91" s="41"/>
      <c r="AD91" s="41"/>
      <c r="AE91" s="41"/>
    </row>
    <row r="92" s="2" customFormat="1" ht="16.5" customHeight="1">
      <c r="A92" s="41"/>
      <c r="B92" s="42"/>
      <c r="C92" s="43"/>
      <c r="D92" s="43"/>
      <c r="E92" s="72" t="str">
        <f>E11</f>
        <v>SO 01.2 - Stavební část 1.NP</v>
      </c>
      <c r="F92" s="43"/>
      <c r="G92" s="43"/>
      <c r="H92" s="43"/>
      <c r="I92" s="43"/>
      <c r="J92" s="43"/>
      <c r="K92" s="43"/>
      <c r="L92" s="148"/>
      <c r="S92" s="41"/>
      <c r="T92" s="41"/>
      <c r="U92" s="41"/>
      <c r="V92" s="41"/>
      <c r="W92" s="41"/>
      <c r="X92" s="41"/>
      <c r="Y92" s="41"/>
      <c r="Z92" s="41"/>
      <c r="AA92" s="41"/>
      <c r="AB92" s="41"/>
      <c r="AC92" s="41"/>
      <c r="AD92" s="41"/>
      <c r="AE92" s="41"/>
    </row>
    <row r="93" s="2" customFormat="1" ht="6.96" customHeight="1">
      <c r="A93" s="41"/>
      <c r="B93" s="42"/>
      <c r="C93" s="43"/>
      <c r="D93" s="43"/>
      <c r="E93" s="43"/>
      <c r="F93" s="43"/>
      <c r="G93" s="43"/>
      <c r="H93" s="43"/>
      <c r="I93" s="43"/>
      <c r="J93" s="43"/>
      <c r="K93" s="43"/>
      <c r="L93" s="148"/>
      <c r="S93" s="41"/>
      <c r="T93" s="41"/>
      <c r="U93" s="41"/>
      <c r="V93" s="41"/>
      <c r="W93" s="41"/>
      <c r="X93" s="41"/>
      <c r="Y93" s="41"/>
      <c r="Z93" s="41"/>
      <c r="AA93" s="41"/>
      <c r="AB93" s="41"/>
      <c r="AC93" s="41"/>
      <c r="AD93" s="41"/>
      <c r="AE93" s="41"/>
    </row>
    <row r="94" s="2" customFormat="1" ht="12" customHeight="1">
      <c r="A94" s="41"/>
      <c r="B94" s="42"/>
      <c r="C94" s="35" t="s">
        <v>21</v>
      </c>
      <c r="D94" s="43"/>
      <c r="E94" s="43"/>
      <c r="F94" s="30" t="str">
        <f>F14</f>
        <v>Horní Slavkov, Nádražní 683</v>
      </c>
      <c r="G94" s="43"/>
      <c r="H94" s="43"/>
      <c r="I94" s="35" t="s">
        <v>23</v>
      </c>
      <c r="J94" s="75" t="str">
        <f>IF(J14="","",J14)</f>
        <v>15. 7. 2024</v>
      </c>
      <c r="K94" s="43"/>
      <c r="L94" s="148"/>
      <c r="S94" s="41"/>
      <c r="T94" s="41"/>
      <c r="U94" s="41"/>
      <c r="V94" s="41"/>
      <c r="W94" s="41"/>
      <c r="X94" s="41"/>
      <c r="Y94" s="41"/>
      <c r="Z94" s="41"/>
      <c r="AA94" s="41"/>
      <c r="AB94" s="41"/>
      <c r="AC94" s="41"/>
      <c r="AD94" s="41"/>
      <c r="AE94" s="41"/>
    </row>
    <row r="95" s="2" customFormat="1" ht="6.96" customHeight="1">
      <c r="A95" s="41"/>
      <c r="B95" s="42"/>
      <c r="C95" s="43"/>
      <c r="D95" s="43"/>
      <c r="E95" s="43"/>
      <c r="F95" s="43"/>
      <c r="G95" s="43"/>
      <c r="H95" s="43"/>
      <c r="I95" s="43"/>
      <c r="J95" s="43"/>
      <c r="K95" s="43"/>
      <c r="L95" s="148"/>
      <c r="S95" s="41"/>
      <c r="T95" s="41"/>
      <c r="U95" s="41"/>
      <c r="V95" s="41"/>
      <c r="W95" s="41"/>
      <c r="X95" s="41"/>
      <c r="Y95" s="41"/>
      <c r="Z95" s="41"/>
      <c r="AA95" s="41"/>
      <c r="AB95" s="41"/>
      <c r="AC95" s="41"/>
      <c r="AD95" s="41"/>
      <c r="AE95" s="41"/>
    </row>
    <row r="96" s="2" customFormat="1" ht="15.15" customHeight="1">
      <c r="A96" s="41"/>
      <c r="B96" s="42"/>
      <c r="C96" s="35" t="s">
        <v>25</v>
      </c>
      <c r="D96" s="43"/>
      <c r="E96" s="43"/>
      <c r="F96" s="30" t="str">
        <f>E17</f>
        <v>Město Horní Slavkov</v>
      </c>
      <c r="G96" s="43"/>
      <c r="H96" s="43"/>
      <c r="I96" s="35" t="s">
        <v>31</v>
      </c>
      <c r="J96" s="39" t="str">
        <f>E23</f>
        <v>CENTRA STAV s.r.o.</v>
      </c>
      <c r="K96" s="43"/>
      <c r="L96" s="148"/>
      <c r="S96" s="41"/>
      <c r="T96" s="41"/>
      <c r="U96" s="41"/>
      <c r="V96" s="41"/>
      <c r="W96" s="41"/>
      <c r="X96" s="41"/>
      <c r="Y96" s="41"/>
      <c r="Z96" s="41"/>
      <c r="AA96" s="41"/>
      <c r="AB96" s="41"/>
      <c r="AC96" s="41"/>
      <c r="AD96" s="41"/>
      <c r="AE96" s="41"/>
    </row>
    <row r="97" s="2" customFormat="1" ht="15.15" customHeight="1">
      <c r="A97" s="41"/>
      <c r="B97" s="42"/>
      <c r="C97" s="35" t="s">
        <v>29</v>
      </c>
      <c r="D97" s="43"/>
      <c r="E97" s="43"/>
      <c r="F97" s="30" t="str">
        <f>IF(E20="","",E20)</f>
        <v>Vyplň údaj</v>
      </c>
      <c r="G97" s="43"/>
      <c r="H97" s="43"/>
      <c r="I97" s="35" t="s">
        <v>34</v>
      </c>
      <c r="J97" s="39" t="str">
        <f>E26</f>
        <v>Michal Kubelka</v>
      </c>
      <c r="K97" s="43"/>
      <c r="L97" s="148"/>
      <c r="S97" s="41"/>
      <c r="T97" s="41"/>
      <c r="U97" s="41"/>
      <c r="V97" s="41"/>
      <c r="W97" s="41"/>
      <c r="X97" s="41"/>
      <c r="Y97" s="41"/>
      <c r="Z97" s="41"/>
      <c r="AA97" s="41"/>
      <c r="AB97" s="41"/>
      <c r="AC97" s="41"/>
      <c r="AD97" s="41"/>
      <c r="AE97" s="41"/>
    </row>
    <row r="98" s="2" customFormat="1" ht="10.32" customHeight="1">
      <c r="A98" s="41"/>
      <c r="B98" s="42"/>
      <c r="C98" s="43"/>
      <c r="D98" s="43"/>
      <c r="E98" s="43"/>
      <c r="F98" s="43"/>
      <c r="G98" s="43"/>
      <c r="H98" s="43"/>
      <c r="I98" s="43"/>
      <c r="J98" s="43"/>
      <c r="K98" s="43"/>
      <c r="L98" s="148"/>
      <c r="S98" s="41"/>
      <c r="T98" s="41"/>
      <c r="U98" s="41"/>
      <c r="V98" s="41"/>
      <c r="W98" s="41"/>
      <c r="X98" s="41"/>
      <c r="Y98" s="41"/>
      <c r="Z98" s="41"/>
      <c r="AA98" s="41"/>
      <c r="AB98" s="41"/>
      <c r="AC98" s="41"/>
      <c r="AD98" s="41"/>
      <c r="AE98" s="41"/>
    </row>
    <row r="99" s="11" customFormat="1" ht="29.28" customHeight="1">
      <c r="A99" s="189"/>
      <c r="B99" s="190"/>
      <c r="C99" s="191" t="s">
        <v>142</v>
      </c>
      <c r="D99" s="192" t="s">
        <v>57</v>
      </c>
      <c r="E99" s="192" t="s">
        <v>53</v>
      </c>
      <c r="F99" s="192" t="s">
        <v>54</v>
      </c>
      <c r="G99" s="192" t="s">
        <v>143</v>
      </c>
      <c r="H99" s="192" t="s">
        <v>144</v>
      </c>
      <c r="I99" s="192" t="s">
        <v>145</v>
      </c>
      <c r="J99" s="192" t="s">
        <v>134</v>
      </c>
      <c r="K99" s="193" t="s">
        <v>146</v>
      </c>
      <c r="L99" s="194"/>
      <c r="M99" s="95" t="s">
        <v>19</v>
      </c>
      <c r="N99" s="96" t="s">
        <v>42</v>
      </c>
      <c r="O99" s="96" t="s">
        <v>147</v>
      </c>
      <c r="P99" s="96" t="s">
        <v>148</v>
      </c>
      <c r="Q99" s="96" t="s">
        <v>149</v>
      </c>
      <c r="R99" s="96" t="s">
        <v>150</v>
      </c>
      <c r="S99" s="96" t="s">
        <v>151</v>
      </c>
      <c r="T99" s="97" t="s">
        <v>152</v>
      </c>
      <c r="U99" s="189"/>
      <c r="V99" s="189"/>
      <c r="W99" s="189"/>
      <c r="X99" s="189"/>
      <c r="Y99" s="189"/>
      <c r="Z99" s="189"/>
      <c r="AA99" s="189"/>
      <c r="AB99" s="189"/>
      <c r="AC99" s="189"/>
      <c r="AD99" s="189"/>
      <c r="AE99" s="189"/>
    </row>
    <row r="100" s="2" customFormat="1" ht="22.8" customHeight="1">
      <c r="A100" s="41"/>
      <c r="B100" s="42"/>
      <c r="C100" s="102" t="s">
        <v>153</v>
      </c>
      <c r="D100" s="43"/>
      <c r="E100" s="43"/>
      <c r="F100" s="43"/>
      <c r="G100" s="43"/>
      <c r="H100" s="43"/>
      <c r="I100" s="43"/>
      <c r="J100" s="195">
        <f>BK100</f>
        <v>0</v>
      </c>
      <c r="K100" s="43"/>
      <c r="L100" s="47"/>
      <c r="M100" s="98"/>
      <c r="N100" s="196"/>
      <c r="O100" s="99"/>
      <c r="P100" s="197">
        <f>P101+P351+P547</f>
        <v>0</v>
      </c>
      <c r="Q100" s="99"/>
      <c r="R100" s="197">
        <f>R101+R351+R547</f>
        <v>22.133832730000002</v>
      </c>
      <c r="S100" s="99"/>
      <c r="T100" s="198">
        <f>T101+T351+T547</f>
        <v>30.691337860000004</v>
      </c>
      <c r="U100" s="41"/>
      <c r="V100" s="41"/>
      <c r="W100" s="41"/>
      <c r="X100" s="41"/>
      <c r="Y100" s="41"/>
      <c r="Z100" s="41"/>
      <c r="AA100" s="41"/>
      <c r="AB100" s="41"/>
      <c r="AC100" s="41"/>
      <c r="AD100" s="41"/>
      <c r="AE100" s="41"/>
      <c r="AT100" s="20" t="s">
        <v>71</v>
      </c>
      <c r="AU100" s="20" t="s">
        <v>135</v>
      </c>
      <c r="BK100" s="199">
        <f>BK101+BK351+BK547</f>
        <v>0</v>
      </c>
    </row>
    <row r="101" s="12" customFormat="1" ht="25.92" customHeight="1">
      <c r="A101" s="12"/>
      <c r="B101" s="200"/>
      <c r="C101" s="201"/>
      <c r="D101" s="202" t="s">
        <v>71</v>
      </c>
      <c r="E101" s="203" t="s">
        <v>213</v>
      </c>
      <c r="F101" s="203" t="s">
        <v>214</v>
      </c>
      <c r="G101" s="201"/>
      <c r="H101" s="201"/>
      <c r="I101" s="204"/>
      <c r="J101" s="205">
        <f>BK101</f>
        <v>0</v>
      </c>
      <c r="K101" s="201"/>
      <c r="L101" s="206"/>
      <c r="M101" s="207"/>
      <c r="N101" s="208"/>
      <c r="O101" s="208"/>
      <c r="P101" s="209">
        <f>P102+P129+P248+P327+P348</f>
        <v>0</v>
      </c>
      <c r="Q101" s="208"/>
      <c r="R101" s="209">
        <f>R102+R129+R248+R327+R348</f>
        <v>15.334643720000001</v>
      </c>
      <c r="S101" s="208"/>
      <c r="T101" s="210">
        <f>T102+T129+T248+T327+T348</f>
        <v>29.737563800000004</v>
      </c>
      <c r="U101" s="12"/>
      <c r="V101" s="12"/>
      <c r="W101" s="12"/>
      <c r="X101" s="12"/>
      <c r="Y101" s="12"/>
      <c r="Z101" s="12"/>
      <c r="AA101" s="12"/>
      <c r="AB101" s="12"/>
      <c r="AC101" s="12"/>
      <c r="AD101" s="12"/>
      <c r="AE101" s="12"/>
      <c r="AR101" s="211" t="s">
        <v>79</v>
      </c>
      <c r="AT101" s="212" t="s">
        <v>71</v>
      </c>
      <c r="AU101" s="212" t="s">
        <v>72</v>
      </c>
      <c r="AY101" s="211" t="s">
        <v>156</v>
      </c>
      <c r="BK101" s="213">
        <f>BK102+BK129+BK248+BK327+BK348</f>
        <v>0</v>
      </c>
    </row>
    <row r="102" s="12" customFormat="1" ht="22.8" customHeight="1">
      <c r="A102" s="12"/>
      <c r="B102" s="200"/>
      <c r="C102" s="201"/>
      <c r="D102" s="202" t="s">
        <v>71</v>
      </c>
      <c r="E102" s="214" t="s">
        <v>106</v>
      </c>
      <c r="F102" s="214" t="s">
        <v>237</v>
      </c>
      <c r="G102" s="201"/>
      <c r="H102" s="201"/>
      <c r="I102" s="204"/>
      <c r="J102" s="215">
        <f>BK102</f>
        <v>0</v>
      </c>
      <c r="K102" s="201"/>
      <c r="L102" s="206"/>
      <c r="M102" s="207"/>
      <c r="N102" s="208"/>
      <c r="O102" s="208"/>
      <c r="P102" s="209">
        <f>SUM(P103:P128)</f>
        <v>0</v>
      </c>
      <c r="Q102" s="208"/>
      <c r="R102" s="209">
        <f>SUM(R103:R128)</f>
        <v>2.6411809800000001</v>
      </c>
      <c r="S102" s="208"/>
      <c r="T102" s="210">
        <f>SUM(T103:T128)</f>
        <v>0</v>
      </c>
      <c r="U102" s="12"/>
      <c r="V102" s="12"/>
      <c r="W102" s="12"/>
      <c r="X102" s="12"/>
      <c r="Y102" s="12"/>
      <c r="Z102" s="12"/>
      <c r="AA102" s="12"/>
      <c r="AB102" s="12"/>
      <c r="AC102" s="12"/>
      <c r="AD102" s="12"/>
      <c r="AE102" s="12"/>
      <c r="AR102" s="211" t="s">
        <v>79</v>
      </c>
      <c r="AT102" s="212" t="s">
        <v>71</v>
      </c>
      <c r="AU102" s="212" t="s">
        <v>79</v>
      </c>
      <c r="AY102" s="211" t="s">
        <v>156</v>
      </c>
      <c r="BK102" s="213">
        <f>SUM(BK103:BK128)</f>
        <v>0</v>
      </c>
    </row>
    <row r="103" s="2" customFormat="1" ht="24.15" customHeight="1">
      <c r="A103" s="41"/>
      <c r="B103" s="42"/>
      <c r="C103" s="216" t="s">
        <v>79</v>
      </c>
      <c r="D103" s="216" t="s">
        <v>159</v>
      </c>
      <c r="E103" s="217" t="s">
        <v>664</v>
      </c>
      <c r="F103" s="218" t="s">
        <v>665</v>
      </c>
      <c r="G103" s="219" t="s">
        <v>218</v>
      </c>
      <c r="H103" s="220">
        <v>7.7199999999999998</v>
      </c>
      <c r="I103" s="221"/>
      <c r="J103" s="222">
        <f>ROUND(I103*H103,2)</f>
        <v>0</v>
      </c>
      <c r="K103" s="218" t="s">
        <v>219</v>
      </c>
      <c r="L103" s="47"/>
      <c r="M103" s="223" t="s">
        <v>19</v>
      </c>
      <c r="N103" s="224" t="s">
        <v>43</v>
      </c>
      <c r="O103" s="87"/>
      <c r="P103" s="225">
        <f>O103*H103</f>
        <v>0</v>
      </c>
      <c r="Q103" s="225">
        <v>0.061719999999999997</v>
      </c>
      <c r="R103" s="225">
        <f>Q103*H103</f>
        <v>0.47647839999999997</v>
      </c>
      <c r="S103" s="225">
        <v>0</v>
      </c>
      <c r="T103" s="226">
        <f>S103*H103</f>
        <v>0</v>
      </c>
      <c r="U103" s="41"/>
      <c r="V103" s="41"/>
      <c r="W103" s="41"/>
      <c r="X103" s="41"/>
      <c r="Y103" s="41"/>
      <c r="Z103" s="41"/>
      <c r="AA103" s="41"/>
      <c r="AB103" s="41"/>
      <c r="AC103" s="41"/>
      <c r="AD103" s="41"/>
      <c r="AE103" s="41"/>
      <c r="AR103" s="227" t="s">
        <v>178</v>
      </c>
      <c r="AT103" s="227" t="s">
        <v>159</v>
      </c>
      <c r="AU103" s="227" t="s">
        <v>81</v>
      </c>
      <c r="AY103" s="20" t="s">
        <v>156</v>
      </c>
      <c r="BE103" s="228">
        <f>IF(N103="základní",J103,0)</f>
        <v>0</v>
      </c>
      <c r="BF103" s="228">
        <f>IF(N103="snížená",J103,0)</f>
        <v>0</v>
      </c>
      <c r="BG103" s="228">
        <f>IF(N103="zákl. přenesená",J103,0)</f>
        <v>0</v>
      </c>
      <c r="BH103" s="228">
        <f>IF(N103="sníž. přenesená",J103,0)</f>
        <v>0</v>
      </c>
      <c r="BI103" s="228">
        <f>IF(N103="nulová",J103,0)</f>
        <v>0</v>
      </c>
      <c r="BJ103" s="20" t="s">
        <v>79</v>
      </c>
      <c r="BK103" s="228">
        <f>ROUND(I103*H103,2)</f>
        <v>0</v>
      </c>
      <c r="BL103" s="20" t="s">
        <v>178</v>
      </c>
      <c r="BM103" s="227" t="s">
        <v>666</v>
      </c>
    </row>
    <row r="104" s="2" customFormat="1">
      <c r="A104" s="41"/>
      <c r="B104" s="42"/>
      <c r="C104" s="43"/>
      <c r="D104" s="229" t="s">
        <v>166</v>
      </c>
      <c r="E104" s="43"/>
      <c r="F104" s="230" t="s">
        <v>667</v>
      </c>
      <c r="G104" s="43"/>
      <c r="H104" s="43"/>
      <c r="I104" s="231"/>
      <c r="J104" s="43"/>
      <c r="K104" s="43"/>
      <c r="L104" s="47"/>
      <c r="M104" s="232"/>
      <c r="N104" s="233"/>
      <c r="O104" s="87"/>
      <c r="P104" s="87"/>
      <c r="Q104" s="87"/>
      <c r="R104" s="87"/>
      <c r="S104" s="87"/>
      <c r="T104" s="88"/>
      <c r="U104" s="41"/>
      <c r="V104" s="41"/>
      <c r="W104" s="41"/>
      <c r="X104" s="41"/>
      <c r="Y104" s="41"/>
      <c r="Z104" s="41"/>
      <c r="AA104" s="41"/>
      <c r="AB104" s="41"/>
      <c r="AC104" s="41"/>
      <c r="AD104" s="41"/>
      <c r="AE104" s="41"/>
      <c r="AT104" s="20" t="s">
        <v>166</v>
      </c>
      <c r="AU104" s="20" t="s">
        <v>81</v>
      </c>
    </row>
    <row r="105" s="13" customFormat="1">
      <c r="A105" s="13"/>
      <c r="B105" s="239"/>
      <c r="C105" s="240"/>
      <c r="D105" s="241" t="s">
        <v>222</v>
      </c>
      <c r="E105" s="242" t="s">
        <v>19</v>
      </c>
      <c r="F105" s="243" t="s">
        <v>668</v>
      </c>
      <c r="G105" s="240"/>
      <c r="H105" s="244">
        <v>11.615</v>
      </c>
      <c r="I105" s="245"/>
      <c r="J105" s="240"/>
      <c r="K105" s="240"/>
      <c r="L105" s="246"/>
      <c r="M105" s="247"/>
      <c r="N105" s="248"/>
      <c r="O105" s="248"/>
      <c r="P105" s="248"/>
      <c r="Q105" s="248"/>
      <c r="R105" s="248"/>
      <c r="S105" s="248"/>
      <c r="T105" s="249"/>
      <c r="U105" s="13"/>
      <c r="V105" s="13"/>
      <c r="W105" s="13"/>
      <c r="X105" s="13"/>
      <c r="Y105" s="13"/>
      <c r="Z105" s="13"/>
      <c r="AA105" s="13"/>
      <c r="AB105" s="13"/>
      <c r="AC105" s="13"/>
      <c r="AD105" s="13"/>
      <c r="AE105" s="13"/>
      <c r="AT105" s="250" t="s">
        <v>222</v>
      </c>
      <c r="AU105" s="250" t="s">
        <v>81</v>
      </c>
      <c r="AV105" s="13" t="s">
        <v>81</v>
      </c>
      <c r="AW105" s="13" t="s">
        <v>33</v>
      </c>
      <c r="AX105" s="13" t="s">
        <v>72</v>
      </c>
      <c r="AY105" s="250" t="s">
        <v>156</v>
      </c>
    </row>
    <row r="106" s="13" customFormat="1">
      <c r="A106" s="13"/>
      <c r="B106" s="239"/>
      <c r="C106" s="240"/>
      <c r="D106" s="241" t="s">
        <v>222</v>
      </c>
      <c r="E106" s="242" t="s">
        <v>19</v>
      </c>
      <c r="F106" s="243" t="s">
        <v>669</v>
      </c>
      <c r="G106" s="240"/>
      <c r="H106" s="244">
        <v>-3.895</v>
      </c>
      <c r="I106" s="245"/>
      <c r="J106" s="240"/>
      <c r="K106" s="240"/>
      <c r="L106" s="246"/>
      <c r="M106" s="247"/>
      <c r="N106" s="248"/>
      <c r="O106" s="248"/>
      <c r="P106" s="248"/>
      <c r="Q106" s="248"/>
      <c r="R106" s="248"/>
      <c r="S106" s="248"/>
      <c r="T106" s="249"/>
      <c r="U106" s="13"/>
      <c r="V106" s="13"/>
      <c r="W106" s="13"/>
      <c r="X106" s="13"/>
      <c r="Y106" s="13"/>
      <c r="Z106" s="13"/>
      <c r="AA106" s="13"/>
      <c r="AB106" s="13"/>
      <c r="AC106" s="13"/>
      <c r="AD106" s="13"/>
      <c r="AE106" s="13"/>
      <c r="AT106" s="250" t="s">
        <v>222</v>
      </c>
      <c r="AU106" s="250" t="s">
        <v>81</v>
      </c>
      <c r="AV106" s="13" t="s">
        <v>81</v>
      </c>
      <c r="AW106" s="13" t="s">
        <v>33</v>
      </c>
      <c r="AX106" s="13" t="s">
        <v>72</v>
      </c>
      <c r="AY106" s="250" t="s">
        <v>156</v>
      </c>
    </row>
    <row r="107" s="16" customFormat="1">
      <c r="A107" s="16"/>
      <c r="B107" s="272"/>
      <c r="C107" s="273"/>
      <c r="D107" s="241" t="s">
        <v>222</v>
      </c>
      <c r="E107" s="274" t="s">
        <v>19</v>
      </c>
      <c r="F107" s="275" t="s">
        <v>292</v>
      </c>
      <c r="G107" s="273"/>
      <c r="H107" s="276">
        <v>7.7200000000000006</v>
      </c>
      <c r="I107" s="277"/>
      <c r="J107" s="273"/>
      <c r="K107" s="273"/>
      <c r="L107" s="278"/>
      <c r="M107" s="279"/>
      <c r="N107" s="280"/>
      <c r="O107" s="280"/>
      <c r="P107" s="280"/>
      <c r="Q107" s="280"/>
      <c r="R107" s="280"/>
      <c r="S107" s="280"/>
      <c r="T107" s="281"/>
      <c r="U107" s="16"/>
      <c r="V107" s="16"/>
      <c r="W107" s="16"/>
      <c r="X107" s="16"/>
      <c r="Y107" s="16"/>
      <c r="Z107" s="16"/>
      <c r="AA107" s="16"/>
      <c r="AB107" s="16"/>
      <c r="AC107" s="16"/>
      <c r="AD107" s="16"/>
      <c r="AE107" s="16"/>
      <c r="AT107" s="282" t="s">
        <v>222</v>
      </c>
      <c r="AU107" s="282" t="s">
        <v>81</v>
      </c>
      <c r="AV107" s="16" t="s">
        <v>178</v>
      </c>
      <c r="AW107" s="16" t="s">
        <v>33</v>
      </c>
      <c r="AX107" s="16" t="s">
        <v>79</v>
      </c>
      <c r="AY107" s="282" t="s">
        <v>156</v>
      </c>
    </row>
    <row r="108" s="2" customFormat="1" ht="24.15" customHeight="1">
      <c r="A108" s="41"/>
      <c r="B108" s="42"/>
      <c r="C108" s="216" t="s">
        <v>81</v>
      </c>
      <c r="D108" s="216" t="s">
        <v>159</v>
      </c>
      <c r="E108" s="217" t="s">
        <v>670</v>
      </c>
      <c r="F108" s="218" t="s">
        <v>671</v>
      </c>
      <c r="G108" s="219" t="s">
        <v>218</v>
      </c>
      <c r="H108" s="220">
        <v>20.558</v>
      </c>
      <c r="I108" s="221"/>
      <c r="J108" s="222">
        <f>ROUND(I108*H108,2)</f>
        <v>0</v>
      </c>
      <c r="K108" s="218" t="s">
        <v>219</v>
      </c>
      <c r="L108" s="47"/>
      <c r="M108" s="223" t="s">
        <v>19</v>
      </c>
      <c r="N108" s="224" t="s">
        <v>43</v>
      </c>
      <c r="O108" s="87"/>
      <c r="P108" s="225">
        <f>O108*H108</f>
        <v>0</v>
      </c>
      <c r="Q108" s="225">
        <v>0.079210000000000003</v>
      </c>
      <c r="R108" s="225">
        <f>Q108*H108</f>
        <v>1.62839918</v>
      </c>
      <c r="S108" s="225">
        <v>0</v>
      </c>
      <c r="T108" s="226">
        <f>S108*H108</f>
        <v>0</v>
      </c>
      <c r="U108" s="41"/>
      <c r="V108" s="41"/>
      <c r="W108" s="41"/>
      <c r="X108" s="41"/>
      <c r="Y108" s="41"/>
      <c r="Z108" s="41"/>
      <c r="AA108" s="41"/>
      <c r="AB108" s="41"/>
      <c r="AC108" s="41"/>
      <c r="AD108" s="41"/>
      <c r="AE108" s="41"/>
      <c r="AR108" s="227" t="s">
        <v>178</v>
      </c>
      <c r="AT108" s="227" t="s">
        <v>159</v>
      </c>
      <c r="AU108" s="227" t="s">
        <v>81</v>
      </c>
      <c r="AY108" s="20" t="s">
        <v>156</v>
      </c>
      <c r="BE108" s="228">
        <f>IF(N108="základní",J108,0)</f>
        <v>0</v>
      </c>
      <c r="BF108" s="228">
        <f>IF(N108="snížená",J108,0)</f>
        <v>0</v>
      </c>
      <c r="BG108" s="228">
        <f>IF(N108="zákl. přenesená",J108,0)</f>
        <v>0</v>
      </c>
      <c r="BH108" s="228">
        <f>IF(N108="sníž. přenesená",J108,0)</f>
        <v>0</v>
      </c>
      <c r="BI108" s="228">
        <f>IF(N108="nulová",J108,0)</f>
        <v>0</v>
      </c>
      <c r="BJ108" s="20" t="s">
        <v>79</v>
      </c>
      <c r="BK108" s="228">
        <f>ROUND(I108*H108,2)</f>
        <v>0</v>
      </c>
      <c r="BL108" s="20" t="s">
        <v>178</v>
      </c>
      <c r="BM108" s="227" t="s">
        <v>672</v>
      </c>
    </row>
    <row r="109" s="2" customFormat="1">
      <c r="A109" s="41"/>
      <c r="B109" s="42"/>
      <c r="C109" s="43"/>
      <c r="D109" s="229" t="s">
        <v>166</v>
      </c>
      <c r="E109" s="43"/>
      <c r="F109" s="230" t="s">
        <v>673</v>
      </c>
      <c r="G109" s="43"/>
      <c r="H109" s="43"/>
      <c r="I109" s="231"/>
      <c r="J109" s="43"/>
      <c r="K109" s="43"/>
      <c r="L109" s="47"/>
      <c r="M109" s="232"/>
      <c r="N109" s="233"/>
      <c r="O109" s="87"/>
      <c r="P109" s="87"/>
      <c r="Q109" s="87"/>
      <c r="R109" s="87"/>
      <c r="S109" s="87"/>
      <c r="T109" s="88"/>
      <c r="U109" s="41"/>
      <c r="V109" s="41"/>
      <c r="W109" s="41"/>
      <c r="X109" s="41"/>
      <c r="Y109" s="41"/>
      <c r="Z109" s="41"/>
      <c r="AA109" s="41"/>
      <c r="AB109" s="41"/>
      <c r="AC109" s="41"/>
      <c r="AD109" s="41"/>
      <c r="AE109" s="41"/>
      <c r="AT109" s="20" t="s">
        <v>166</v>
      </c>
      <c r="AU109" s="20" t="s">
        <v>81</v>
      </c>
    </row>
    <row r="110" s="13" customFormat="1">
      <c r="A110" s="13"/>
      <c r="B110" s="239"/>
      <c r="C110" s="240"/>
      <c r="D110" s="241" t="s">
        <v>222</v>
      </c>
      <c r="E110" s="242" t="s">
        <v>19</v>
      </c>
      <c r="F110" s="243" t="s">
        <v>674</v>
      </c>
      <c r="G110" s="240"/>
      <c r="H110" s="244">
        <v>20.558</v>
      </c>
      <c r="I110" s="245"/>
      <c r="J110" s="240"/>
      <c r="K110" s="240"/>
      <c r="L110" s="246"/>
      <c r="M110" s="247"/>
      <c r="N110" s="248"/>
      <c r="O110" s="248"/>
      <c r="P110" s="248"/>
      <c r="Q110" s="248"/>
      <c r="R110" s="248"/>
      <c r="S110" s="248"/>
      <c r="T110" s="249"/>
      <c r="U110" s="13"/>
      <c r="V110" s="13"/>
      <c r="W110" s="13"/>
      <c r="X110" s="13"/>
      <c r="Y110" s="13"/>
      <c r="Z110" s="13"/>
      <c r="AA110" s="13"/>
      <c r="AB110" s="13"/>
      <c r="AC110" s="13"/>
      <c r="AD110" s="13"/>
      <c r="AE110" s="13"/>
      <c r="AT110" s="250" t="s">
        <v>222</v>
      </c>
      <c r="AU110" s="250" t="s">
        <v>81</v>
      </c>
      <c r="AV110" s="13" t="s">
        <v>81</v>
      </c>
      <c r="AW110" s="13" t="s">
        <v>33</v>
      </c>
      <c r="AX110" s="13" t="s">
        <v>79</v>
      </c>
      <c r="AY110" s="250" t="s">
        <v>156</v>
      </c>
    </row>
    <row r="111" s="2" customFormat="1" ht="24.15" customHeight="1">
      <c r="A111" s="41"/>
      <c r="B111" s="42"/>
      <c r="C111" s="216" t="s">
        <v>106</v>
      </c>
      <c r="D111" s="216" t="s">
        <v>159</v>
      </c>
      <c r="E111" s="217" t="s">
        <v>675</v>
      </c>
      <c r="F111" s="218" t="s">
        <v>676</v>
      </c>
      <c r="G111" s="219" t="s">
        <v>218</v>
      </c>
      <c r="H111" s="220">
        <v>0.63400000000000001</v>
      </c>
      <c r="I111" s="221"/>
      <c r="J111" s="222">
        <f>ROUND(I111*H111,2)</f>
        <v>0</v>
      </c>
      <c r="K111" s="218" t="s">
        <v>219</v>
      </c>
      <c r="L111" s="47"/>
      <c r="M111" s="223" t="s">
        <v>19</v>
      </c>
      <c r="N111" s="224" t="s">
        <v>43</v>
      </c>
      <c r="O111" s="87"/>
      <c r="P111" s="225">
        <f>O111*H111</f>
        <v>0</v>
      </c>
      <c r="Q111" s="225">
        <v>0.080610000000000001</v>
      </c>
      <c r="R111" s="225">
        <f>Q111*H111</f>
        <v>0.051106740000000005</v>
      </c>
      <c r="S111" s="225">
        <v>0</v>
      </c>
      <c r="T111" s="226">
        <f>S111*H111</f>
        <v>0</v>
      </c>
      <c r="U111" s="41"/>
      <c r="V111" s="41"/>
      <c r="W111" s="41"/>
      <c r="X111" s="41"/>
      <c r="Y111" s="41"/>
      <c r="Z111" s="41"/>
      <c r="AA111" s="41"/>
      <c r="AB111" s="41"/>
      <c r="AC111" s="41"/>
      <c r="AD111" s="41"/>
      <c r="AE111" s="41"/>
      <c r="AR111" s="227" t="s">
        <v>178</v>
      </c>
      <c r="AT111" s="227" t="s">
        <v>159</v>
      </c>
      <c r="AU111" s="227" t="s">
        <v>81</v>
      </c>
      <c r="AY111" s="20" t="s">
        <v>156</v>
      </c>
      <c r="BE111" s="228">
        <f>IF(N111="základní",J111,0)</f>
        <v>0</v>
      </c>
      <c r="BF111" s="228">
        <f>IF(N111="snížená",J111,0)</f>
        <v>0</v>
      </c>
      <c r="BG111" s="228">
        <f>IF(N111="zákl. přenesená",J111,0)</f>
        <v>0</v>
      </c>
      <c r="BH111" s="228">
        <f>IF(N111="sníž. přenesená",J111,0)</f>
        <v>0</v>
      </c>
      <c r="BI111" s="228">
        <f>IF(N111="nulová",J111,0)</f>
        <v>0</v>
      </c>
      <c r="BJ111" s="20" t="s">
        <v>79</v>
      </c>
      <c r="BK111" s="228">
        <f>ROUND(I111*H111,2)</f>
        <v>0</v>
      </c>
      <c r="BL111" s="20" t="s">
        <v>178</v>
      </c>
      <c r="BM111" s="227" t="s">
        <v>677</v>
      </c>
    </row>
    <row r="112" s="2" customFormat="1">
      <c r="A112" s="41"/>
      <c r="B112" s="42"/>
      <c r="C112" s="43"/>
      <c r="D112" s="229" t="s">
        <v>166</v>
      </c>
      <c r="E112" s="43"/>
      <c r="F112" s="230" t="s">
        <v>678</v>
      </c>
      <c r="G112" s="43"/>
      <c r="H112" s="43"/>
      <c r="I112" s="231"/>
      <c r="J112" s="43"/>
      <c r="K112" s="43"/>
      <c r="L112" s="47"/>
      <c r="M112" s="232"/>
      <c r="N112" s="233"/>
      <c r="O112" s="87"/>
      <c r="P112" s="87"/>
      <c r="Q112" s="87"/>
      <c r="R112" s="87"/>
      <c r="S112" s="87"/>
      <c r="T112" s="88"/>
      <c r="U112" s="41"/>
      <c r="V112" s="41"/>
      <c r="W112" s="41"/>
      <c r="X112" s="41"/>
      <c r="Y112" s="41"/>
      <c r="Z112" s="41"/>
      <c r="AA112" s="41"/>
      <c r="AB112" s="41"/>
      <c r="AC112" s="41"/>
      <c r="AD112" s="41"/>
      <c r="AE112" s="41"/>
      <c r="AT112" s="20" t="s">
        <v>166</v>
      </c>
      <c r="AU112" s="20" t="s">
        <v>81</v>
      </c>
    </row>
    <row r="113" s="13" customFormat="1">
      <c r="A113" s="13"/>
      <c r="B113" s="239"/>
      <c r="C113" s="240"/>
      <c r="D113" s="241" t="s">
        <v>222</v>
      </c>
      <c r="E113" s="242" t="s">
        <v>19</v>
      </c>
      <c r="F113" s="243" t="s">
        <v>679</v>
      </c>
      <c r="G113" s="240"/>
      <c r="H113" s="244">
        <v>0.63400000000000001</v>
      </c>
      <c r="I113" s="245"/>
      <c r="J113" s="240"/>
      <c r="K113" s="240"/>
      <c r="L113" s="246"/>
      <c r="M113" s="247"/>
      <c r="N113" s="248"/>
      <c r="O113" s="248"/>
      <c r="P113" s="248"/>
      <c r="Q113" s="248"/>
      <c r="R113" s="248"/>
      <c r="S113" s="248"/>
      <c r="T113" s="249"/>
      <c r="U113" s="13"/>
      <c r="V113" s="13"/>
      <c r="W113" s="13"/>
      <c r="X113" s="13"/>
      <c r="Y113" s="13"/>
      <c r="Z113" s="13"/>
      <c r="AA113" s="13"/>
      <c r="AB113" s="13"/>
      <c r="AC113" s="13"/>
      <c r="AD113" s="13"/>
      <c r="AE113" s="13"/>
      <c r="AT113" s="250" t="s">
        <v>222</v>
      </c>
      <c r="AU113" s="250" t="s">
        <v>81</v>
      </c>
      <c r="AV113" s="13" t="s">
        <v>81</v>
      </c>
      <c r="AW113" s="13" t="s">
        <v>33</v>
      </c>
      <c r="AX113" s="13" t="s">
        <v>79</v>
      </c>
      <c r="AY113" s="250" t="s">
        <v>156</v>
      </c>
    </row>
    <row r="114" s="2" customFormat="1" ht="16.5" customHeight="1">
      <c r="A114" s="41"/>
      <c r="B114" s="42"/>
      <c r="C114" s="216" t="s">
        <v>178</v>
      </c>
      <c r="D114" s="216" t="s">
        <v>159</v>
      </c>
      <c r="E114" s="217" t="s">
        <v>264</v>
      </c>
      <c r="F114" s="218" t="s">
        <v>265</v>
      </c>
      <c r="G114" s="219" t="s">
        <v>266</v>
      </c>
      <c r="H114" s="220">
        <v>11.99</v>
      </c>
      <c r="I114" s="221"/>
      <c r="J114" s="222">
        <f>ROUND(I114*H114,2)</f>
        <v>0</v>
      </c>
      <c r="K114" s="218" t="s">
        <v>219</v>
      </c>
      <c r="L114" s="47"/>
      <c r="M114" s="223" t="s">
        <v>19</v>
      </c>
      <c r="N114" s="224" t="s">
        <v>43</v>
      </c>
      <c r="O114" s="87"/>
      <c r="P114" s="225">
        <f>O114*H114</f>
        <v>0</v>
      </c>
      <c r="Q114" s="225">
        <v>0.00012999999999999999</v>
      </c>
      <c r="R114" s="225">
        <f>Q114*H114</f>
        <v>0.0015586999999999999</v>
      </c>
      <c r="S114" s="225">
        <v>0</v>
      </c>
      <c r="T114" s="226">
        <f>S114*H114</f>
        <v>0</v>
      </c>
      <c r="U114" s="41"/>
      <c r="V114" s="41"/>
      <c r="W114" s="41"/>
      <c r="X114" s="41"/>
      <c r="Y114" s="41"/>
      <c r="Z114" s="41"/>
      <c r="AA114" s="41"/>
      <c r="AB114" s="41"/>
      <c r="AC114" s="41"/>
      <c r="AD114" s="41"/>
      <c r="AE114" s="41"/>
      <c r="AR114" s="227" t="s">
        <v>178</v>
      </c>
      <c r="AT114" s="227" t="s">
        <v>159</v>
      </c>
      <c r="AU114" s="227" t="s">
        <v>81</v>
      </c>
      <c r="AY114" s="20" t="s">
        <v>156</v>
      </c>
      <c r="BE114" s="228">
        <f>IF(N114="základní",J114,0)</f>
        <v>0</v>
      </c>
      <c r="BF114" s="228">
        <f>IF(N114="snížená",J114,0)</f>
        <v>0</v>
      </c>
      <c r="BG114" s="228">
        <f>IF(N114="zákl. přenesená",J114,0)</f>
        <v>0</v>
      </c>
      <c r="BH114" s="228">
        <f>IF(N114="sníž. přenesená",J114,0)</f>
        <v>0</v>
      </c>
      <c r="BI114" s="228">
        <f>IF(N114="nulová",J114,0)</f>
        <v>0</v>
      </c>
      <c r="BJ114" s="20" t="s">
        <v>79</v>
      </c>
      <c r="BK114" s="228">
        <f>ROUND(I114*H114,2)</f>
        <v>0</v>
      </c>
      <c r="BL114" s="20" t="s">
        <v>178</v>
      </c>
      <c r="BM114" s="227" t="s">
        <v>680</v>
      </c>
    </row>
    <row r="115" s="2" customFormat="1">
      <c r="A115" s="41"/>
      <c r="B115" s="42"/>
      <c r="C115" s="43"/>
      <c r="D115" s="229" t="s">
        <v>166</v>
      </c>
      <c r="E115" s="43"/>
      <c r="F115" s="230" t="s">
        <v>268</v>
      </c>
      <c r="G115" s="43"/>
      <c r="H115" s="43"/>
      <c r="I115" s="231"/>
      <c r="J115" s="43"/>
      <c r="K115" s="43"/>
      <c r="L115" s="47"/>
      <c r="M115" s="232"/>
      <c r="N115" s="233"/>
      <c r="O115" s="87"/>
      <c r="P115" s="87"/>
      <c r="Q115" s="87"/>
      <c r="R115" s="87"/>
      <c r="S115" s="87"/>
      <c r="T115" s="88"/>
      <c r="U115" s="41"/>
      <c r="V115" s="41"/>
      <c r="W115" s="41"/>
      <c r="X115" s="41"/>
      <c r="Y115" s="41"/>
      <c r="Z115" s="41"/>
      <c r="AA115" s="41"/>
      <c r="AB115" s="41"/>
      <c r="AC115" s="41"/>
      <c r="AD115" s="41"/>
      <c r="AE115" s="41"/>
      <c r="AT115" s="20" t="s">
        <v>166</v>
      </c>
      <c r="AU115" s="20" t="s">
        <v>81</v>
      </c>
    </row>
    <row r="116" s="13" customFormat="1">
      <c r="A116" s="13"/>
      <c r="B116" s="239"/>
      <c r="C116" s="240"/>
      <c r="D116" s="241" t="s">
        <v>222</v>
      </c>
      <c r="E116" s="242" t="s">
        <v>19</v>
      </c>
      <c r="F116" s="243" t="s">
        <v>681</v>
      </c>
      <c r="G116" s="240"/>
      <c r="H116" s="244">
        <v>11.99</v>
      </c>
      <c r="I116" s="245"/>
      <c r="J116" s="240"/>
      <c r="K116" s="240"/>
      <c r="L116" s="246"/>
      <c r="M116" s="247"/>
      <c r="N116" s="248"/>
      <c r="O116" s="248"/>
      <c r="P116" s="248"/>
      <c r="Q116" s="248"/>
      <c r="R116" s="248"/>
      <c r="S116" s="248"/>
      <c r="T116" s="249"/>
      <c r="U116" s="13"/>
      <c r="V116" s="13"/>
      <c r="W116" s="13"/>
      <c r="X116" s="13"/>
      <c r="Y116" s="13"/>
      <c r="Z116" s="13"/>
      <c r="AA116" s="13"/>
      <c r="AB116" s="13"/>
      <c r="AC116" s="13"/>
      <c r="AD116" s="13"/>
      <c r="AE116" s="13"/>
      <c r="AT116" s="250" t="s">
        <v>222</v>
      </c>
      <c r="AU116" s="250" t="s">
        <v>81</v>
      </c>
      <c r="AV116" s="13" t="s">
        <v>81</v>
      </c>
      <c r="AW116" s="13" t="s">
        <v>33</v>
      </c>
      <c r="AX116" s="13" t="s">
        <v>79</v>
      </c>
      <c r="AY116" s="250" t="s">
        <v>156</v>
      </c>
    </row>
    <row r="117" s="2" customFormat="1" ht="24.15" customHeight="1">
      <c r="A117" s="41"/>
      <c r="B117" s="42"/>
      <c r="C117" s="216" t="s">
        <v>155</v>
      </c>
      <c r="D117" s="216" t="s">
        <v>159</v>
      </c>
      <c r="E117" s="217" t="s">
        <v>682</v>
      </c>
      <c r="F117" s="218" t="s">
        <v>683</v>
      </c>
      <c r="G117" s="219" t="s">
        <v>187</v>
      </c>
      <c r="H117" s="220">
        <v>1</v>
      </c>
      <c r="I117" s="221"/>
      <c r="J117" s="222">
        <f>ROUND(I117*H117,2)</f>
        <v>0</v>
      </c>
      <c r="K117" s="218" t="s">
        <v>219</v>
      </c>
      <c r="L117" s="47"/>
      <c r="M117" s="223" t="s">
        <v>19</v>
      </c>
      <c r="N117" s="224" t="s">
        <v>43</v>
      </c>
      <c r="O117" s="87"/>
      <c r="P117" s="225">
        <f>O117*H117</f>
        <v>0</v>
      </c>
      <c r="Q117" s="225">
        <v>0.055280000000000003</v>
      </c>
      <c r="R117" s="225">
        <f>Q117*H117</f>
        <v>0.055280000000000003</v>
      </c>
      <c r="S117" s="225">
        <v>0</v>
      </c>
      <c r="T117" s="226">
        <f>S117*H117</f>
        <v>0</v>
      </c>
      <c r="U117" s="41"/>
      <c r="V117" s="41"/>
      <c r="W117" s="41"/>
      <c r="X117" s="41"/>
      <c r="Y117" s="41"/>
      <c r="Z117" s="41"/>
      <c r="AA117" s="41"/>
      <c r="AB117" s="41"/>
      <c r="AC117" s="41"/>
      <c r="AD117" s="41"/>
      <c r="AE117" s="41"/>
      <c r="AR117" s="227" t="s">
        <v>178</v>
      </c>
      <c r="AT117" s="227" t="s">
        <v>159</v>
      </c>
      <c r="AU117" s="227" t="s">
        <v>81</v>
      </c>
      <c r="AY117" s="20" t="s">
        <v>156</v>
      </c>
      <c r="BE117" s="228">
        <f>IF(N117="základní",J117,0)</f>
        <v>0</v>
      </c>
      <c r="BF117" s="228">
        <f>IF(N117="snížená",J117,0)</f>
        <v>0</v>
      </c>
      <c r="BG117" s="228">
        <f>IF(N117="zákl. přenesená",J117,0)</f>
        <v>0</v>
      </c>
      <c r="BH117" s="228">
        <f>IF(N117="sníž. přenesená",J117,0)</f>
        <v>0</v>
      </c>
      <c r="BI117" s="228">
        <f>IF(N117="nulová",J117,0)</f>
        <v>0</v>
      </c>
      <c r="BJ117" s="20" t="s">
        <v>79</v>
      </c>
      <c r="BK117" s="228">
        <f>ROUND(I117*H117,2)</f>
        <v>0</v>
      </c>
      <c r="BL117" s="20" t="s">
        <v>178</v>
      </c>
      <c r="BM117" s="227" t="s">
        <v>684</v>
      </c>
    </row>
    <row r="118" s="2" customFormat="1">
      <c r="A118" s="41"/>
      <c r="B118" s="42"/>
      <c r="C118" s="43"/>
      <c r="D118" s="229" t="s">
        <v>166</v>
      </c>
      <c r="E118" s="43"/>
      <c r="F118" s="230" t="s">
        <v>685</v>
      </c>
      <c r="G118" s="43"/>
      <c r="H118" s="43"/>
      <c r="I118" s="231"/>
      <c r="J118" s="43"/>
      <c r="K118" s="43"/>
      <c r="L118" s="47"/>
      <c r="M118" s="232"/>
      <c r="N118" s="233"/>
      <c r="O118" s="87"/>
      <c r="P118" s="87"/>
      <c r="Q118" s="87"/>
      <c r="R118" s="87"/>
      <c r="S118" s="87"/>
      <c r="T118" s="88"/>
      <c r="U118" s="41"/>
      <c r="V118" s="41"/>
      <c r="W118" s="41"/>
      <c r="X118" s="41"/>
      <c r="Y118" s="41"/>
      <c r="Z118" s="41"/>
      <c r="AA118" s="41"/>
      <c r="AB118" s="41"/>
      <c r="AC118" s="41"/>
      <c r="AD118" s="41"/>
      <c r="AE118" s="41"/>
      <c r="AT118" s="20" t="s">
        <v>166</v>
      </c>
      <c r="AU118" s="20" t="s">
        <v>81</v>
      </c>
    </row>
    <row r="119" s="2" customFormat="1" ht="16.5" customHeight="1">
      <c r="A119" s="41"/>
      <c r="B119" s="42"/>
      <c r="C119" s="216" t="s">
        <v>189</v>
      </c>
      <c r="D119" s="216" t="s">
        <v>159</v>
      </c>
      <c r="E119" s="217" t="s">
        <v>238</v>
      </c>
      <c r="F119" s="218" t="s">
        <v>239</v>
      </c>
      <c r="G119" s="219" t="s">
        <v>240</v>
      </c>
      <c r="H119" s="220">
        <v>0.10199999999999999</v>
      </c>
      <c r="I119" s="221"/>
      <c r="J119" s="222">
        <f>ROUND(I119*H119,2)</f>
        <v>0</v>
      </c>
      <c r="K119" s="218" t="s">
        <v>219</v>
      </c>
      <c r="L119" s="47"/>
      <c r="M119" s="223" t="s">
        <v>19</v>
      </c>
      <c r="N119" s="224" t="s">
        <v>43</v>
      </c>
      <c r="O119" s="87"/>
      <c r="P119" s="225">
        <f>O119*H119</f>
        <v>0</v>
      </c>
      <c r="Q119" s="225">
        <v>1.0900000000000001</v>
      </c>
      <c r="R119" s="225">
        <f>Q119*H119</f>
        <v>0.11118</v>
      </c>
      <c r="S119" s="225">
        <v>0</v>
      </c>
      <c r="T119" s="226">
        <f>S119*H119</f>
        <v>0</v>
      </c>
      <c r="U119" s="41"/>
      <c r="V119" s="41"/>
      <c r="W119" s="41"/>
      <c r="X119" s="41"/>
      <c r="Y119" s="41"/>
      <c r="Z119" s="41"/>
      <c r="AA119" s="41"/>
      <c r="AB119" s="41"/>
      <c r="AC119" s="41"/>
      <c r="AD119" s="41"/>
      <c r="AE119" s="41"/>
      <c r="AR119" s="227" t="s">
        <v>178</v>
      </c>
      <c r="AT119" s="227" t="s">
        <v>159</v>
      </c>
      <c r="AU119" s="227" t="s">
        <v>81</v>
      </c>
      <c r="AY119" s="20" t="s">
        <v>156</v>
      </c>
      <c r="BE119" s="228">
        <f>IF(N119="základní",J119,0)</f>
        <v>0</v>
      </c>
      <c r="BF119" s="228">
        <f>IF(N119="snížená",J119,0)</f>
        <v>0</v>
      </c>
      <c r="BG119" s="228">
        <f>IF(N119="zákl. přenesená",J119,0)</f>
        <v>0</v>
      </c>
      <c r="BH119" s="228">
        <f>IF(N119="sníž. přenesená",J119,0)</f>
        <v>0</v>
      </c>
      <c r="BI119" s="228">
        <f>IF(N119="nulová",J119,0)</f>
        <v>0</v>
      </c>
      <c r="BJ119" s="20" t="s">
        <v>79</v>
      </c>
      <c r="BK119" s="228">
        <f>ROUND(I119*H119,2)</f>
        <v>0</v>
      </c>
      <c r="BL119" s="20" t="s">
        <v>178</v>
      </c>
      <c r="BM119" s="227" t="s">
        <v>686</v>
      </c>
    </row>
    <row r="120" s="2" customFormat="1">
      <c r="A120" s="41"/>
      <c r="B120" s="42"/>
      <c r="C120" s="43"/>
      <c r="D120" s="229" t="s">
        <v>166</v>
      </c>
      <c r="E120" s="43"/>
      <c r="F120" s="230" t="s">
        <v>242</v>
      </c>
      <c r="G120" s="43"/>
      <c r="H120" s="43"/>
      <c r="I120" s="231"/>
      <c r="J120" s="43"/>
      <c r="K120" s="43"/>
      <c r="L120" s="47"/>
      <c r="M120" s="232"/>
      <c r="N120" s="233"/>
      <c r="O120" s="87"/>
      <c r="P120" s="87"/>
      <c r="Q120" s="87"/>
      <c r="R120" s="87"/>
      <c r="S120" s="87"/>
      <c r="T120" s="88"/>
      <c r="U120" s="41"/>
      <c r="V120" s="41"/>
      <c r="W120" s="41"/>
      <c r="X120" s="41"/>
      <c r="Y120" s="41"/>
      <c r="Z120" s="41"/>
      <c r="AA120" s="41"/>
      <c r="AB120" s="41"/>
      <c r="AC120" s="41"/>
      <c r="AD120" s="41"/>
      <c r="AE120" s="41"/>
      <c r="AT120" s="20" t="s">
        <v>166</v>
      </c>
      <c r="AU120" s="20" t="s">
        <v>81</v>
      </c>
    </row>
    <row r="121" s="14" customFormat="1">
      <c r="A121" s="14"/>
      <c r="B121" s="251"/>
      <c r="C121" s="252"/>
      <c r="D121" s="241" t="s">
        <v>222</v>
      </c>
      <c r="E121" s="253" t="s">
        <v>19</v>
      </c>
      <c r="F121" s="254" t="s">
        <v>244</v>
      </c>
      <c r="G121" s="252"/>
      <c r="H121" s="253" t="s">
        <v>19</v>
      </c>
      <c r="I121" s="255"/>
      <c r="J121" s="252"/>
      <c r="K121" s="252"/>
      <c r="L121" s="256"/>
      <c r="M121" s="257"/>
      <c r="N121" s="258"/>
      <c r="O121" s="258"/>
      <c r="P121" s="258"/>
      <c r="Q121" s="258"/>
      <c r="R121" s="258"/>
      <c r="S121" s="258"/>
      <c r="T121" s="259"/>
      <c r="U121" s="14"/>
      <c r="V121" s="14"/>
      <c r="W121" s="14"/>
      <c r="X121" s="14"/>
      <c r="Y121" s="14"/>
      <c r="Z121" s="14"/>
      <c r="AA121" s="14"/>
      <c r="AB121" s="14"/>
      <c r="AC121" s="14"/>
      <c r="AD121" s="14"/>
      <c r="AE121" s="14"/>
      <c r="AT121" s="260" t="s">
        <v>222</v>
      </c>
      <c r="AU121" s="260" t="s">
        <v>81</v>
      </c>
      <c r="AV121" s="14" t="s">
        <v>79</v>
      </c>
      <c r="AW121" s="14" t="s">
        <v>33</v>
      </c>
      <c r="AX121" s="14" t="s">
        <v>72</v>
      </c>
      <c r="AY121" s="260" t="s">
        <v>156</v>
      </c>
    </row>
    <row r="122" s="13" customFormat="1">
      <c r="A122" s="13"/>
      <c r="B122" s="239"/>
      <c r="C122" s="240"/>
      <c r="D122" s="241" t="s">
        <v>222</v>
      </c>
      <c r="E122" s="242" t="s">
        <v>19</v>
      </c>
      <c r="F122" s="243" t="s">
        <v>687</v>
      </c>
      <c r="G122" s="240"/>
      <c r="H122" s="244">
        <v>0.10199999999999999</v>
      </c>
      <c r="I122" s="245"/>
      <c r="J122" s="240"/>
      <c r="K122" s="240"/>
      <c r="L122" s="246"/>
      <c r="M122" s="247"/>
      <c r="N122" s="248"/>
      <c r="O122" s="248"/>
      <c r="P122" s="248"/>
      <c r="Q122" s="248"/>
      <c r="R122" s="248"/>
      <c r="S122" s="248"/>
      <c r="T122" s="249"/>
      <c r="U122" s="13"/>
      <c r="V122" s="13"/>
      <c r="W122" s="13"/>
      <c r="X122" s="13"/>
      <c r="Y122" s="13"/>
      <c r="Z122" s="13"/>
      <c r="AA122" s="13"/>
      <c r="AB122" s="13"/>
      <c r="AC122" s="13"/>
      <c r="AD122" s="13"/>
      <c r="AE122" s="13"/>
      <c r="AT122" s="250" t="s">
        <v>222</v>
      </c>
      <c r="AU122" s="250" t="s">
        <v>81</v>
      </c>
      <c r="AV122" s="13" t="s">
        <v>81</v>
      </c>
      <c r="AW122" s="13" t="s">
        <v>33</v>
      </c>
      <c r="AX122" s="13" t="s">
        <v>79</v>
      </c>
      <c r="AY122" s="250" t="s">
        <v>156</v>
      </c>
    </row>
    <row r="123" s="2" customFormat="1" ht="16.5" customHeight="1">
      <c r="A123" s="41"/>
      <c r="B123" s="42"/>
      <c r="C123" s="216" t="s">
        <v>256</v>
      </c>
      <c r="D123" s="216" t="s">
        <v>159</v>
      </c>
      <c r="E123" s="217" t="s">
        <v>688</v>
      </c>
      <c r="F123" s="218" t="s">
        <v>689</v>
      </c>
      <c r="G123" s="219" t="s">
        <v>226</v>
      </c>
      <c r="H123" s="220">
        <v>0.062</v>
      </c>
      <c r="I123" s="221"/>
      <c r="J123" s="222">
        <f>ROUND(I123*H123,2)</f>
        <v>0</v>
      </c>
      <c r="K123" s="218" t="s">
        <v>219</v>
      </c>
      <c r="L123" s="47"/>
      <c r="M123" s="223" t="s">
        <v>19</v>
      </c>
      <c r="N123" s="224" t="s">
        <v>43</v>
      </c>
      <c r="O123" s="87"/>
      <c r="P123" s="225">
        <f>O123*H123</f>
        <v>0</v>
      </c>
      <c r="Q123" s="225">
        <v>1.94302</v>
      </c>
      <c r="R123" s="225">
        <f>Q123*H123</f>
        <v>0.12046724</v>
      </c>
      <c r="S123" s="225">
        <v>0</v>
      </c>
      <c r="T123" s="226">
        <f>S123*H123</f>
        <v>0</v>
      </c>
      <c r="U123" s="41"/>
      <c r="V123" s="41"/>
      <c r="W123" s="41"/>
      <c r="X123" s="41"/>
      <c r="Y123" s="41"/>
      <c r="Z123" s="41"/>
      <c r="AA123" s="41"/>
      <c r="AB123" s="41"/>
      <c r="AC123" s="41"/>
      <c r="AD123" s="41"/>
      <c r="AE123" s="41"/>
      <c r="AR123" s="227" t="s">
        <v>178</v>
      </c>
      <c r="AT123" s="227" t="s">
        <v>159</v>
      </c>
      <c r="AU123" s="227" t="s">
        <v>81</v>
      </c>
      <c r="AY123" s="20" t="s">
        <v>156</v>
      </c>
      <c r="BE123" s="228">
        <f>IF(N123="základní",J123,0)</f>
        <v>0</v>
      </c>
      <c r="BF123" s="228">
        <f>IF(N123="snížená",J123,0)</f>
        <v>0</v>
      </c>
      <c r="BG123" s="228">
        <f>IF(N123="zákl. přenesená",J123,0)</f>
        <v>0</v>
      </c>
      <c r="BH123" s="228">
        <f>IF(N123="sníž. přenesená",J123,0)</f>
        <v>0</v>
      </c>
      <c r="BI123" s="228">
        <f>IF(N123="nulová",J123,0)</f>
        <v>0</v>
      </c>
      <c r="BJ123" s="20" t="s">
        <v>79</v>
      </c>
      <c r="BK123" s="228">
        <f>ROUND(I123*H123,2)</f>
        <v>0</v>
      </c>
      <c r="BL123" s="20" t="s">
        <v>178</v>
      </c>
      <c r="BM123" s="227" t="s">
        <v>690</v>
      </c>
    </row>
    <row r="124" s="2" customFormat="1">
      <c r="A124" s="41"/>
      <c r="B124" s="42"/>
      <c r="C124" s="43"/>
      <c r="D124" s="229" t="s">
        <v>166</v>
      </c>
      <c r="E124" s="43"/>
      <c r="F124" s="230" t="s">
        <v>691</v>
      </c>
      <c r="G124" s="43"/>
      <c r="H124" s="43"/>
      <c r="I124" s="231"/>
      <c r="J124" s="43"/>
      <c r="K124" s="43"/>
      <c r="L124" s="47"/>
      <c r="M124" s="232"/>
      <c r="N124" s="233"/>
      <c r="O124" s="87"/>
      <c r="P124" s="87"/>
      <c r="Q124" s="87"/>
      <c r="R124" s="87"/>
      <c r="S124" s="87"/>
      <c r="T124" s="88"/>
      <c r="U124" s="41"/>
      <c r="V124" s="41"/>
      <c r="W124" s="41"/>
      <c r="X124" s="41"/>
      <c r="Y124" s="41"/>
      <c r="Z124" s="41"/>
      <c r="AA124" s="41"/>
      <c r="AB124" s="41"/>
      <c r="AC124" s="41"/>
      <c r="AD124" s="41"/>
      <c r="AE124" s="41"/>
      <c r="AT124" s="20" t="s">
        <v>166</v>
      </c>
      <c r="AU124" s="20" t="s">
        <v>81</v>
      </c>
    </row>
    <row r="125" s="13" customFormat="1">
      <c r="A125" s="13"/>
      <c r="B125" s="239"/>
      <c r="C125" s="240"/>
      <c r="D125" s="241" t="s">
        <v>222</v>
      </c>
      <c r="E125" s="242" t="s">
        <v>19</v>
      </c>
      <c r="F125" s="243" t="s">
        <v>692</v>
      </c>
      <c r="G125" s="240"/>
      <c r="H125" s="244">
        <v>0.062</v>
      </c>
      <c r="I125" s="245"/>
      <c r="J125" s="240"/>
      <c r="K125" s="240"/>
      <c r="L125" s="246"/>
      <c r="M125" s="247"/>
      <c r="N125" s="248"/>
      <c r="O125" s="248"/>
      <c r="P125" s="248"/>
      <c r="Q125" s="248"/>
      <c r="R125" s="248"/>
      <c r="S125" s="248"/>
      <c r="T125" s="249"/>
      <c r="U125" s="13"/>
      <c r="V125" s="13"/>
      <c r="W125" s="13"/>
      <c r="X125" s="13"/>
      <c r="Y125" s="13"/>
      <c r="Z125" s="13"/>
      <c r="AA125" s="13"/>
      <c r="AB125" s="13"/>
      <c r="AC125" s="13"/>
      <c r="AD125" s="13"/>
      <c r="AE125" s="13"/>
      <c r="AT125" s="250" t="s">
        <v>222</v>
      </c>
      <c r="AU125" s="250" t="s">
        <v>81</v>
      </c>
      <c r="AV125" s="13" t="s">
        <v>81</v>
      </c>
      <c r="AW125" s="13" t="s">
        <v>33</v>
      </c>
      <c r="AX125" s="13" t="s">
        <v>79</v>
      </c>
      <c r="AY125" s="250" t="s">
        <v>156</v>
      </c>
    </row>
    <row r="126" s="2" customFormat="1" ht="21.75" customHeight="1">
      <c r="A126" s="41"/>
      <c r="B126" s="42"/>
      <c r="C126" s="216" t="s">
        <v>263</v>
      </c>
      <c r="D126" s="216" t="s">
        <v>159</v>
      </c>
      <c r="E126" s="217" t="s">
        <v>246</v>
      </c>
      <c r="F126" s="218" t="s">
        <v>247</v>
      </c>
      <c r="G126" s="219" t="s">
        <v>218</v>
      </c>
      <c r="H126" s="220">
        <v>1.1040000000000001</v>
      </c>
      <c r="I126" s="221"/>
      <c r="J126" s="222">
        <f>ROUND(I126*H126,2)</f>
        <v>0</v>
      </c>
      <c r="K126" s="218" t="s">
        <v>219</v>
      </c>
      <c r="L126" s="47"/>
      <c r="M126" s="223" t="s">
        <v>19</v>
      </c>
      <c r="N126" s="224" t="s">
        <v>43</v>
      </c>
      <c r="O126" s="87"/>
      <c r="P126" s="225">
        <f>O126*H126</f>
        <v>0</v>
      </c>
      <c r="Q126" s="225">
        <v>0.17818000000000001</v>
      </c>
      <c r="R126" s="225">
        <f>Q126*H126</f>
        <v>0.19671072000000003</v>
      </c>
      <c r="S126" s="225">
        <v>0</v>
      </c>
      <c r="T126" s="226">
        <f>S126*H126</f>
        <v>0</v>
      </c>
      <c r="U126" s="41"/>
      <c r="V126" s="41"/>
      <c r="W126" s="41"/>
      <c r="X126" s="41"/>
      <c r="Y126" s="41"/>
      <c r="Z126" s="41"/>
      <c r="AA126" s="41"/>
      <c r="AB126" s="41"/>
      <c r="AC126" s="41"/>
      <c r="AD126" s="41"/>
      <c r="AE126" s="41"/>
      <c r="AR126" s="227" t="s">
        <v>178</v>
      </c>
      <c r="AT126" s="227" t="s">
        <v>159</v>
      </c>
      <c r="AU126" s="227" t="s">
        <v>81</v>
      </c>
      <c r="AY126" s="20" t="s">
        <v>156</v>
      </c>
      <c r="BE126" s="228">
        <f>IF(N126="základní",J126,0)</f>
        <v>0</v>
      </c>
      <c r="BF126" s="228">
        <f>IF(N126="snížená",J126,0)</f>
        <v>0</v>
      </c>
      <c r="BG126" s="228">
        <f>IF(N126="zákl. přenesená",J126,0)</f>
        <v>0</v>
      </c>
      <c r="BH126" s="228">
        <f>IF(N126="sníž. přenesená",J126,0)</f>
        <v>0</v>
      </c>
      <c r="BI126" s="228">
        <f>IF(N126="nulová",J126,0)</f>
        <v>0</v>
      </c>
      <c r="BJ126" s="20" t="s">
        <v>79</v>
      </c>
      <c r="BK126" s="228">
        <f>ROUND(I126*H126,2)</f>
        <v>0</v>
      </c>
      <c r="BL126" s="20" t="s">
        <v>178</v>
      </c>
      <c r="BM126" s="227" t="s">
        <v>693</v>
      </c>
    </row>
    <row r="127" s="2" customFormat="1">
      <c r="A127" s="41"/>
      <c r="B127" s="42"/>
      <c r="C127" s="43"/>
      <c r="D127" s="229" t="s">
        <v>166</v>
      </c>
      <c r="E127" s="43"/>
      <c r="F127" s="230" t="s">
        <v>249</v>
      </c>
      <c r="G127" s="43"/>
      <c r="H127" s="43"/>
      <c r="I127" s="231"/>
      <c r="J127" s="43"/>
      <c r="K127" s="43"/>
      <c r="L127" s="47"/>
      <c r="M127" s="232"/>
      <c r="N127" s="233"/>
      <c r="O127" s="87"/>
      <c r="P127" s="87"/>
      <c r="Q127" s="87"/>
      <c r="R127" s="87"/>
      <c r="S127" s="87"/>
      <c r="T127" s="88"/>
      <c r="U127" s="41"/>
      <c r="V127" s="41"/>
      <c r="W127" s="41"/>
      <c r="X127" s="41"/>
      <c r="Y127" s="41"/>
      <c r="Z127" s="41"/>
      <c r="AA127" s="41"/>
      <c r="AB127" s="41"/>
      <c r="AC127" s="41"/>
      <c r="AD127" s="41"/>
      <c r="AE127" s="41"/>
      <c r="AT127" s="20" t="s">
        <v>166</v>
      </c>
      <c r="AU127" s="20" t="s">
        <v>81</v>
      </c>
    </row>
    <row r="128" s="13" customFormat="1">
      <c r="A128" s="13"/>
      <c r="B128" s="239"/>
      <c r="C128" s="240"/>
      <c r="D128" s="241" t="s">
        <v>222</v>
      </c>
      <c r="E128" s="242" t="s">
        <v>19</v>
      </c>
      <c r="F128" s="243" t="s">
        <v>694</v>
      </c>
      <c r="G128" s="240"/>
      <c r="H128" s="244">
        <v>1.1040000000000001</v>
      </c>
      <c r="I128" s="245"/>
      <c r="J128" s="240"/>
      <c r="K128" s="240"/>
      <c r="L128" s="246"/>
      <c r="M128" s="247"/>
      <c r="N128" s="248"/>
      <c r="O128" s="248"/>
      <c r="P128" s="248"/>
      <c r="Q128" s="248"/>
      <c r="R128" s="248"/>
      <c r="S128" s="248"/>
      <c r="T128" s="249"/>
      <c r="U128" s="13"/>
      <c r="V128" s="13"/>
      <c r="W128" s="13"/>
      <c r="X128" s="13"/>
      <c r="Y128" s="13"/>
      <c r="Z128" s="13"/>
      <c r="AA128" s="13"/>
      <c r="AB128" s="13"/>
      <c r="AC128" s="13"/>
      <c r="AD128" s="13"/>
      <c r="AE128" s="13"/>
      <c r="AT128" s="250" t="s">
        <v>222</v>
      </c>
      <c r="AU128" s="250" t="s">
        <v>81</v>
      </c>
      <c r="AV128" s="13" t="s">
        <v>81</v>
      </c>
      <c r="AW128" s="13" t="s">
        <v>33</v>
      </c>
      <c r="AX128" s="13" t="s">
        <v>79</v>
      </c>
      <c r="AY128" s="250" t="s">
        <v>156</v>
      </c>
    </row>
    <row r="129" s="12" customFormat="1" ht="22.8" customHeight="1">
      <c r="A129" s="12"/>
      <c r="B129" s="200"/>
      <c r="C129" s="201"/>
      <c r="D129" s="202" t="s">
        <v>71</v>
      </c>
      <c r="E129" s="214" t="s">
        <v>189</v>
      </c>
      <c r="F129" s="214" t="s">
        <v>280</v>
      </c>
      <c r="G129" s="201"/>
      <c r="H129" s="201"/>
      <c r="I129" s="204"/>
      <c r="J129" s="215">
        <f>BK129</f>
        <v>0</v>
      </c>
      <c r="K129" s="201"/>
      <c r="L129" s="206"/>
      <c r="M129" s="207"/>
      <c r="N129" s="208"/>
      <c r="O129" s="208"/>
      <c r="P129" s="209">
        <f>SUM(P130:P247)</f>
        <v>0</v>
      </c>
      <c r="Q129" s="208"/>
      <c r="R129" s="209">
        <f>SUM(R130:R247)</f>
        <v>12.660690140000002</v>
      </c>
      <c r="S129" s="208"/>
      <c r="T129" s="210">
        <f>SUM(T130:T247)</f>
        <v>0.0043578000000000002</v>
      </c>
      <c r="U129" s="12"/>
      <c r="V129" s="12"/>
      <c r="W129" s="12"/>
      <c r="X129" s="12"/>
      <c r="Y129" s="12"/>
      <c r="Z129" s="12"/>
      <c r="AA129" s="12"/>
      <c r="AB129" s="12"/>
      <c r="AC129" s="12"/>
      <c r="AD129" s="12"/>
      <c r="AE129" s="12"/>
      <c r="AR129" s="211" t="s">
        <v>79</v>
      </c>
      <c r="AT129" s="212" t="s">
        <v>71</v>
      </c>
      <c r="AU129" s="212" t="s">
        <v>79</v>
      </c>
      <c r="AY129" s="211" t="s">
        <v>156</v>
      </c>
      <c r="BK129" s="213">
        <f>SUM(BK130:BK247)</f>
        <v>0</v>
      </c>
    </row>
    <row r="130" s="2" customFormat="1" ht="16.5" customHeight="1">
      <c r="A130" s="41"/>
      <c r="B130" s="42"/>
      <c r="C130" s="216" t="s">
        <v>270</v>
      </c>
      <c r="D130" s="216" t="s">
        <v>159</v>
      </c>
      <c r="E130" s="217" t="s">
        <v>695</v>
      </c>
      <c r="F130" s="218" t="s">
        <v>696</v>
      </c>
      <c r="G130" s="219" t="s">
        <v>218</v>
      </c>
      <c r="H130" s="220">
        <v>72.629999999999995</v>
      </c>
      <c r="I130" s="221"/>
      <c r="J130" s="222">
        <f>ROUND(I130*H130,2)</f>
        <v>0</v>
      </c>
      <c r="K130" s="218" t="s">
        <v>219</v>
      </c>
      <c r="L130" s="47"/>
      <c r="M130" s="223" t="s">
        <v>19</v>
      </c>
      <c r="N130" s="224" t="s">
        <v>43</v>
      </c>
      <c r="O130" s="87"/>
      <c r="P130" s="225">
        <f>O130*H130</f>
        <v>0</v>
      </c>
      <c r="Q130" s="225">
        <v>0.00098999999999999999</v>
      </c>
      <c r="R130" s="225">
        <f>Q130*H130</f>
        <v>0.071903700000000001</v>
      </c>
      <c r="S130" s="225">
        <v>6.0000000000000002E-05</v>
      </c>
      <c r="T130" s="226">
        <f>S130*H130</f>
        <v>0.0043578000000000002</v>
      </c>
      <c r="U130" s="41"/>
      <c r="V130" s="41"/>
      <c r="W130" s="41"/>
      <c r="X130" s="41"/>
      <c r="Y130" s="41"/>
      <c r="Z130" s="41"/>
      <c r="AA130" s="41"/>
      <c r="AB130" s="41"/>
      <c r="AC130" s="41"/>
      <c r="AD130" s="41"/>
      <c r="AE130" s="41"/>
      <c r="AR130" s="227" t="s">
        <v>178</v>
      </c>
      <c r="AT130" s="227" t="s">
        <v>159</v>
      </c>
      <c r="AU130" s="227" t="s">
        <v>81</v>
      </c>
      <c r="AY130" s="20" t="s">
        <v>156</v>
      </c>
      <c r="BE130" s="228">
        <f>IF(N130="základní",J130,0)</f>
        <v>0</v>
      </c>
      <c r="BF130" s="228">
        <f>IF(N130="snížená",J130,0)</f>
        <v>0</v>
      </c>
      <c r="BG130" s="228">
        <f>IF(N130="zákl. přenesená",J130,0)</f>
        <v>0</v>
      </c>
      <c r="BH130" s="228">
        <f>IF(N130="sníž. přenesená",J130,0)</f>
        <v>0</v>
      </c>
      <c r="BI130" s="228">
        <f>IF(N130="nulová",J130,0)</f>
        <v>0</v>
      </c>
      <c r="BJ130" s="20" t="s">
        <v>79</v>
      </c>
      <c r="BK130" s="228">
        <f>ROUND(I130*H130,2)</f>
        <v>0</v>
      </c>
      <c r="BL130" s="20" t="s">
        <v>178</v>
      </c>
      <c r="BM130" s="227" t="s">
        <v>697</v>
      </c>
    </row>
    <row r="131" s="2" customFormat="1">
      <c r="A131" s="41"/>
      <c r="B131" s="42"/>
      <c r="C131" s="43"/>
      <c r="D131" s="229" t="s">
        <v>166</v>
      </c>
      <c r="E131" s="43"/>
      <c r="F131" s="230" t="s">
        <v>698</v>
      </c>
      <c r="G131" s="43"/>
      <c r="H131" s="43"/>
      <c r="I131" s="231"/>
      <c r="J131" s="43"/>
      <c r="K131" s="43"/>
      <c r="L131" s="47"/>
      <c r="M131" s="232"/>
      <c r="N131" s="233"/>
      <c r="O131" s="87"/>
      <c r="P131" s="87"/>
      <c r="Q131" s="87"/>
      <c r="R131" s="87"/>
      <c r="S131" s="87"/>
      <c r="T131" s="88"/>
      <c r="U131" s="41"/>
      <c r="V131" s="41"/>
      <c r="W131" s="41"/>
      <c r="X131" s="41"/>
      <c r="Y131" s="41"/>
      <c r="Z131" s="41"/>
      <c r="AA131" s="41"/>
      <c r="AB131" s="41"/>
      <c r="AC131" s="41"/>
      <c r="AD131" s="41"/>
      <c r="AE131" s="41"/>
      <c r="AT131" s="20" t="s">
        <v>166</v>
      </c>
      <c r="AU131" s="20" t="s">
        <v>81</v>
      </c>
    </row>
    <row r="132" s="14" customFormat="1">
      <c r="A132" s="14"/>
      <c r="B132" s="251"/>
      <c r="C132" s="252"/>
      <c r="D132" s="241" t="s">
        <v>222</v>
      </c>
      <c r="E132" s="253" t="s">
        <v>19</v>
      </c>
      <c r="F132" s="254" t="s">
        <v>699</v>
      </c>
      <c r="G132" s="252"/>
      <c r="H132" s="253" t="s">
        <v>19</v>
      </c>
      <c r="I132" s="255"/>
      <c r="J132" s="252"/>
      <c r="K132" s="252"/>
      <c r="L132" s="256"/>
      <c r="M132" s="257"/>
      <c r="N132" s="258"/>
      <c r="O132" s="258"/>
      <c r="P132" s="258"/>
      <c r="Q132" s="258"/>
      <c r="R132" s="258"/>
      <c r="S132" s="258"/>
      <c r="T132" s="259"/>
      <c r="U132" s="14"/>
      <c r="V132" s="14"/>
      <c r="W132" s="14"/>
      <c r="X132" s="14"/>
      <c r="Y132" s="14"/>
      <c r="Z132" s="14"/>
      <c r="AA132" s="14"/>
      <c r="AB132" s="14"/>
      <c r="AC132" s="14"/>
      <c r="AD132" s="14"/>
      <c r="AE132" s="14"/>
      <c r="AT132" s="260" t="s">
        <v>222</v>
      </c>
      <c r="AU132" s="260" t="s">
        <v>81</v>
      </c>
      <c r="AV132" s="14" t="s">
        <v>79</v>
      </c>
      <c r="AW132" s="14" t="s">
        <v>33</v>
      </c>
      <c r="AX132" s="14" t="s">
        <v>72</v>
      </c>
      <c r="AY132" s="260" t="s">
        <v>156</v>
      </c>
    </row>
    <row r="133" s="13" customFormat="1">
      <c r="A133" s="13"/>
      <c r="B133" s="239"/>
      <c r="C133" s="240"/>
      <c r="D133" s="241" t="s">
        <v>222</v>
      </c>
      <c r="E133" s="242" t="s">
        <v>19</v>
      </c>
      <c r="F133" s="243" t="s">
        <v>700</v>
      </c>
      <c r="G133" s="240"/>
      <c r="H133" s="244">
        <v>72.629999999999995</v>
      </c>
      <c r="I133" s="245"/>
      <c r="J133" s="240"/>
      <c r="K133" s="240"/>
      <c r="L133" s="246"/>
      <c r="M133" s="247"/>
      <c r="N133" s="248"/>
      <c r="O133" s="248"/>
      <c r="P133" s="248"/>
      <c r="Q133" s="248"/>
      <c r="R133" s="248"/>
      <c r="S133" s="248"/>
      <c r="T133" s="249"/>
      <c r="U133" s="13"/>
      <c r="V133" s="13"/>
      <c r="W133" s="13"/>
      <c r="X133" s="13"/>
      <c r="Y133" s="13"/>
      <c r="Z133" s="13"/>
      <c r="AA133" s="13"/>
      <c r="AB133" s="13"/>
      <c r="AC133" s="13"/>
      <c r="AD133" s="13"/>
      <c r="AE133" s="13"/>
      <c r="AT133" s="250" t="s">
        <v>222</v>
      </c>
      <c r="AU133" s="250" t="s">
        <v>81</v>
      </c>
      <c r="AV133" s="13" t="s">
        <v>81</v>
      </c>
      <c r="AW133" s="13" t="s">
        <v>33</v>
      </c>
      <c r="AX133" s="13" t="s">
        <v>79</v>
      </c>
      <c r="AY133" s="250" t="s">
        <v>156</v>
      </c>
    </row>
    <row r="134" s="2" customFormat="1" ht="16.5" customHeight="1">
      <c r="A134" s="41"/>
      <c r="B134" s="42"/>
      <c r="C134" s="216" t="s">
        <v>276</v>
      </c>
      <c r="D134" s="216" t="s">
        <v>159</v>
      </c>
      <c r="E134" s="217" t="s">
        <v>282</v>
      </c>
      <c r="F134" s="218" t="s">
        <v>283</v>
      </c>
      <c r="G134" s="219" t="s">
        <v>218</v>
      </c>
      <c r="H134" s="220">
        <v>364.83999999999998</v>
      </c>
      <c r="I134" s="221"/>
      <c r="J134" s="222">
        <f>ROUND(I134*H134,2)</f>
        <v>0</v>
      </c>
      <c r="K134" s="218" t="s">
        <v>219</v>
      </c>
      <c r="L134" s="47"/>
      <c r="M134" s="223" t="s">
        <v>19</v>
      </c>
      <c r="N134" s="224" t="s">
        <v>43</v>
      </c>
      <c r="O134" s="87"/>
      <c r="P134" s="225">
        <f>O134*H134</f>
        <v>0</v>
      </c>
      <c r="Q134" s="225">
        <v>0.00025999999999999998</v>
      </c>
      <c r="R134" s="225">
        <f>Q134*H134</f>
        <v>0.094858399999999982</v>
      </c>
      <c r="S134" s="225">
        <v>0</v>
      </c>
      <c r="T134" s="226">
        <f>S134*H134</f>
        <v>0</v>
      </c>
      <c r="U134" s="41"/>
      <c r="V134" s="41"/>
      <c r="W134" s="41"/>
      <c r="X134" s="41"/>
      <c r="Y134" s="41"/>
      <c r="Z134" s="41"/>
      <c r="AA134" s="41"/>
      <c r="AB134" s="41"/>
      <c r="AC134" s="41"/>
      <c r="AD134" s="41"/>
      <c r="AE134" s="41"/>
      <c r="AR134" s="227" t="s">
        <v>178</v>
      </c>
      <c r="AT134" s="227" t="s">
        <v>159</v>
      </c>
      <c r="AU134" s="227" t="s">
        <v>81</v>
      </c>
      <c r="AY134" s="20" t="s">
        <v>156</v>
      </c>
      <c r="BE134" s="228">
        <f>IF(N134="základní",J134,0)</f>
        <v>0</v>
      </c>
      <c r="BF134" s="228">
        <f>IF(N134="snížená",J134,0)</f>
        <v>0</v>
      </c>
      <c r="BG134" s="228">
        <f>IF(N134="zákl. přenesená",J134,0)</f>
        <v>0</v>
      </c>
      <c r="BH134" s="228">
        <f>IF(N134="sníž. přenesená",J134,0)</f>
        <v>0</v>
      </c>
      <c r="BI134" s="228">
        <f>IF(N134="nulová",J134,0)</f>
        <v>0</v>
      </c>
      <c r="BJ134" s="20" t="s">
        <v>79</v>
      </c>
      <c r="BK134" s="228">
        <f>ROUND(I134*H134,2)</f>
        <v>0</v>
      </c>
      <c r="BL134" s="20" t="s">
        <v>178</v>
      </c>
      <c r="BM134" s="227" t="s">
        <v>701</v>
      </c>
    </row>
    <row r="135" s="2" customFormat="1">
      <c r="A135" s="41"/>
      <c r="B135" s="42"/>
      <c r="C135" s="43"/>
      <c r="D135" s="229" t="s">
        <v>166</v>
      </c>
      <c r="E135" s="43"/>
      <c r="F135" s="230" t="s">
        <v>285</v>
      </c>
      <c r="G135" s="43"/>
      <c r="H135" s="43"/>
      <c r="I135" s="231"/>
      <c r="J135" s="43"/>
      <c r="K135" s="43"/>
      <c r="L135" s="47"/>
      <c r="M135" s="232"/>
      <c r="N135" s="233"/>
      <c r="O135" s="87"/>
      <c r="P135" s="87"/>
      <c r="Q135" s="87"/>
      <c r="R135" s="87"/>
      <c r="S135" s="87"/>
      <c r="T135" s="88"/>
      <c r="U135" s="41"/>
      <c r="V135" s="41"/>
      <c r="W135" s="41"/>
      <c r="X135" s="41"/>
      <c r="Y135" s="41"/>
      <c r="Z135" s="41"/>
      <c r="AA135" s="41"/>
      <c r="AB135" s="41"/>
      <c r="AC135" s="41"/>
      <c r="AD135" s="41"/>
      <c r="AE135" s="41"/>
      <c r="AT135" s="20" t="s">
        <v>166</v>
      </c>
      <c r="AU135" s="20" t="s">
        <v>81</v>
      </c>
    </row>
    <row r="136" s="14" customFormat="1">
      <c r="A136" s="14"/>
      <c r="B136" s="251"/>
      <c r="C136" s="252"/>
      <c r="D136" s="241" t="s">
        <v>222</v>
      </c>
      <c r="E136" s="253" t="s">
        <v>19</v>
      </c>
      <c r="F136" s="254" t="s">
        <v>286</v>
      </c>
      <c r="G136" s="252"/>
      <c r="H136" s="253" t="s">
        <v>19</v>
      </c>
      <c r="I136" s="255"/>
      <c r="J136" s="252"/>
      <c r="K136" s="252"/>
      <c r="L136" s="256"/>
      <c r="M136" s="257"/>
      <c r="N136" s="258"/>
      <c r="O136" s="258"/>
      <c r="P136" s="258"/>
      <c r="Q136" s="258"/>
      <c r="R136" s="258"/>
      <c r="S136" s="258"/>
      <c r="T136" s="259"/>
      <c r="U136" s="14"/>
      <c r="V136" s="14"/>
      <c r="W136" s="14"/>
      <c r="X136" s="14"/>
      <c r="Y136" s="14"/>
      <c r="Z136" s="14"/>
      <c r="AA136" s="14"/>
      <c r="AB136" s="14"/>
      <c r="AC136" s="14"/>
      <c r="AD136" s="14"/>
      <c r="AE136" s="14"/>
      <c r="AT136" s="260" t="s">
        <v>222</v>
      </c>
      <c r="AU136" s="260" t="s">
        <v>81</v>
      </c>
      <c r="AV136" s="14" t="s">
        <v>79</v>
      </c>
      <c r="AW136" s="14" t="s">
        <v>33</v>
      </c>
      <c r="AX136" s="14" t="s">
        <v>72</v>
      </c>
      <c r="AY136" s="260" t="s">
        <v>156</v>
      </c>
    </row>
    <row r="137" s="13" customFormat="1">
      <c r="A137" s="13"/>
      <c r="B137" s="239"/>
      <c r="C137" s="240"/>
      <c r="D137" s="241" t="s">
        <v>222</v>
      </c>
      <c r="E137" s="242" t="s">
        <v>19</v>
      </c>
      <c r="F137" s="243" t="s">
        <v>702</v>
      </c>
      <c r="G137" s="240"/>
      <c r="H137" s="244">
        <v>182.41999999999999</v>
      </c>
      <c r="I137" s="245"/>
      <c r="J137" s="240"/>
      <c r="K137" s="240"/>
      <c r="L137" s="246"/>
      <c r="M137" s="247"/>
      <c r="N137" s="248"/>
      <c r="O137" s="248"/>
      <c r="P137" s="248"/>
      <c r="Q137" s="248"/>
      <c r="R137" s="248"/>
      <c r="S137" s="248"/>
      <c r="T137" s="249"/>
      <c r="U137" s="13"/>
      <c r="V137" s="13"/>
      <c r="W137" s="13"/>
      <c r="X137" s="13"/>
      <c r="Y137" s="13"/>
      <c r="Z137" s="13"/>
      <c r="AA137" s="13"/>
      <c r="AB137" s="13"/>
      <c r="AC137" s="13"/>
      <c r="AD137" s="13"/>
      <c r="AE137" s="13"/>
      <c r="AT137" s="250" t="s">
        <v>222</v>
      </c>
      <c r="AU137" s="250" t="s">
        <v>81</v>
      </c>
      <c r="AV137" s="13" t="s">
        <v>81</v>
      </c>
      <c r="AW137" s="13" t="s">
        <v>33</v>
      </c>
      <c r="AX137" s="13" t="s">
        <v>72</v>
      </c>
      <c r="AY137" s="250" t="s">
        <v>156</v>
      </c>
    </row>
    <row r="138" s="14" customFormat="1">
      <c r="A138" s="14"/>
      <c r="B138" s="251"/>
      <c r="C138" s="252"/>
      <c r="D138" s="241" t="s">
        <v>222</v>
      </c>
      <c r="E138" s="253" t="s">
        <v>19</v>
      </c>
      <c r="F138" s="254" t="s">
        <v>290</v>
      </c>
      <c r="G138" s="252"/>
      <c r="H138" s="253" t="s">
        <v>19</v>
      </c>
      <c r="I138" s="255"/>
      <c r="J138" s="252"/>
      <c r="K138" s="252"/>
      <c r="L138" s="256"/>
      <c r="M138" s="257"/>
      <c r="N138" s="258"/>
      <c r="O138" s="258"/>
      <c r="P138" s="258"/>
      <c r="Q138" s="258"/>
      <c r="R138" s="258"/>
      <c r="S138" s="258"/>
      <c r="T138" s="259"/>
      <c r="U138" s="14"/>
      <c r="V138" s="14"/>
      <c r="W138" s="14"/>
      <c r="X138" s="14"/>
      <c r="Y138" s="14"/>
      <c r="Z138" s="14"/>
      <c r="AA138" s="14"/>
      <c r="AB138" s="14"/>
      <c r="AC138" s="14"/>
      <c r="AD138" s="14"/>
      <c r="AE138" s="14"/>
      <c r="AT138" s="260" t="s">
        <v>222</v>
      </c>
      <c r="AU138" s="260" t="s">
        <v>81</v>
      </c>
      <c r="AV138" s="14" t="s">
        <v>79</v>
      </c>
      <c r="AW138" s="14" t="s">
        <v>33</v>
      </c>
      <c r="AX138" s="14" t="s">
        <v>72</v>
      </c>
      <c r="AY138" s="260" t="s">
        <v>156</v>
      </c>
    </row>
    <row r="139" s="13" customFormat="1">
      <c r="A139" s="13"/>
      <c r="B139" s="239"/>
      <c r="C139" s="240"/>
      <c r="D139" s="241" t="s">
        <v>222</v>
      </c>
      <c r="E139" s="242" t="s">
        <v>19</v>
      </c>
      <c r="F139" s="243" t="s">
        <v>703</v>
      </c>
      <c r="G139" s="240"/>
      <c r="H139" s="244">
        <v>182.41999999999999</v>
      </c>
      <c r="I139" s="245"/>
      <c r="J139" s="240"/>
      <c r="K139" s="240"/>
      <c r="L139" s="246"/>
      <c r="M139" s="247"/>
      <c r="N139" s="248"/>
      <c r="O139" s="248"/>
      <c r="P139" s="248"/>
      <c r="Q139" s="248"/>
      <c r="R139" s="248"/>
      <c r="S139" s="248"/>
      <c r="T139" s="249"/>
      <c r="U139" s="13"/>
      <c r="V139" s="13"/>
      <c r="W139" s="13"/>
      <c r="X139" s="13"/>
      <c r="Y139" s="13"/>
      <c r="Z139" s="13"/>
      <c r="AA139" s="13"/>
      <c r="AB139" s="13"/>
      <c r="AC139" s="13"/>
      <c r="AD139" s="13"/>
      <c r="AE139" s="13"/>
      <c r="AT139" s="250" t="s">
        <v>222</v>
      </c>
      <c r="AU139" s="250" t="s">
        <v>81</v>
      </c>
      <c r="AV139" s="13" t="s">
        <v>81</v>
      </c>
      <c r="AW139" s="13" t="s">
        <v>33</v>
      </c>
      <c r="AX139" s="13" t="s">
        <v>72</v>
      </c>
      <c r="AY139" s="250" t="s">
        <v>156</v>
      </c>
    </row>
    <row r="140" s="16" customFormat="1">
      <c r="A140" s="16"/>
      <c r="B140" s="272"/>
      <c r="C140" s="273"/>
      <c r="D140" s="241" t="s">
        <v>222</v>
      </c>
      <c r="E140" s="274" t="s">
        <v>19</v>
      </c>
      <c r="F140" s="275" t="s">
        <v>292</v>
      </c>
      <c r="G140" s="273"/>
      <c r="H140" s="276">
        <v>364.83999999999998</v>
      </c>
      <c r="I140" s="277"/>
      <c r="J140" s="273"/>
      <c r="K140" s="273"/>
      <c r="L140" s="278"/>
      <c r="M140" s="279"/>
      <c r="N140" s="280"/>
      <c r="O140" s="280"/>
      <c r="P140" s="280"/>
      <c r="Q140" s="280"/>
      <c r="R140" s="280"/>
      <c r="S140" s="280"/>
      <c r="T140" s="281"/>
      <c r="U140" s="16"/>
      <c r="V140" s="16"/>
      <c r="W140" s="16"/>
      <c r="X140" s="16"/>
      <c r="Y140" s="16"/>
      <c r="Z140" s="16"/>
      <c r="AA140" s="16"/>
      <c r="AB140" s="16"/>
      <c r="AC140" s="16"/>
      <c r="AD140" s="16"/>
      <c r="AE140" s="16"/>
      <c r="AT140" s="282" t="s">
        <v>222</v>
      </c>
      <c r="AU140" s="282" t="s">
        <v>81</v>
      </c>
      <c r="AV140" s="16" t="s">
        <v>178</v>
      </c>
      <c r="AW140" s="16" t="s">
        <v>33</v>
      </c>
      <c r="AX140" s="16" t="s">
        <v>79</v>
      </c>
      <c r="AY140" s="282" t="s">
        <v>156</v>
      </c>
    </row>
    <row r="141" s="2" customFormat="1" ht="24.15" customHeight="1">
      <c r="A141" s="41"/>
      <c r="B141" s="42"/>
      <c r="C141" s="216" t="s">
        <v>281</v>
      </c>
      <c r="D141" s="216" t="s">
        <v>159</v>
      </c>
      <c r="E141" s="217" t="s">
        <v>293</v>
      </c>
      <c r="F141" s="218" t="s">
        <v>294</v>
      </c>
      <c r="G141" s="219" t="s">
        <v>218</v>
      </c>
      <c r="H141" s="220">
        <v>182.41999999999999</v>
      </c>
      <c r="I141" s="221"/>
      <c r="J141" s="222">
        <f>ROUND(I141*H141,2)</f>
        <v>0</v>
      </c>
      <c r="K141" s="218" t="s">
        <v>219</v>
      </c>
      <c r="L141" s="47"/>
      <c r="M141" s="223" t="s">
        <v>19</v>
      </c>
      <c r="N141" s="224" t="s">
        <v>43</v>
      </c>
      <c r="O141" s="87"/>
      <c r="P141" s="225">
        <f>O141*H141</f>
        <v>0</v>
      </c>
      <c r="Q141" s="225">
        <v>0.0043800000000000002</v>
      </c>
      <c r="R141" s="225">
        <f>Q141*H141</f>
        <v>0.79899960000000003</v>
      </c>
      <c r="S141" s="225">
        <v>0</v>
      </c>
      <c r="T141" s="226">
        <f>S141*H141</f>
        <v>0</v>
      </c>
      <c r="U141" s="41"/>
      <c r="V141" s="41"/>
      <c r="W141" s="41"/>
      <c r="X141" s="41"/>
      <c r="Y141" s="41"/>
      <c r="Z141" s="41"/>
      <c r="AA141" s="41"/>
      <c r="AB141" s="41"/>
      <c r="AC141" s="41"/>
      <c r="AD141" s="41"/>
      <c r="AE141" s="41"/>
      <c r="AR141" s="227" t="s">
        <v>178</v>
      </c>
      <c r="AT141" s="227" t="s">
        <v>159</v>
      </c>
      <c r="AU141" s="227" t="s">
        <v>81</v>
      </c>
      <c r="AY141" s="20" t="s">
        <v>156</v>
      </c>
      <c r="BE141" s="228">
        <f>IF(N141="základní",J141,0)</f>
        <v>0</v>
      </c>
      <c r="BF141" s="228">
        <f>IF(N141="snížená",J141,0)</f>
        <v>0</v>
      </c>
      <c r="BG141" s="228">
        <f>IF(N141="zákl. přenesená",J141,0)</f>
        <v>0</v>
      </c>
      <c r="BH141" s="228">
        <f>IF(N141="sníž. přenesená",J141,0)</f>
        <v>0</v>
      </c>
      <c r="BI141" s="228">
        <f>IF(N141="nulová",J141,0)</f>
        <v>0</v>
      </c>
      <c r="BJ141" s="20" t="s">
        <v>79</v>
      </c>
      <c r="BK141" s="228">
        <f>ROUND(I141*H141,2)</f>
        <v>0</v>
      </c>
      <c r="BL141" s="20" t="s">
        <v>178</v>
      </c>
      <c r="BM141" s="227" t="s">
        <v>704</v>
      </c>
    </row>
    <row r="142" s="2" customFormat="1">
      <c r="A142" s="41"/>
      <c r="B142" s="42"/>
      <c r="C142" s="43"/>
      <c r="D142" s="229" t="s">
        <v>166</v>
      </c>
      <c r="E142" s="43"/>
      <c r="F142" s="230" t="s">
        <v>296</v>
      </c>
      <c r="G142" s="43"/>
      <c r="H142" s="43"/>
      <c r="I142" s="231"/>
      <c r="J142" s="43"/>
      <c r="K142" s="43"/>
      <c r="L142" s="47"/>
      <c r="M142" s="232"/>
      <c r="N142" s="233"/>
      <c r="O142" s="87"/>
      <c r="P142" s="87"/>
      <c r="Q142" s="87"/>
      <c r="R142" s="87"/>
      <c r="S142" s="87"/>
      <c r="T142" s="88"/>
      <c r="U142" s="41"/>
      <c r="V142" s="41"/>
      <c r="W142" s="41"/>
      <c r="X142" s="41"/>
      <c r="Y142" s="41"/>
      <c r="Z142" s="41"/>
      <c r="AA142" s="41"/>
      <c r="AB142" s="41"/>
      <c r="AC142" s="41"/>
      <c r="AD142" s="41"/>
      <c r="AE142" s="41"/>
      <c r="AT142" s="20" t="s">
        <v>166</v>
      </c>
      <c r="AU142" s="20" t="s">
        <v>81</v>
      </c>
    </row>
    <row r="143" s="2" customFormat="1" ht="21.75" customHeight="1">
      <c r="A143" s="41"/>
      <c r="B143" s="42"/>
      <c r="C143" s="216" t="s">
        <v>8</v>
      </c>
      <c r="D143" s="216" t="s">
        <v>159</v>
      </c>
      <c r="E143" s="217" t="s">
        <v>705</v>
      </c>
      <c r="F143" s="218" t="s">
        <v>706</v>
      </c>
      <c r="G143" s="219" t="s">
        <v>218</v>
      </c>
      <c r="H143" s="220">
        <v>182.41999999999999</v>
      </c>
      <c r="I143" s="221"/>
      <c r="J143" s="222">
        <f>ROUND(I143*H143,2)</f>
        <v>0</v>
      </c>
      <c r="K143" s="218" t="s">
        <v>219</v>
      </c>
      <c r="L143" s="47"/>
      <c r="M143" s="223" t="s">
        <v>19</v>
      </c>
      <c r="N143" s="224" t="s">
        <v>43</v>
      </c>
      <c r="O143" s="87"/>
      <c r="P143" s="225">
        <f>O143*H143</f>
        <v>0</v>
      </c>
      <c r="Q143" s="225">
        <v>0.0030000000000000001</v>
      </c>
      <c r="R143" s="225">
        <f>Q143*H143</f>
        <v>0.54725999999999997</v>
      </c>
      <c r="S143" s="225">
        <v>0</v>
      </c>
      <c r="T143" s="226">
        <f>S143*H143</f>
        <v>0</v>
      </c>
      <c r="U143" s="41"/>
      <c r="V143" s="41"/>
      <c r="W143" s="41"/>
      <c r="X143" s="41"/>
      <c r="Y143" s="41"/>
      <c r="Z143" s="41"/>
      <c r="AA143" s="41"/>
      <c r="AB143" s="41"/>
      <c r="AC143" s="41"/>
      <c r="AD143" s="41"/>
      <c r="AE143" s="41"/>
      <c r="AR143" s="227" t="s">
        <v>178</v>
      </c>
      <c r="AT143" s="227" t="s">
        <v>159</v>
      </c>
      <c r="AU143" s="227" t="s">
        <v>81</v>
      </c>
      <c r="AY143" s="20" t="s">
        <v>156</v>
      </c>
      <c r="BE143" s="228">
        <f>IF(N143="základní",J143,0)</f>
        <v>0</v>
      </c>
      <c r="BF143" s="228">
        <f>IF(N143="snížená",J143,0)</f>
        <v>0</v>
      </c>
      <c r="BG143" s="228">
        <f>IF(N143="zákl. přenesená",J143,0)</f>
        <v>0</v>
      </c>
      <c r="BH143" s="228">
        <f>IF(N143="sníž. přenesená",J143,0)</f>
        <v>0</v>
      </c>
      <c r="BI143" s="228">
        <f>IF(N143="nulová",J143,0)</f>
        <v>0</v>
      </c>
      <c r="BJ143" s="20" t="s">
        <v>79</v>
      </c>
      <c r="BK143" s="228">
        <f>ROUND(I143*H143,2)</f>
        <v>0</v>
      </c>
      <c r="BL143" s="20" t="s">
        <v>178</v>
      </c>
      <c r="BM143" s="227" t="s">
        <v>707</v>
      </c>
    </row>
    <row r="144" s="2" customFormat="1">
      <c r="A144" s="41"/>
      <c r="B144" s="42"/>
      <c r="C144" s="43"/>
      <c r="D144" s="229" t="s">
        <v>166</v>
      </c>
      <c r="E144" s="43"/>
      <c r="F144" s="230" t="s">
        <v>708</v>
      </c>
      <c r="G144" s="43"/>
      <c r="H144" s="43"/>
      <c r="I144" s="231"/>
      <c r="J144" s="43"/>
      <c r="K144" s="43"/>
      <c r="L144" s="47"/>
      <c r="M144" s="232"/>
      <c r="N144" s="233"/>
      <c r="O144" s="87"/>
      <c r="P144" s="87"/>
      <c r="Q144" s="87"/>
      <c r="R144" s="87"/>
      <c r="S144" s="87"/>
      <c r="T144" s="88"/>
      <c r="U144" s="41"/>
      <c r="V144" s="41"/>
      <c r="W144" s="41"/>
      <c r="X144" s="41"/>
      <c r="Y144" s="41"/>
      <c r="Z144" s="41"/>
      <c r="AA144" s="41"/>
      <c r="AB144" s="41"/>
      <c r="AC144" s="41"/>
      <c r="AD144" s="41"/>
      <c r="AE144" s="41"/>
      <c r="AT144" s="20" t="s">
        <v>166</v>
      </c>
      <c r="AU144" s="20" t="s">
        <v>81</v>
      </c>
    </row>
    <row r="145" s="2" customFormat="1" ht="21.75" customHeight="1">
      <c r="A145" s="41"/>
      <c r="B145" s="42"/>
      <c r="C145" s="216" t="s">
        <v>297</v>
      </c>
      <c r="D145" s="216" t="s">
        <v>159</v>
      </c>
      <c r="E145" s="217" t="s">
        <v>709</v>
      </c>
      <c r="F145" s="218" t="s">
        <v>710</v>
      </c>
      <c r="G145" s="219" t="s">
        <v>218</v>
      </c>
      <c r="H145" s="220">
        <v>82.233999999999995</v>
      </c>
      <c r="I145" s="221"/>
      <c r="J145" s="222">
        <f>ROUND(I145*H145,2)</f>
        <v>0</v>
      </c>
      <c r="K145" s="218" t="s">
        <v>219</v>
      </c>
      <c r="L145" s="47"/>
      <c r="M145" s="223" t="s">
        <v>19</v>
      </c>
      <c r="N145" s="224" t="s">
        <v>43</v>
      </c>
      <c r="O145" s="87"/>
      <c r="P145" s="225">
        <f>O145*H145</f>
        <v>0</v>
      </c>
      <c r="Q145" s="225">
        <v>0.0073499999999999998</v>
      </c>
      <c r="R145" s="225">
        <f>Q145*H145</f>
        <v>0.6044198999999999</v>
      </c>
      <c r="S145" s="225">
        <v>0</v>
      </c>
      <c r="T145" s="226">
        <f>S145*H145</f>
        <v>0</v>
      </c>
      <c r="U145" s="41"/>
      <c r="V145" s="41"/>
      <c r="W145" s="41"/>
      <c r="X145" s="41"/>
      <c r="Y145" s="41"/>
      <c r="Z145" s="41"/>
      <c r="AA145" s="41"/>
      <c r="AB145" s="41"/>
      <c r="AC145" s="41"/>
      <c r="AD145" s="41"/>
      <c r="AE145" s="41"/>
      <c r="AR145" s="227" t="s">
        <v>178</v>
      </c>
      <c r="AT145" s="227" t="s">
        <v>159</v>
      </c>
      <c r="AU145" s="227" t="s">
        <v>81</v>
      </c>
      <c r="AY145" s="20" t="s">
        <v>156</v>
      </c>
      <c r="BE145" s="228">
        <f>IF(N145="základní",J145,0)</f>
        <v>0</v>
      </c>
      <c r="BF145" s="228">
        <f>IF(N145="snížená",J145,0)</f>
        <v>0</v>
      </c>
      <c r="BG145" s="228">
        <f>IF(N145="zákl. přenesená",J145,0)</f>
        <v>0</v>
      </c>
      <c r="BH145" s="228">
        <f>IF(N145="sníž. přenesená",J145,0)</f>
        <v>0</v>
      </c>
      <c r="BI145" s="228">
        <f>IF(N145="nulová",J145,0)</f>
        <v>0</v>
      </c>
      <c r="BJ145" s="20" t="s">
        <v>79</v>
      </c>
      <c r="BK145" s="228">
        <f>ROUND(I145*H145,2)</f>
        <v>0</v>
      </c>
      <c r="BL145" s="20" t="s">
        <v>178</v>
      </c>
      <c r="BM145" s="227" t="s">
        <v>711</v>
      </c>
    </row>
    <row r="146" s="2" customFormat="1">
      <c r="A146" s="41"/>
      <c r="B146" s="42"/>
      <c r="C146" s="43"/>
      <c r="D146" s="229" t="s">
        <v>166</v>
      </c>
      <c r="E146" s="43"/>
      <c r="F146" s="230" t="s">
        <v>712</v>
      </c>
      <c r="G146" s="43"/>
      <c r="H146" s="43"/>
      <c r="I146" s="231"/>
      <c r="J146" s="43"/>
      <c r="K146" s="43"/>
      <c r="L146" s="47"/>
      <c r="M146" s="232"/>
      <c r="N146" s="233"/>
      <c r="O146" s="87"/>
      <c r="P146" s="87"/>
      <c r="Q146" s="87"/>
      <c r="R146" s="87"/>
      <c r="S146" s="87"/>
      <c r="T146" s="88"/>
      <c r="U146" s="41"/>
      <c r="V146" s="41"/>
      <c r="W146" s="41"/>
      <c r="X146" s="41"/>
      <c r="Y146" s="41"/>
      <c r="Z146" s="41"/>
      <c r="AA146" s="41"/>
      <c r="AB146" s="41"/>
      <c r="AC146" s="41"/>
      <c r="AD146" s="41"/>
      <c r="AE146" s="41"/>
      <c r="AT146" s="20" t="s">
        <v>166</v>
      </c>
      <c r="AU146" s="20" t="s">
        <v>81</v>
      </c>
    </row>
    <row r="147" s="14" customFormat="1">
      <c r="A147" s="14"/>
      <c r="B147" s="251"/>
      <c r="C147" s="252"/>
      <c r="D147" s="241" t="s">
        <v>222</v>
      </c>
      <c r="E147" s="253" t="s">
        <v>19</v>
      </c>
      <c r="F147" s="254" t="s">
        <v>713</v>
      </c>
      <c r="G147" s="252"/>
      <c r="H147" s="253" t="s">
        <v>19</v>
      </c>
      <c r="I147" s="255"/>
      <c r="J147" s="252"/>
      <c r="K147" s="252"/>
      <c r="L147" s="256"/>
      <c r="M147" s="257"/>
      <c r="N147" s="258"/>
      <c r="O147" s="258"/>
      <c r="P147" s="258"/>
      <c r="Q147" s="258"/>
      <c r="R147" s="258"/>
      <c r="S147" s="258"/>
      <c r="T147" s="259"/>
      <c r="U147" s="14"/>
      <c r="V147" s="14"/>
      <c r="W147" s="14"/>
      <c r="X147" s="14"/>
      <c r="Y147" s="14"/>
      <c r="Z147" s="14"/>
      <c r="AA147" s="14"/>
      <c r="AB147" s="14"/>
      <c r="AC147" s="14"/>
      <c r="AD147" s="14"/>
      <c r="AE147" s="14"/>
      <c r="AT147" s="260" t="s">
        <v>222</v>
      </c>
      <c r="AU147" s="260" t="s">
        <v>81</v>
      </c>
      <c r="AV147" s="14" t="s">
        <v>79</v>
      </c>
      <c r="AW147" s="14" t="s">
        <v>33</v>
      </c>
      <c r="AX147" s="14" t="s">
        <v>72</v>
      </c>
      <c r="AY147" s="260" t="s">
        <v>156</v>
      </c>
    </row>
    <row r="148" s="13" customFormat="1">
      <c r="A148" s="13"/>
      <c r="B148" s="239"/>
      <c r="C148" s="240"/>
      <c r="D148" s="241" t="s">
        <v>222</v>
      </c>
      <c r="E148" s="242" t="s">
        <v>19</v>
      </c>
      <c r="F148" s="243" t="s">
        <v>714</v>
      </c>
      <c r="G148" s="240"/>
      <c r="H148" s="244">
        <v>57.220999999999997</v>
      </c>
      <c r="I148" s="245"/>
      <c r="J148" s="240"/>
      <c r="K148" s="240"/>
      <c r="L148" s="246"/>
      <c r="M148" s="247"/>
      <c r="N148" s="248"/>
      <c r="O148" s="248"/>
      <c r="P148" s="248"/>
      <c r="Q148" s="248"/>
      <c r="R148" s="248"/>
      <c r="S148" s="248"/>
      <c r="T148" s="249"/>
      <c r="U148" s="13"/>
      <c r="V148" s="13"/>
      <c r="W148" s="13"/>
      <c r="X148" s="13"/>
      <c r="Y148" s="13"/>
      <c r="Z148" s="13"/>
      <c r="AA148" s="13"/>
      <c r="AB148" s="13"/>
      <c r="AC148" s="13"/>
      <c r="AD148" s="13"/>
      <c r="AE148" s="13"/>
      <c r="AT148" s="250" t="s">
        <v>222</v>
      </c>
      <c r="AU148" s="250" t="s">
        <v>81</v>
      </c>
      <c r="AV148" s="13" t="s">
        <v>81</v>
      </c>
      <c r="AW148" s="13" t="s">
        <v>33</v>
      </c>
      <c r="AX148" s="13" t="s">
        <v>72</v>
      </c>
      <c r="AY148" s="250" t="s">
        <v>156</v>
      </c>
    </row>
    <row r="149" s="13" customFormat="1">
      <c r="A149" s="13"/>
      <c r="B149" s="239"/>
      <c r="C149" s="240"/>
      <c r="D149" s="241" t="s">
        <v>222</v>
      </c>
      <c r="E149" s="242" t="s">
        <v>19</v>
      </c>
      <c r="F149" s="243" t="s">
        <v>715</v>
      </c>
      <c r="G149" s="240"/>
      <c r="H149" s="244">
        <v>7.2370000000000001</v>
      </c>
      <c r="I149" s="245"/>
      <c r="J149" s="240"/>
      <c r="K149" s="240"/>
      <c r="L149" s="246"/>
      <c r="M149" s="247"/>
      <c r="N149" s="248"/>
      <c r="O149" s="248"/>
      <c r="P149" s="248"/>
      <c r="Q149" s="248"/>
      <c r="R149" s="248"/>
      <c r="S149" s="248"/>
      <c r="T149" s="249"/>
      <c r="U149" s="13"/>
      <c r="V149" s="13"/>
      <c r="W149" s="13"/>
      <c r="X149" s="13"/>
      <c r="Y149" s="13"/>
      <c r="Z149" s="13"/>
      <c r="AA149" s="13"/>
      <c r="AB149" s="13"/>
      <c r="AC149" s="13"/>
      <c r="AD149" s="13"/>
      <c r="AE149" s="13"/>
      <c r="AT149" s="250" t="s">
        <v>222</v>
      </c>
      <c r="AU149" s="250" t="s">
        <v>81</v>
      </c>
      <c r="AV149" s="13" t="s">
        <v>81</v>
      </c>
      <c r="AW149" s="13" t="s">
        <v>33</v>
      </c>
      <c r="AX149" s="13" t="s">
        <v>72</v>
      </c>
      <c r="AY149" s="250" t="s">
        <v>156</v>
      </c>
    </row>
    <row r="150" s="13" customFormat="1">
      <c r="A150" s="13"/>
      <c r="B150" s="239"/>
      <c r="C150" s="240"/>
      <c r="D150" s="241" t="s">
        <v>222</v>
      </c>
      <c r="E150" s="242" t="s">
        <v>19</v>
      </c>
      <c r="F150" s="243" t="s">
        <v>716</v>
      </c>
      <c r="G150" s="240"/>
      <c r="H150" s="244">
        <v>21.914000000000001</v>
      </c>
      <c r="I150" s="245"/>
      <c r="J150" s="240"/>
      <c r="K150" s="240"/>
      <c r="L150" s="246"/>
      <c r="M150" s="247"/>
      <c r="N150" s="248"/>
      <c r="O150" s="248"/>
      <c r="P150" s="248"/>
      <c r="Q150" s="248"/>
      <c r="R150" s="248"/>
      <c r="S150" s="248"/>
      <c r="T150" s="249"/>
      <c r="U150" s="13"/>
      <c r="V150" s="13"/>
      <c r="W150" s="13"/>
      <c r="X150" s="13"/>
      <c r="Y150" s="13"/>
      <c r="Z150" s="13"/>
      <c r="AA150" s="13"/>
      <c r="AB150" s="13"/>
      <c r="AC150" s="13"/>
      <c r="AD150" s="13"/>
      <c r="AE150" s="13"/>
      <c r="AT150" s="250" t="s">
        <v>222</v>
      </c>
      <c r="AU150" s="250" t="s">
        <v>81</v>
      </c>
      <c r="AV150" s="13" t="s">
        <v>81</v>
      </c>
      <c r="AW150" s="13" t="s">
        <v>33</v>
      </c>
      <c r="AX150" s="13" t="s">
        <v>72</v>
      </c>
      <c r="AY150" s="250" t="s">
        <v>156</v>
      </c>
    </row>
    <row r="151" s="13" customFormat="1">
      <c r="A151" s="13"/>
      <c r="B151" s="239"/>
      <c r="C151" s="240"/>
      <c r="D151" s="241" t="s">
        <v>222</v>
      </c>
      <c r="E151" s="242" t="s">
        <v>19</v>
      </c>
      <c r="F151" s="243" t="s">
        <v>717</v>
      </c>
      <c r="G151" s="240"/>
      <c r="H151" s="244">
        <v>-1.817</v>
      </c>
      <c r="I151" s="245"/>
      <c r="J151" s="240"/>
      <c r="K151" s="240"/>
      <c r="L151" s="246"/>
      <c r="M151" s="247"/>
      <c r="N151" s="248"/>
      <c r="O151" s="248"/>
      <c r="P151" s="248"/>
      <c r="Q151" s="248"/>
      <c r="R151" s="248"/>
      <c r="S151" s="248"/>
      <c r="T151" s="249"/>
      <c r="U151" s="13"/>
      <c r="V151" s="13"/>
      <c r="W151" s="13"/>
      <c r="X151" s="13"/>
      <c r="Y151" s="13"/>
      <c r="Z151" s="13"/>
      <c r="AA151" s="13"/>
      <c r="AB151" s="13"/>
      <c r="AC151" s="13"/>
      <c r="AD151" s="13"/>
      <c r="AE151" s="13"/>
      <c r="AT151" s="250" t="s">
        <v>222</v>
      </c>
      <c r="AU151" s="250" t="s">
        <v>81</v>
      </c>
      <c r="AV151" s="13" t="s">
        <v>81</v>
      </c>
      <c r="AW151" s="13" t="s">
        <v>33</v>
      </c>
      <c r="AX151" s="13" t="s">
        <v>72</v>
      </c>
      <c r="AY151" s="250" t="s">
        <v>156</v>
      </c>
    </row>
    <row r="152" s="13" customFormat="1">
      <c r="A152" s="13"/>
      <c r="B152" s="239"/>
      <c r="C152" s="240"/>
      <c r="D152" s="241" t="s">
        <v>222</v>
      </c>
      <c r="E152" s="242" t="s">
        <v>19</v>
      </c>
      <c r="F152" s="243" t="s">
        <v>718</v>
      </c>
      <c r="G152" s="240"/>
      <c r="H152" s="244">
        <v>-1.24</v>
      </c>
      <c r="I152" s="245"/>
      <c r="J152" s="240"/>
      <c r="K152" s="240"/>
      <c r="L152" s="246"/>
      <c r="M152" s="247"/>
      <c r="N152" s="248"/>
      <c r="O152" s="248"/>
      <c r="P152" s="248"/>
      <c r="Q152" s="248"/>
      <c r="R152" s="248"/>
      <c r="S152" s="248"/>
      <c r="T152" s="249"/>
      <c r="U152" s="13"/>
      <c r="V152" s="13"/>
      <c r="W152" s="13"/>
      <c r="X152" s="13"/>
      <c r="Y152" s="13"/>
      <c r="Z152" s="13"/>
      <c r="AA152" s="13"/>
      <c r="AB152" s="13"/>
      <c r="AC152" s="13"/>
      <c r="AD152" s="13"/>
      <c r="AE152" s="13"/>
      <c r="AT152" s="250" t="s">
        <v>222</v>
      </c>
      <c r="AU152" s="250" t="s">
        <v>81</v>
      </c>
      <c r="AV152" s="13" t="s">
        <v>81</v>
      </c>
      <c r="AW152" s="13" t="s">
        <v>33</v>
      </c>
      <c r="AX152" s="13" t="s">
        <v>72</v>
      </c>
      <c r="AY152" s="250" t="s">
        <v>156</v>
      </c>
    </row>
    <row r="153" s="13" customFormat="1">
      <c r="A153" s="13"/>
      <c r="B153" s="239"/>
      <c r="C153" s="240"/>
      <c r="D153" s="241" t="s">
        <v>222</v>
      </c>
      <c r="E153" s="242" t="s">
        <v>19</v>
      </c>
      <c r="F153" s="243" t="s">
        <v>719</v>
      </c>
      <c r="G153" s="240"/>
      <c r="H153" s="244">
        <v>-1.2170000000000001</v>
      </c>
      <c r="I153" s="245"/>
      <c r="J153" s="240"/>
      <c r="K153" s="240"/>
      <c r="L153" s="246"/>
      <c r="M153" s="247"/>
      <c r="N153" s="248"/>
      <c r="O153" s="248"/>
      <c r="P153" s="248"/>
      <c r="Q153" s="248"/>
      <c r="R153" s="248"/>
      <c r="S153" s="248"/>
      <c r="T153" s="249"/>
      <c r="U153" s="13"/>
      <c r="V153" s="13"/>
      <c r="W153" s="13"/>
      <c r="X153" s="13"/>
      <c r="Y153" s="13"/>
      <c r="Z153" s="13"/>
      <c r="AA153" s="13"/>
      <c r="AB153" s="13"/>
      <c r="AC153" s="13"/>
      <c r="AD153" s="13"/>
      <c r="AE153" s="13"/>
      <c r="AT153" s="250" t="s">
        <v>222</v>
      </c>
      <c r="AU153" s="250" t="s">
        <v>81</v>
      </c>
      <c r="AV153" s="13" t="s">
        <v>81</v>
      </c>
      <c r="AW153" s="13" t="s">
        <v>33</v>
      </c>
      <c r="AX153" s="13" t="s">
        <v>72</v>
      </c>
      <c r="AY153" s="250" t="s">
        <v>156</v>
      </c>
    </row>
    <row r="154" s="13" customFormat="1">
      <c r="A154" s="13"/>
      <c r="B154" s="239"/>
      <c r="C154" s="240"/>
      <c r="D154" s="241" t="s">
        <v>222</v>
      </c>
      <c r="E154" s="242" t="s">
        <v>19</v>
      </c>
      <c r="F154" s="243" t="s">
        <v>719</v>
      </c>
      <c r="G154" s="240"/>
      <c r="H154" s="244">
        <v>-1.2170000000000001</v>
      </c>
      <c r="I154" s="245"/>
      <c r="J154" s="240"/>
      <c r="K154" s="240"/>
      <c r="L154" s="246"/>
      <c r="M154" s="247"/>
      <c r="N154" s="248"/>
      <c r="O154" s="248"/>
      <c r="P154" s="248"/>
      <c r="Q154" s="248"/>
      <c r="R154" s="248"/>
      <c r="S154" s="248"/>
      <c r="T154" s="249"/>
      <c r="U154" s="13"/>
      <c r="V154" s="13"/>
      <c r="W154" s="13"/>
      <c r="X154" s="13"/>
      <c r="Y154" s="13"/>
      <c r="Z154" s="13"/>
      <c r="AA154" s="13"/>
      <c r="AB154" s="13"/>
      <c r="AC154" s="13"/>
      <c r="AD154" s="13"/>
      <c r="AE154" s="13"/>
      <c r="AT154" s="250" t="s">
        <v>222</v>
      </c>
      <c r="AU154" s="250" t="s">
        <v>81</v>
      </c>
      <c r="AV154" s="13" t="s">
        <v>81</v>
      </c>
      <c r="AW154" s="13" t="s">
        <v>33</v>
      </c>
      <c r="AX154" s="13" t="s">
        <v>72</v>
      </c>
      <c r="AY154" s="250" t="s">
        <v>156</v>
      </c>
    </row>
    <row r="155" s="13" customFormat="1">
      <c r="A155" s="13"/>
      <c r="B155" s="239"/>
      <c r="C155" s="240"/>
      <c r="D155" s="241" t="s">
        <v>222</v>
      </c>
      <c r="E155" s="242" t="s">
        <v>19</v>
      </c>
      <c r="F155" s="243" t="s">
        <v>720</v>
      </c>
      <c r="G155" s="240"/>
      <c r="H155" s="244">
        <v>-0.60199999999999998</v>
      </c>
      <c r="I155" s="245"/>
      <c r="J155" s="240"/>
      <c r="K155" s="240"/>
      <c r="L155" s="246"/>
      <c r="M155" s="247"/>
      <c r="N155" s="248"/>
      <c r="O155" s="248"/>
      <c r="P155" s="248"/>
      <c r="Q155" s="248"/>
      <c r="R155" s="248"/>
      <c r="S155" s="248"/>
      <c r="T155" s="249"/>
      <c r="U155" s="13"/>
      <c r="V155" s="13"/>
      <c r="W155" s="13"/>
      <c r="X155" s="13"/>
      <c r="Y155" s="13"/>
      <c r="Z155" s="13"/>
      <c r="AA155" s="13"/>
      <c r="AB155" s="13"/>
      <c r="AC155" s="13"/>
      <c r="AD155" s="13"/>
      <c r="AE155" s="13"/>
      <c r="AT155" s="250" t="s">
        <v>222</v>
      </c>
      <c r="AU155" s="250" t="s">
        <v>81</v>
      </c>
      <c r="AV155" s="13" t="s">
        <v>81</v>
      </c>
      <c r="AW155" s="13" t="s">
        <v>33</v>
      </c>
      <c r="AX155" s="13" t="s">
        <v>72</v>
      </c>
      <c r="AY155" s="250" t="s">
        <v>156</v>
      </c>
    </row>
    <row r="156" s="13" customFormat="1">
      <c r="A156" s="13"/>
      <c r="B156" s="239"/>
      <c r="C156" s="240"/>
      <c r="D156" s="241" t="s">
        <v>222</v>
      </c>
      <c r="E156" s="242" t="s">
        <v>19</v>
      </c>
      <c r="F156" s="243" t="s">
        <v>721</v>
      </c>
      <c r="G156" s="240"/>
      <c r="H156" s="244">
        <v>-0.58499999999999996</v>
      </c>
      <c r="I156" s="245"/>
      <c r="J156" s="240"/>
      <c r="K156" s="240"/>
      <c r="L156" s="246"/>
      <c r="M156" s="247"/>
      <c r="N156" s="248"/>
      <c r="O156" s="248"/>
      <c r="P156" s="248"/>
      <c r="Q156" s="248"/>
      <c r="R156" s="248"/>
      <c r="S156" s="248"/>
      <c r="T156" s="249"/>
      <c r="U156" s="13"/>
      <c r="V156" s="13"/>
      <c r="W156" s="13"/>
      <c r="X156" s="13"/>
      <c r="Y156" s="13"/>
      <c r="Z156" s="13"/>
      <c r="AA156" s="13"/>
      <c r="AB156" s="13"/>
      <c r="AC156" s="13"/>
      <c r="AD156" s="13"/>
      <c r="AE156" s="13"/>
      <c r="AT156" s="250" t="s">
        <v>222</v>
      </c>
      <c r="AU156" s="250" t="s">
        <v>81</v>
      </c>
      <c r="AV156" s="13" t="s">
        <v>81</v>
      </c>
      <c r="AW156" s="13" t="s">
        <v>33</v>
      </c>
      <c r="AX156" s="13" t="s">
        <v>72</v>
      </c>
      <c r="AY156" s="250" t="s">
        <v>156</v>
      </c>
    </row>
    <row r="157" s="15" customFormat="1">
      <c r="A157" s="15"/>
      <c r="B157" s="261"/>
      <c r="C157" s="262"/>
      <c r="D157" s="241" t="s">
        <v>222</v>
      </c>
      <c r="E157" s="263" t="s">
        <v>19</v>
      </c>
      <c r="F157" s="264" t="s">
        <v>289</v>
      </c>
      <c r="G157" s="262"/>
      <c r="H157" s="265">
        <v>79.694000000000003</v>
      </c>
      <c r="I157" s="266"/>
      <c r="J157" s="262"/>
      <c r="K157" s="262"/>
      <c r="L157" s="267"/>
      <c r="M157" s="268"/>
      <c r="N157" s="269"/>
      <c r="O157" s="269"/>
      <c r="P157" s="269"/>
      <c r="Q157" s="269"/>
      <c r="R157" s="269"/>
      <c r="S157" s="269"/>
      <c r="T157" s="270"/>
      <c r="U157" s="15"/>
      <c r="V157" s="15"/>
      <c r="W157" s="15"/>
      <c r="X157" s="15"/>
      <c r="Y157" s="15"/>
      <c r="Z157" s="15"/>
      <c r="AA157" s="15"/>
      <c r="AB157" s="15"/>
      <c r="AC157" s="15"/>
      <c r="AD157" s="15"/>
      <c r="AE157" s="15"/>
      <c r="AT157" s="271" t="s">
        <v>222</v>
      </c>
      <c r="AU157" s="271" t="s">
        <v>81</v>
      </c>
      <c r="AV157" s="15" t="s">
        <v>106</v>
      </c>
      <c r="AW157" s="15" t="s">
        <v>33</v>
      </c>
      <c r="AX157" s="15" t="s">
        <v>72</v>
      </c>
      <c r="AY157" s="271" t="s">
        <v>156</v>
      </c>
    </row>
    <row r="158" s="14" customFormat="1">
      <c r="A158" s="14"/>
      <c r="B158" s="251"/>
      <c r="C158" s="252"/>
      <c r="D158" s="241" t="s">
        <v>222</v>
      </c>
      <c r="E158" s="253" t="s">
        <v>19</v>
      </c>
      <c r="F158" s="254" t="s">
        <v>722</v>
      </c>
      <c r="G158" s="252"/>
      <c r="H158" s="253" t="s">
        <v>19</v>
      </c>
      <c r="I158" s="255"/>
      <c r="J158" s="252"/>
      <c r="K158" s="252"/>
      <c r="L158" s="256"/>
      <c r="M158" s="257"/>
      <c r="N158" s="258"/>
      <c r="O158" s="258"/>
      <c r="P158" s="258"/>
      <c r="Q158" s="258"/>
      <c r="R158" s="258"/>
      <c r="S158" s="258"/>
      <c r="T158" s="259"/>
      <c r="U158" s="14"/>
      <c r="V158" s="14"/>
      <c r="W158" s="14"/>
      <c r="X158" s="14"/>
      <c r="Y158" s="14"/>
      <c r="Z158" s="14"/>
      <c r="AA158" s="14"/>
      <c r="AB158" s="14"/>
      <c r="AC158" s="14"/>
      <c r="AD158" s="14"/>
      <c r="AE158" s="14"/>
      <c r="AT158" s="260" t="s">
        <v>222</v>
      </c>
      <c r="AU158" s="260" t="s">
        <v>81</v>
      </c>
      <c r="AV158" s="14" t="s">
        <v>79</v>
      </c>
      <c r="AW158" s="14" t="s">
        <v>33</v>
      </c>
      <c r="AX158" s="14" t="s">
        <v>72</v>
      </c>
      <c r="AY158" s="260" t="s">
        <v>156</v>
      </c>
    </row>
    <row r="159" s="13" customFormat="1">
      <c r="A159" s="13"/>
      <c r="B159" s="239"/>
      <c r="C159" s="240"/>
      <c r="D159" s="241" t="s">
        <v>222</v>
      </c>
      <c r="E159" s="242" t="s">
        <v>19</v>
      </c>
      <c r="F159" s="243" t="s">
        <v>723</v>
      </c>
      <c r="G159" s="240"/>
      <c r="H159" s="244">
        <v>1.2689999999999999</v>
      </c>
      <c r="I159" s="245"/>
      <c r="J159" s="240"/>
      <c r="K159" s="240"/>
      <c r="L159" s="246"/>
      <c r="M159" s="247"/>
      <c r="N159" s="248"/>
      <c r="O159" s="248"/>
      <c r="P159" s="248"/>
      <c r="Q159" s="248"/>
      <c r="R159" s="248"/>
      <c r="S159" s="248"/>
      <c r="T159" s="249"/>
      <c r="U159" s="13"/>
      <c r="V159" s="13"/>
      <c r="W159" s="13"/>
      <c r="X159" s="13"/>
      <c r="Y159" s="13"/>
      <c r="Z159" s="13"/>
      <c r="AA159" s="13"/>
      <c r="AB159" s="13"/>
      <c r="AC159" s="13"/>
      <c r="AD159" s="13"/>
      <c r="AE159" s="13"/>
      <c r="AT159" s="250" t="s">
        <v>222</v>
      </c>
      <c r="AU159" s="250" t="s">
        <v>81</v>
      </c>
      <c r="AV159" s="13" t="s">
        <v>81</v>
      </c>
      <c r="AW159" s="13" t="s">
        <v>33</v>
      </c>
      <c r="AX159" s="13" t="s">
        <v>72</v>
      </c>
      <c r="AY159" s="250" t="s">
        <v>156</v>
      </c>
    </row>
    <row r="160" s="13" customFormat="1">
      <c r="A160" s="13"/>
      <c r="B160" s="239"/>
      <c r="C160" s="240"/>
      <c r="D160" s="241" t="s">
        <v>222</v>
      </c>
      <c r="E160" s="242" t="s">
        <v>19</v>
      </c>
      <c r="F160" s="243" t="s">
        <v>724</v>
      </c>
      <c r="G160" s="240"/>
      <c r="H160" s="244">
        <v>1.2709999999999999</v>
      </c>
      <c r="I160" s="245"/>
      <c r="J160" s="240"/>
      <c r="K160" s="240"/>
      <c r="L160" s="246"/>
      <c r="M160" s="247"/>
      <c r="N160" s="248"/>
      <c r="O160" s="248"/>
      <c r="P160" s="248"/>
      <c r="Q160" s="248"/>
      <c r="R160" s="248"/>
      <c r="S160" s="248"/>
      <c r="T160" s="249"/>
      <c r="U160" s="13"/>
      <c r="V160" s="13"/>
      <c r="W160" s="13"/>
      <c r="X160" s="13"/>
      <c r="Y160" s="13"/>
      <c r="Z160" s="13"/>
      <c r="AA160" s="13"/>
      <c r="AB160" s="13"/>
      <c r="AC160" s="13"/>
      <c r="AD160" s="13"/>
      <c r="AE160" s="13"/>
      <c r="AT160" s="250" t="s">
        <v>222</v>
      </c>
      <c r="AU160" s="250" t="s">
        <v>81</v>
      </c>
      <c r="AV160" s="13" t="s">
        <v>81</v>
      </c>
      <c r="AW160" s="13" t="s">
        <v>33</v>
      </c>
      <c r="AX160" s="13" t="s">
        <v>72</v>
      </c>
      <c r="AY160" s="250" t="s">
        <v>156</v>
      </c>
    </row>
    <row r="161" s="15" customFormat="1">
      <c r="A161" s="15"/>
      <c r="B161" s="261"/>
      <c r="C161" s="262"/>
      <c r="D161" s="241" t="s">
        <v>222</v>
      </c>
      <c r="E161" s="263" t="s">
        <v>19</v>
      </c>
      <c r="F161" s="264" t="s">
        <v>289</v>
      </c>
      <c r="G161" s="262"/>
      <c r="H161" s="265">
        <v>2.54</v>
      </c>
      <c r="I161" s="266"/>
      <c r="J161" s="262"/>
      <c r="K161" s="262"/>
      <c r="L161" s="267"/>
      <c r="M161" s="268"/>
      <c r="N161" s="269"/>
      <c r="O161" s="269"/>
      <c r="P161" s="269"/>
      <c r="Q161" s="269"/>
      <c r="R161" s="269"/>
      <c r="S161" s="269"/>
      <c r="T161" s="270"/>
      <c r="U161" s="15"/>
      <c r="V161" s="15"/>
      <c r="W161" s="15"/>
      <c r="X161" s="15"/>
      <c r="Y161" s="15"/>
      <c r="Z161" s="15"/>
      <c r="AA161" s="15"/>
      <c r="AB161" s="15"/>
      <c r="AC161" s="15"/>
      <c r="AD161" s="15"/>
      <c r="AE161" s="15"/>
      <c r="AT161" s="271" t="s">
        <v>222</v>
      </c>
      <c r="AU161" s="271" t="s">
        <v>81</v>
      </c>
      <c r="AV161" s="15" t="s">
        <v>106</v>
      </c>
      <c r="AW161" s="15" t="s">
        <v>33</v>
      </c>
      <c r="AX161" s="15" t="s">
        <v>72</v>
      </c>
      <c r="AY161" s="271" t="s">
        <v>156</v>
      </c>
    </row>
    <row r="162" s="16" customFormat="1">
      <c r="A162" s="16"/>
      <c r="B162" s="272"/>
      <c r="C162" s="273"/>
      <c r="D162" s="241" t="s">
        <v>222</v>
      </c>
      <c r="E162" s="274" t="s">
        <v>19</v>
      </c>
      <c r="F162" s="275" t="s">
        <v>292</v>
      </c>
      <c r="G162" s="273"/>
      <c r="H162" s="276">
        <v>82.233999999999995</v>
      </c>
      <c r="I162" s="277"/>
      <c r="J162" s="273"/>
      <c r="K162" s="273"/>
      <c r="L162" s="278"/>
      <c r="M162" s="279"/>
      <c r="N162" s="280"/>
      <c r="O162" s="280"/>
      <c r="P162" s="280"/>
      <c r="Q162" s="280"/>
      <c r="R162" s="280"/>
      <c r="S162" s="280"/>
      <c r="T162" s="281"/>
      <c r="U162" s="16"/>
      <c r="V162" s="16"/>
      <c r="W162" s="16"/>
      <c r="X162" s="16"/>
      <c r="Y162" s="16"/>
      <c r="Z162" s="16"/>
      <c r="AA162" s="16"/>
      <c r="AB162" s="16"/>
      <c r="AC162" s="16"/>
      <c r="AD162" s="16"/>
      <c r="AE162" s="16"/>
      <c r="AT162" s="282" t="s">
        <v>222</v>
      </c>
      <c r="AU162" s="282" t="s">
        <v>81</v>
      </c>
      <c r="AV162" s="16" t="s">
        <v>178</v>
      </c>
      <c r="AW162" s="16" t="s">
        <v>33</v>
      </c>
      <c r="AX162" s="16" t="s">
        <v>79</v>
      </c>
      <c r="AY162" s="282" t="s">
        <v>156</v>
      </c>
    </row>
    <row r="163" s="2" customFormat="1" ht="24.15" customHeight="1">
      <c r="A163" s="41"/>
      <c r="B163" s="42"/>
      <c r="C163" s="216" t="s">
        <v>302</v>
      </c>
      <c r="D163" s="216" t="s">
        <v>159</v>
      </c>
      <c r="E163" s="217" t="s">
        <v>725</v>
      </c>
      <c r="F163" s="218" t="s">
        <v>726</v>
      </c>
      <c r="G163" s="219" t="s">
        <v>218</v>
      </c>
      <c r="H163" s="220">
        <v>82.233999999999995</v>
      </c>
      <c r="I163" s="221"/>
      <c r="J163" s="222">
        <f>ROUND(I163*H163,2)</f>
        <v>0</v>
      </c>
      <c r="K163" s="218" t="s">
        <v>219</v>
      </c>
      <c r="L163" s="47"/>
      <c r="M163" s="223" t="s">
        <v>19</v>
      </c>
      <c r="N163" s="224" t="s">
        <v>43</v>
      </c>
      <c r="O163" s="87"/>
      <c r="P163" s="225">
        <f>O163*H163</f>
        <v>0</v>
      </c>
      <c r="Q163" s="225">
        <v>0.015400000000000001</v>
      </c>
      <c r="R163" s="225">
        <f>Q163*H163</f>
        <v>1.2664035999999999</v>
      </c>
      <c r="S163" s="225">
        <v>0</v>
      </c>
      <c r="T163" s="226">
        <f>S163*H163</f>
        <v>0</v>
      </c>
      <c r="U163" s="41"/>
      <c r="V163" s="41"/>
      <c r="W163" s="41"/>
      <c r="X163" s="41"/>
      <c r="Y163" s="41"/>
      <c r="Z163" s="41"/>
      <c r="AA163" s="41"/>
      <c r="AB163" s="41"/>
      <c r="AC163" s="41"/>
      <c r="AD163" s="41"/>
      <c r="AE163" s="41"/>
      <c r="AR163" s="227" t="s">
        <v>178</v>
      </c>
      <c r="AT163" s="227" t="s">
        <v>159</v>
      </c>
      <c r="AU163" s="227" t="s">
        <v>81</v>
      </c>
      <c r="AY163" s="20" t="s">
        <v>156</v>
      </c>
      <c r="BE163" s="228">
        <f>IF(N163="základní",J163,0)</f>
        <v>0</v>
      </c>
      <c r="BF163" s="228">
        <f>IF(N163="snížená",J163,0)</f>
        <v>0</v>
      </c>
      <c r="BG163" s="228">
        <f>IF(N163="zákl. přenesená",J163,0)</f>
        <v>0</v>
      </c>
      <c r="BH163" s="228">
        <f>IF(N163="sníž. přenesená",J163,0)</f>
        <v>0</v>
      </c>
      <c r="BI163" s="228">
        <f>IF(N163="nulová",J163,0)</f>
        <v>0</v>
      </c>
      <c r="BJ163" s="20" t="s">
        <v>79</v>
      </c>
      <c r="BK163" s="228">
        <f>ROUND(I163*H163,2)</f>
        <v>0</v>
      </c>
      <c r="BL163" s="20" t="s">
        <v>178</v>
      </c>
      <c r="BM163" s="227" t="s">
        <v>727</v>
      </c>
    </row>
    <row r="164" s="2" customFormat="1">
      <c r="A164" s="41"/>
      <c r="B164" s="42"/>
      <c r="C164" s="43"/>
      <c r="D164" s="229" t="s">
        <v>166</v>
      </c>
      <c r="E164" s="43"/>
      <c r="F164" s="230" t="s">
        <v>728</v>
      </c>
      <c r="G164" s="43"/>
      <c r="H164" s="43"/>
      <c r="I164" s="231"/>
      <c r="J164" s="43"/>
      <c r="K164" s="43"/>
      <c r="L164" s="47"/>
      <c r="M164" s="232"/>
      <c r="N164" s="233"/>
      <c r="O164" s="87"/>
      <c r="P164" s="87"/>
      <c r="Q164" s="87"/>
      <c r="R164" s="87"/>
      <c r="S164" s="87"/>
      <c r="T164" s="88"/>
      <c r="U164" s="41"/>
      <c r="V164" s="41"/>
      <c r="W164" s="41"/>
      <c r="X164" s="41"/>
      <c r="Y164" s="41"/>
      <c r="Z164" s="41"/>
      <c r="AA164" s="41"/>
      <c r="AB164" s="41"/>
      <c r="AC164" s="41"/>
      <c r="AD164" s="41"/>
      <c r="AE164" s="41"/>
      <c r="AT164" s="20" t="s">
        <v>166</v>
      </c>
      <c r="AU164" s="20" t="s">
        <v>81</v>
      </c>
    </row>
    <row r="165" s="2" customFormat="1" ht="24.15" customHeight="1">
      <c r="A165" s="41"/>
      <c r="B165" s="42"/>
      <c r="C165" s="216" t="s">
        <v>308</v>
      </c>
      <c r="D165" s="216" t="s">
        <v>159</v>
      </c>
      <c r="E165" s="217" t="s">
        <v>729</v>
      </c>
      <c r="F165" s="218" t="s">
        <v>730</v>
      </c>
      <c r="G165" s="219" t="s">
        <v>218</v>
      </c>
      <c r="H165" s="220">
        <v>82.233999999999995</v>
      </c>
      <c r="I165" s="221"/>
      <c r="J165" s="222">
        <f>ROUND(I165*H165,2)</f>
        <v>0</v>
      </c>
      <c r="K165" s="218" t="s">
        <v>219</v>
      </c>
      <c r="L165" s="47"/>
      <c r="M165" s="223" t="s">
        <v>19</v>
      </c>
      <c r="N165" s="224" t="s">
        <v>43</v>
      </c>
      <c r="O165" s="87"/>
      <c r="P165" s="225">
        <f>O165*H165</f>
        <v>0</v>
      </c>
      <c r="Q165" s="225">
        <v>0.0079000000000000008</v>
      </c>
      <c r="R165" s="225">
        <f>Q165*H165</f>
        <v>0.64964860000000002</v>
      </c>
      <c r="S165" s="225">
        <v>0</v>
      </c>
      <c r="T165" s="226">
        <f>S165*H165</f>
        <v>0</v>
      </c>
      <c r="U165" s="41"/>
      <c r="V165" s="41"/>
      <c r="W165" s="41"/>
      <c r="X165" s="41"/>
      <c r="Y165" s="41"/>
      <c r="Z165" s="41"/>
      <c r="AA165" s="41"/>
      <c r="AB165" s="41"/>
      <c r="AC165" s="41"/>
      <c r="AD165" s="41"/>
      <c r="AE165" s="41"/>
      <c r="AR165" s="227" t="s">
        <v>178</v>
      </c>
      <c r="AT165" s="227" t="s">
        <v>159</v>
      </c>
      <c r="AU165" s="227" t="s">
        <v>81</v>
      </c>
      <c r="AY165" s="20" t="s">
        <v>156</v>
      </c>
      <c r="BE165" s="228">
        <f>IF(N165="základní",J165,0)</f>
        <v>0</v>
      </c>
      <c r="BF165" s="228">
        <f>IF(N165="snížená",J165,0)</f>
        <v>0</v>
      </c>
      <c r="BG165" s="228">
        <f>IF(N165="zákl. přenesená",J165,0)</f>
        <v>0</v>
      </c>
      <c r="BH165" s="228">
        <f>IF(N165="sníž. přenesená",J165,0)</f>
        <v>0</v>
      </c>
      <c r="BI165" s="228">
        <f>IF(N165="nulová",J165,0)</f>
        <v>0</v>
      </c>
      <c r="BJ165" s="20" t="s">
        <v>79</v>
      </c>
      <c r="BK165" s="228">
        <f>ROUND(I165*H165,2)</f>
        <v>0</v>
      </c>
      <c r="BL165" s="20" t="s">
        <v>178</v>
      </c>
      <c r="BM165" s="227" t="s">
        <v>731</v>
      </c>
    </row>
    <row r="166" s="2" customFormat="1">
      <c r="A166" s="41"/>
      <c r="B166" s="42"/>
      <c r="C166" s="43"/>
      <c r="D166" s="229" t="s">
        <v>166</v>
      </c>
      <c r="E166" s="43"/>
      <c r="F166" s="230" t="s">
        <v>732</v>
      </c>
      <c r="G166" s="43"/>
      <c r="H166" s="43"/>
      <c r="I166" s="231"/>
      <c r="J166" s="43"/>
      <c r="K166" s="43"/>
      <c r="L166" s="47"/>
      <c r="M166" s="232"/>
      <c r="N166" s="233"/>
      <c r="O166" s="87"/>
      <c r="P166" s="87"/>
      <c r="Q166" s="87"/>
      <c r="R166" s="87"/>
      <c r="S166" s="87"/>
      <c r="T166" s="88"/>
      <c r="U166" s="41"/>
      <c r="V166" s="41"/>
      <c r="W166" s="41"/>
      <c r="X166" s="41"/>
      <c r="Y166" s="41"/>
      <c r="Z166" s="41"/>
      <c r="AA166" s="41"/>
      <c r="AB166" s="41"/>
      <c r="AC166" s="41"/>
      <c r="AD166" s="41"/>
      <c r="AE166" s="41"/>
      <c r="AT166" s="20" t="s">
        <v>166</v>
      </c>
      <c r="AU166" s="20" t="s">
        <v>81</v>
      </c>
    </row>
    <row r="167" s="2" customFormat="1" ht="21.75" customHeight="1">
      <c r="A167" s="41"/>
      <c r="B167" s="42"/>
      <c r="C167" s="216" t="s">
        <v>318</v>
      </c>
      <c r="D167" s="216" t="s">
        <v>159</v>
      </c>
      <c r="E167" s="217" t="s">
        <v>733</v>
      </c>
      <c r="F167" s="218" t="s">
        <v>734</v>
      </c>
      <c r="G167" s="219" t="s">
        <v>218</v>
      </c>
      <c r="H167" s="220">
        <v>91.027000000000001</v>
      </c>
      <c r="I167" s="221"/>
      <c r="J167" s="222">
        <f>ROUND(I167*H167,2)</f>
        <v>0</v>
      </c>
      <c r="K167" s="218" t="s">
        <v>219</v>
      </c>
      <c r="L167" s="47"/>
      <c r="M167" s="223" t="s">
        <v>19</v>
      </c>
      <c r="N167" s="224" t="s">
        <v>43</v>
      </c>
      <c r="O167" s="87"/>
      <c r="P167" s="225">
        <f>O167*H167</f>
        <v>0</v>
      </c>
      <c r="Q167" s="225">
        <v>0.020480000000000002</v>
      </c>
      <c r="R167" s="225">
        <f>Q167*H167</f>
        <v>1.8642329600000003</v>
      </c>
      <c r="S167" s="225">
        <v>0</v>
      </c>
      <c r="T167" s="226">
        <f>S167*H167</f>
        <v>0</v>
      </c>
      <c r="U167" s="41"/>
      <c r="V167" s="41"/>
      <c r="W167" s="41"/>
      <c r="X167" s="41"/>
      <c r="Y167" s="41"/>
      <c r="Z167" s="41"/>
      <c r="AA167" s="41"/>
      <c r="AB167" s="41"/>
      <c r="AC167" s="41"/>
      <c r="AD167" s="41"/>
      <c r="AE167" s="41"/>
      <c r="AR167" s="227" t="s">
        <v>178</v>
      </c>
      <c r="AT167" s="227" t="s">
        <v>159</v>
      </c>
      <c r="AU167" s="227" t="s">
        <v>81</v>
      </c>
      <c r="AY167" s="20" t="s">
        <v>156</v>
      </c>
      <c r="BE167" s="228">
        <f>IF(N167="základní",J167,0)</f>
        <v>0</v>
      </c>
      <c r="BF167" s="228">
        <f>IF(N167="snížená",J167,0)</f>
        <v>0</v>
      </c>
      <c r="BG167" s="228">
        <f>IF(N167="zákl. přenesená",J167,0)</f>
        <v>0</v>
      </c>
      <c r="BH167" s="228">
        <f>IF(N167="sníž. přenesená",J167,0)</f>
        <v>0</v>
      </c>
      <c r="BI167" s="228">
        <f>IF(N167="nulová",J167,0)</f>
        <v>0</v>
      </c>
      <c r="BJ167" s="20" t="s">
        <v>79</v>
      </c>
      <c r="BK167" s="228">
        <f>ROUND(I167*H167,2)</f>
        <v>0</v>
      </c>
      <c r="BL167" s="20" t="s">
        <v>178</v>
      </c>
      <c r="BM167" s="227" t="s">
        <v>735</v>
      </c>
    </row>
    <row r="168" s="2" customFormat="1">
      <c r="A168" s="41"/>
      <c r="B168" s="42"/>
      <c r="C168" s="43"/>
      <c r="D168" s="229" t="s">
        <v>166</v>
      </c>
      <c r="E168" s="43"/>
      <c r="F168" s="230" t="s">
        <v>736</v>
      </c>
      <c r="G168" s="43"/>
      <c r="H168" s="43"/>
      <c r="I168" s="231"/>
      <c r="J168" s="43"/>
      <c r="K168" s="43"/>
      <c r="L168" s="47"/>
      <c r="M168" s="232"/>
      <c r="N168" s="233"/>
      <c r="O168" s="87"/>
      <c r="P168" s="87"/>
      <c r="Q168" s="87"/>
      <c r="R168" s="87"/>
      <c r="S168" s="87"/>
      <c r="T168" s="88"/>
      <c r="U168" s="41"/>
      <c r="V168" s="41"/>
      <c r="W168" s="41"/>
      <c r="X168" s="41"/>
      <c r="Y168" s="41"/>
      <c r="Z168" s="41"/>
      <c r="AA168" s="41"/>
      <c r="AB168" s="41"/>
      <c r="AC168" s="41"/>
      <c r="AD168" s="41"/>
      <c r="AE168" s="41"/>
      <c r="AT168" s="20" t="s">
        <v>166</v>
      </c>
      <c r="AU168" s="20" t="s">
        <v>81</v>
      </c>
    </row>
    <row r="169" s="14" customFormat="1">
      <c r="A169" s="14"/>
      <c r="B169" s="251"/>
      <c r="C169" s="252"/>
      <c r="D169" s="241" t="s">
        <v>222</v>
      </c>
      <c r="E169" s="253" t="s">
        <v>19</v>
      </c>
      <c r="F169" s="254" t="s">
        <v>737</v>
      </c>
      <c r="G169" s="252"/>
      <c r="H169" s="253" t="s">
        <v>19</v>
      </c>
      <c r="I169" s="255"/>
      <c r="J169" s="252"/>
      <c r="K169" s="252"/>
      <c r="L169" s="256"/>
      <c r="M169" s="257"/>
      <c r="N169" s="258"/>
      <c r="O169" s="258"/>
      <c r="P169" s="258"/>
      <c r="Q169" s="258"/>
      <c r="R169" s="258"/>
      <c r="S169" s="258"/>
      <c r="T169" s="259"/>
      <c r="U169" s="14"/>
      <c r="V169" s="14"/>
      <c r="W169" s="14"/>
      <c r="X169" s="14"/>
      <c r="Y169" s="14"/>
      <c r="Z169" s="14"/>
      <c r="AA169" s="14"/>
      <c r="AB169" s="14"/>
      <c r="AC169" s="14"/>
      <c r="AD169" s="14"/>
      <c r="AE169" s="14"/>
      <c r="AT169" s="260" t="s">
        <v>222</v>
      </c>
      <c r="AU169" s="260" t="s">
        <v>81</v>
      </c>
      <c r="AV169" s="14" t="s">
        <v>79</v>
      </c>
      <c r="AW169" s="14" t="s">
        <v>33</v>
      </c>
      <c r="AX169" s="14" t="s">
        <v>72</v>
      </c>
      <c r="AY169" s="260" t="s">
        <v>156</v>
      </c>
    </row>
    <row r="170" s="13" customFormat="1">
      <c r="A170" s="13"/>
      <c r="B170" s="239"/>
      <c r="C170" s="240"/>
      <c r="D170" s="241" t="s">
        <v>222</v>
      </c>
      <c r="E170" s="242" t="s">
        <v>19</v>
      </c>
      <c r="F170" s="243" t="s">
        <v>738</v>
      </c>
      <c r="G170" s="240"/>
      <c r="H170" s="244">
        <v>72.769999999999996</v>
      </c>
      <c r="I170" s="245"/>
      <c r="J170" s="240"/>
      <c r="K170" s="240"/>
      <c r="L170" s="246"/>
      <c r="M170" s="247"/>
      <c r="N170" s="248"/>
      <c r="O170" s="248"/>
      <c r="P170" s="248"/>
      <c r="Q170" s="248"/>
      <c r="R170" s="248"/>
      <c r="S170" s="248"/>
      <c r="T170" s="249"/>
      <c r="U170" s="13"/>
      <c r="V170" s="13"/>
      <c r="W170" s="13"/>
      <c r="X170" s="13"/>
      <c r="Y170" s="13"/>
      <c r="Z170" s="13"/>
      <c r="AA170" s="13"/>
      <c r="AB170" s="13"/>
      <c r="AC170" s="13"/>
      <c r="AD170" s="13"/>
      <c r="AE170" s="13"/>
      <c r="AT170" s="250" t="s">
        <v>222</v>
      </c>
      <c r="AU170" s="250" t="s">
        <v>81</v>
      </c>
      <c r="AV170" s="13" t="s">
        <v>81</v>
      </c>
      <c r="AW170" s="13" t="s">
        <v>33</v>
      </c>
      <c r="AX170" s="13" t="s">
        <v>72</v>
      </c>
      <c r="AY170" s="250" t="s">
        <v>156</v>
      </c>
    </row>
    <row r="171" s="13" customFormat="1">
      <c r="A171" s="13"/>
      <c r="B171" s="239"/>
      <c r="C171" s="240"/>
      <c r="D171" s="241" t="s">
        <v>222</v>
      </c>
      <c r="E171" s="242" t="s">
        <v>19</v>
      </c>
      <c r="F171" s="243" t="s">
        <v>739</v>
      </c>
      <c r="G171" s="240"/>
      <c r="H171" s="244">
        <v>33.095999999999997</v>
      </c>
      <c r="I171" s="245"/>
      <c r="J171" s="240"/>
      <c r="K171" s="240"/>
      <c r="L171" s="246"/>
      <c r="M171" s="247"/>
      <c r="N171" s="248"/>
      <c r="O171" s="248"/>
      <c r="P171" s="248"/>
      <c r="Q171" s="248"/>
      <c r="R171" s="248"/>
      <c r="S171" s="248"/>
      <c r="T171" s="249"/>
      <c r="U171" s="13"/>
      <c r="V171" s="13"/>
      <c r="W171" s="13"/>
      <c r="X171" s="13"/>
      <c r="Y171" s="13"/>
      <c r="Z171" s="13"/>
      <c r="AA171" s="13"/>
      <c r="AB171" s="13"/>
      <c r="AC171" s="13"/>
      <c r="AD171" s="13"/>
      <c r="AE171" s="13"/>
      <c r="AT171" s="250" t="s">
        <v>222</v>
      </c>
      <c r="AU171" s="250" t="s">
        <v>81</v>
      </c>
      <c r="AV171" s="13" t="s">
        <v>81</v>
      </c>
      <c r="AW171" s="13" t="s">
        <v>33</v>
      </c>
      <c r="AX171" s="13" t="s">
        <v>72</v>
      </c>
      <c r="AY171" s="250" t="s">
        <v>156</v>
      </c>
    </row>
    <row r="172" s="13" customFormat="1">
      <c r="A172" s="13"/>
      <c r="B172" s="239"/>
      <c r="C172" s="240"/>
      <c r="D172" s="241" t="s">
        <v>222</v>
      </c>
      <c r="E172" s="242" t="s">
        <v>19</v>
      </c>
      <c r="F172" s="243" t="s">
        <v>740</v>
      </c>
      <c r="G172" s="240"/>
      <c r="H172" s="244">
        <v>-3.7330000000000001</v>
      </c>
      <c r="I172" s="245"/>
      <c r="J172" s="240"/>
      <c r="K172" s="240"/>
      <c r="L172" s="246"/>
      <c r="M172" s="247"/>
      <c r="N172" s="248"/>
      <c r="O172" s="248"/>
      <c r="P172" s="248"/>
      <c r="Q172" s="248"/>
      <c r="R172" s="248"/>
      <c r="S172" s="248"/>
      <c r="T172" s="249"/>
      <c r="U172" s="13"/>
      <c r="V172" s="13"/>
      <c r="W172" s="13"/>
      <c r="X172" s="13"/>
      <c r="Y172" s="13"/>
      <c r="Z172" s="13"/>
      <c r="AA172" s="13"/>
      <c r="AB172" s="13"/>
      <c r="AC172" s="13"/>
      <c r="AD172" s="13"/>
      <c r="AE172" s="13"/>
      <c r="AT172" s="250" t="s">
        <v>222</v>
      </c>
      <c r="AU172" s="250" t="s">
        <v>81</v>
      </c>
      <c r="AV172" s="13" t="s">
        <v>81</v>
      </c>
      <c r="AW172" s="13" t="s">
        <v>33</v>
      </c>
      <c r="AX172" s="13" t="s">
        <v>72</v>
      </c>
      <c r="AY172" s="250" t="s">
        <v>156</v>
      </c>
    </row>
    <row r="173" s="13" customFormat="1">
      <c r="A173" s="13"/>
      <c r="B173" s="239"/>
      <c r="C173" s="240"/>
      <c r="D173" s="241" t="s">
        <v>222</v>
      </c>
      <c r="E173" s="242" t="s">
        <v>19</v>
      </c>
      <c r="F173" s="243" t="s">
        <v>717</v>
      </c>
      <c r="G173" s="240"/>
      <c r="H173" s="244">
        <v>-1.817</v>
      </c>
      <c r="I173" s="245"/>
      <c r="J173" s="240"/>
      <c r="K173" s="240"/>
      <c r="L173" s="246"/>
      <c r="M173" s="247"/>
      <c r="N173" s="248"/>
      <c r="O173" s="248"/>
      <c r="P173" s="248"/>
      <c r="Q173" s="248"/>
      <c r="R173" s="248"/>
      <c r="S173" s="248"/>
      <c r="T173" s="249"/>
      <c r="U173" s="13"/>
      <c r="V173" s="13"/>
      <c r="W173" s="13"/>
      <c r="X173" s="13"/>
      <c r="Y173" s="13"/>
      <c r="Z173" s="13"/>
      <c r="AA173" s="13"/>
      <c r="AB173" s="13"/>
      <c r="AC173" s="13"/>
      <c r="AD173" s="13"/>
      <c r="AE173" s="13"/>
      <c r="AT173" s="250" t="s">
        <v>222</v>
      </c>
      <c r="AU173" s="250" t="s">
        <v>81</v>
      </c>
      <c r="AV173" s="13" t="s">
        <v>81</v>
      </c>
      <c r="AW173" s="13" t="s">
        <v>33</v>
      </c>
      <c r="AX173" s="13" t="s">
        <v>72</v>
      </c>
      <c r="AY173" s="250" t="s">
        <v>156</v>
      </c>
    </row>
    <row r="174" s="13" customFormat="1">
      <c r="A174" s="13"/>
      <c r="B174" s="239"/>
      <c r="C174" s="240"/>
      <c r="D174" s="241" t="s">
        <v>222</v>
      </c>
      <c r="E174" s="242" t="s">
        <v>19</v>
      </c>
      <c r="F174" s="243" t="s">
        <v>741</v>
      </c>
      <c r="G174" s="240"/>
      <c r="H174" s="244">
        <v>-1.8839999999999999</v>
      </c>
      <c r="I174" s="245"/>
      <c r="J174" s="240"/>
      <c r="K174" s="240"/>
      <c r="L174" s="246"/>
      <c r="M174" s="247"/>
      <c r="N174" s="248"/>
      <c r="O174" s="248"/>
      <c r="P174" s="248"/>
      <c r="Q174" s="248"/>
      <c r="R174" s="248"/>
      <c r="S174" s="248"/>
      <c r="T174" s="249"/>
      <c r="U174" s="13"/>
      <c r="V174" s="13"/>
      <c r="W174" s="13"/>
      <c r="X174" s="13"/>
      <c r="Y174" s="13"/>
      <c r="Z174" s="13"/>
      <c r="AA174" s="13"/>
      <c r="AB174" s="13"/>
      <c r="AC174" s="13"/>
      <c r="AD174" s="13"/>
      <c r="AE174" s="13"/>
      <c r="AT174" s="250" t="s">
        <v>222</v>
      </c>
      <c r="AU174" s="250" t="s">
        <v>81</v>
      </c>
      <c r="AV174" s="13" t="s">
        <v>81</v>
      </c>
      <c r="AW174" s="13" t="s">
        <v>33</v>
      </c>
      <c r="AX174" s="13" t="s">
        <v>72</v>
      </c>
      <c r="AY174" s="250" t="s">
        <v>156</v>
      </c>
    </row>
    <row r="175" s="13" customFormat="1">
      <c r="A175" s="13"/>
      <c r="B175" s="239"/>
      <c r="C175" s="240"/>
      <c r="D175" s="241" t="s">
        <v>222</v>
      </c>
      <c r="E175" s="242" t="s">
        <v>19</v>
      </c>
      <c r="F175" s="243" t="s">
        <v>742</v>
      </c>
      <c r="G175" s="240"/>
      <c r="H175" s="244">
        <v>-2.9249999999999998</v>
      </c>
      <c r="I175" s="245"/>
      <c r="J175" s="240"/>
      <c r="K175" s="240"/>
      <c r="L175" s="246"/>
      <c r="M175" s="247"/>
      <c r="N175" s="248"/>
      <c r="O175" s="248"/>
      <c r="P175" s="248"/>
      <c r="Q175" s="248"/>
      <c r="R175" s="248"/>
      <c r="S175" s="248"/>
      <c r="T175" s="249"/>
      <c r="U175" s="13"/>
      <c r="V175" s="13"/>
      <c r="W175" s="13"/>
      <c r="X175" s="13"/>
      <c r="Y175" s="13"/>
      <c r="Z175" s="13"/>
      <c r="AA175" s="13"/>
      <c r="AB175" s="13"/>
      <c r="AC175" s="13"/>
      <c r="AD175" s="13"/>
      <c r="AE175" s="13"/>
      <c r="AT175" s="250" t="s">
        <v>222</v>
      </c>
      <c r="AU175" s="250" t="s">
        <v>81</v>
      </c>
      <c r="AV175" s="13" t="s">
        <v>81</v>
      </c>
      <c r="AW175" s="13" t="s">
        <v>33</v>
      </c>
      <c r="AX175" s="13" t="s">
        <v>72</v>
      </c>
      <c r="AY175" s="250" t="s">
        <v>156</v>
      </c>
    </row>
    <row r="176" s="13" customFormat="1">
      <c r="A176" s="13"/>
      <c r="B176" s="239"/>
      <c r="C176" s="240"/>
      <c r="D176" s="241" t="s">
        <v>222</v>
      </c>
      <c r="E176" s="242" t="s">
        <v>19</v>
      </c>
      <c r="F176" s="243" t="s">
        <v>743</v>
      </c>
      <c r="G176" s="240"/>
      <c r="H176" s="244">
        <v>-1.6000000000000001</v>
      </c>
      <c r="I176" s="245"/>
      <c r="J176" s="240"/>
      <c r="K176" s="240"/>
      <c r="L176" s="246"/>
      <c r="M176" s="247"/>
      <c r="N176" s="248"/>
      <c r="O176" s="248"/>
      <c r="P176" s="248"/>
      <c r="Q176" s="248"/>
      <c r="R176" s="248"/>
      <c r="S176" s="248"/>
      <c r="T176" s="249"/>
      <c r="U176" s="13"/>
      <c r="V176" s="13"/>
      <c r="W176" s="13"/>
      <c r="X176" s="13"/>
      <c r="Y176" s="13"/>
      <c r="Z176" s="13"/>
      <c r="AA176" s="13"/>
      <c r="AB176" s="13"/>
      <c r="AC176" s="13"/>
      <c r="AD176" s="13"/>
      <c r="AE176" s="13"/>
      <c r="AT176" s="250" t="s">
        <v>222</v>
      </c>
      <c r="AU176" s="250" t="s">
        <v>81</v>
      </c>
      <c r="AV176" s="13" t="s">
        <v>81</v>
      </c>
      <c r="AW176" s="13" t="s">
        <v>33</v>
      </c>
      <c r="AX176" s="13" t="s">
        <v>72</v>
      </c>
      <c r="AY176" s="250" t="s">
        <v>156</v>
      </c>
    </row>
    <row r="177" s="13" customFormat="1">
      <c r="A177" s="13"/>
      <c r="B177" s="239"/>
      <c r="C177" s="240"/>
      <c r="D177" s="241" t="s">
        <v>222</v>
      </c>
      <c r="E177" s="242" t="s">
        <v>19</v>
      </c>
      <c r="F177" s="243" t="s">
        <v>744</v>
      </c>
      <c r="G177" s="240"/>
      <c r="H177" s="244">
        <v>-1.6799999999999999</v>
      </c>
      <c r="I177" s="245"/>
      <c r="J177" s="240"/>
      <c r="K177" s="240"/>
      <c r="L177" s="246"/>
      <c r="M177" s="247"/>
      <c r="N177" s="248"/>
      <c r="O177" s="248"/>
      <c r="P177" s="248"/>
      <c r="Q177" s="248"/>
      <c r="R177" s="248"/>
      <c r="S177" s="248"/>
      <c r="T177" s="249"/>
      <c r="U177" s="13"/>
      <c r="V177" s="13"/>
      <c r="W177" s="13"/>
      <c r="X177" s="13"/>
      <c r="Y177" s="13"/>
      <c r="Z177" s="13"/>
      <c r="AA177" s="13"/>
      <c r="AB177" s="13"/>
      <c r="AC177" s="13"/>
      <c r="AD177" s="13"/>
      <c r="AE177" s="13"/>
      <c r="AT177" s="250" t="s">
        <v>222</v>
      </c>
      <c r="AU177" s="250" t="s">
        <v>81</v>
      </c>
      <c r="AV177" s="13" t="s">
        <v>81</v>
      </c>
      <c r="AW177" s="13" t="s">
        <v>33</v>
      </c>
      <c r="AX177" s="13" t="s">
        <v>72</v>
      </c>
      <c r="AY177" s="250" t="s">
        <v>156</v>
      </c>
    </row>
    <row r="178" s="13" customFormat="1">
      <c r="A178" s="13"/>
      <c r="B178" s="239"/>
      <c r="C178" s="240"/>
      <c r="D178" s="241" t="s">
        <v>222</v>
      </c>
      <c r="E178" s="242" t="s">
        <v>19</v>
      </c>
      <c r="F178" s="243" t="s">
        <v>745</v>
      </c>
      <c r="G178" s="240"/>
      <c r="H178" s="244">
        <v>-1.2</v>
      </c>
      <c r="I178" s="245"/>
      <c r="J178" s="240"/>
      <c r="K178" s="240"/>
      <c r="L178" s="246"/>
      <c r="M178" s="247"/>
      <c r="N178" s="248"/>
      <c r="O178" s="248"/>
      <c r="P178" s="248"/>
      <c r="Q178" s="248"/>
      <c r="R178" s="248"/>
      <c r="S178" s="248"/>
      <c r="T178" s="249"/>
      <c r="U178" s="13"/>
      <c r="V178" s="13"/>
      <c r="W178" s="13"/>
      <c r="X178" s="13"/>
      <c r="Y178" s="13"/>
      <c r="Z178" s="13"/>
      <c r="AA178" s="13"/>
      <c r="AB178" s="13"/>
      <c r="AC178" s="13"/>
      <c r="AD178" s="13"/>
      <c r="AE178" s="13"/>
      <c r="AT178" s="250" t="s">
        <v>222</v>
      </c>
      <c r="AU178" s="250" t="s">
        <v>81</v>
      </c>
      <c r="AV178" s="13" t="s">
        <v>81</v>
      </c>
      <c r="AW178" s="13" t="s">
        <v>33</v>
      </c>
      <c r="AX178" s="13" t="s">
        <v>72</v>
      </c>
      <c r="AY178" s="250" t="s">
        <v>156</v>
      </c>
    </row>
    <row r="179" s="16" customFormat="1">
      <c r="A179" s="16"/>
      <c r="B179" s="272"/>
      <c r="C179" s="273"/>
      <c r="D179" s="241" t="s">
        <v>222</v>
      </c>
      <c r="E179" s="274" t="s">
        <v>19</v>
      </c>
      <c r="F179" s="275" t="s">
        <v>292</v>
      </c>
      <c r="G179" s="273"/>
      <c r="H179" s="276">
        <v>91.027000000000001</v>
      </c>
      <c r="I179" s="277"/>
      <c r="J179" s="273"/>
      <c r="K179" s="273"/>
      <c r="L179" s="278"/>
      <c r="M179" s="279"/>
      <c r="N179" s="280"/>
      <c r="O179" s="280"/>
      <c r="P179" s="280"/>
      <c r="Q179" s="280"/>
      <c r="R179" s="280"/>
      <c r="S179" s="280"/>
      <c r="T179" s="281"/>
      <c r="U179" s="16"/>
      <c r="V179" s="16"/>
      <c r="W179" s="16"/>
      <c r="X179" s="16"/>
      <c r="Y179" s="16"/>
      <c r="Z179" s="16"/>
      <c r="AA179" s="16"/>
      <c r="AB179" s="16"/>
      <c r="AC179" s="16"/>
      <c r="AD179" s="16"/>
      <c r="AE179" s="16"/>
      <c r="AT179" s="282" t="s">
        <v>222</v>
      </c>
      <c r="AU179" s="282" t="s">
        <v>81</v>
      </c>
      <c r="AV179" s="16" t="s">
        <v>178</v>
      </c>
      <c r="AW179" s="16" t="s">
        <v>33</v>
      </c>
      <c r="AX179" s="16" t="s">
        <v>79</v>
      </c>
      <c r="AY179" s="282" t="s">
        <v>156</v>
      </c>
    </row>
    <row r="180" s="2" customFormat="1" ht="24.15" customHeight="1">
      <c r="A180" s="41"/>
      <c r="B180" s="42"/>
      <c r="C180" s="216" t="s">
        <v>335</v>
      </c>
      <c r="D180" s="216" t="s">
        <v>159</v>
      </c>
      <c r="E180" s="217" t="s">
        <v>746</v>
      </c>
      <c r="F180" s="218" t="s">
        <v>747</v>
      </c>
      <c r="G180" s="219" t="s">
        <v>218</v>
      </c>
      <c r="H180" s="220">
        <v>91.027000000000001</v>
      </c>
      <c r="I180" s="221"/>
      <c r="J180" s="222">
        <f>ROUND(I180*H180,2)</f>
        <v>0</v>
      </c>
      <c r="K180" s="218" t="s">
        <v>219</v>
      </c>
      <c r="L180" s="47"/>
      <c r="M180" s="223" t="s">
        <v>19</v>
      </c>
      <c r="N180" s="224" t="s">
        <v>43</v>
      </c>
      <c r="O180" s="87"/>
      <c r="P180" s="225">
        <f>O180*H180</f>
        <v>0</v>
      </c>
      <c r="Q180" s="225">
        <v>0.0079000000000000008</v>
      </c>
      <c r="R180" s="225">
        <f>Q180*H180</f>
        <v>0.71911330000000007</v>
      </c>
      <c r="S180" s="225">
        <v>0</v>
      </c>
      <c r="T180" s="226">
        <f>S180*H180</f>
        <v>0</v>
      </c>
      <c r="U180" s="41"/>
      <c r="V180" s="41"/>
      <c r="W180" s="41"/>
      <c r="X180" s="41"/>
      <c r="Y180" s="41"/>
      <c r="Z180" s="41"/>
      <c r="AA180" s="41"/>
      <c r="AB180" s="41"/>
      <c r="AC180" s="41"/>
      <c r="AD180" s="41"/>
      <c r="AE180" s="41"/>
      <c r="AR180" s="227" t="s">
        <v>178</v>
      </c>
      <c r="AT180" s="227" t="s">
        <v>159</v>
      </c>
      <c r="AU180" s="227" t="s">
        <v>81</v>
      </c>
      <c r="AY180" s="20" t="s">
        <v>156</v>
      </c>
      <c r="BE180" s="228">
        <f>IF(N180="základní",J180,0)</f>
        <v>0</v>
      </c>
      <c r="BF180" s="228">
        <f>IF(N180="snížená",J180,0)</f>
        <v>0</v>
      </c>
      <c r="BG180" s="228">
        <f>IF(N180="zákl. přenesená",J180,0)</f>
        <v>0</v>
      </c>
      <c r="BH180" s="228">
        <f>IF(N180="sníž. přenesená",J180,0)</f>
        <v>0</v>
      </c>
      <c r="BI180" s="228">
        <f>IF(N180="nulová",J180,0)</f>
        <v>0</v>
      </c>
      <c r="BJ180" s="20" t="s">
        <v>79</v>
      </c>
      <c r="BK180" s="228">
        <f>ROUND(I180*H180,2)</f>
        <v>0</v>
      </c>
      <c r="BL180" s="20" t="s">
        <v>178</v>
      </c>
      <c r="BM180" s="227" t="s">
        <v>748</v>
      </c>
    </row>
    <row r="181" s="2" customFormat="1">
      <c r="A181" s="41"/>
      <c r="B181" s="42"/>
      <c r="C181" s="43"/>
      <c r="D181" s="229" t="s">
        <v>166</v>
      </c>
      <c r="E181" s="43"/>
      <c r="F181" s="230" t="s">
        <v>749</v>
      </c>
      <c r="G181" s="43"/>
      <c r="H181" s="43"/>
      <c r="I181" s="231"/>
      <c r="J181" s="43"/>
      <c r="K181" s="43"/>
      <c r="L181" s="47"/>
      <c r="M181" s="232"/>
      <c r="N181" s="233"/>
      <c r="O181" s="87"/>
      <c r="P181" s="87"/>
      <c r="Q181" s="87"/>
      <c r="R181" s="87"/>
      <c r="S181" s="87"/>
      <c r="T181" s="88"/>
      <c r="U181" s="41"/>
      <c r="V181" s="41"/>
      <c r="W181" s="41"/>
      <c r="X181" s="41"/>
      <c r="Y181" s="41"/>
      <c r="Z181" s="41"/>
      <c r="AA181" s="41"/>
      <c r="AB181" s="41"/>
      <c r="AC181" s="41"/>
      <c r="AD181" s="41"/>
      <c r="AE181" s="41"/>
      <c r="AT181" s="20" t="s">
        <v>166</v>
      </c>
      <c r="AU181" s="20" t="s">
        <v>81</v>
      </c>
    </row>
    <row r="182" s="2" customFormat="1" ht="16.5" customHeight="1">
      <c r="A182" s="41"/>
      <c r="B182" s="42"/>
      <c r="C182" s="216" t="s">
        <v>340</v>
      </c>
      <c r="D182" s="216" t="s">
        <v>159</v>
      </c>
      <c r="E182" s="217" t="s">
        <v>750</v>
      </c>
      <c r="F182" s="218" t="s">
        <v>751</v>
      </c>
      <c r="G182" s="219" t="s">
        <v>218</v>
      </c>
      <c r="H182" s="220">
        <v>2.7250000000000001</v>
      </c>
      <c r="I182" s="221"/>
      <c r="J182" s="222">
        <f>ROUND(I182*H182,2)</f>
        <v>0</v>
      </c>
      <c r="K182" s="218" t="s">
        <v>219</v>
      </c>
      <c r="L182" s="47"/>
      <c r="M182" s="223" t="s">
        <v>19</v>
      </c>
      <c r="N182" s="224" t="s">
        <v>43</v>
      </c>
      <c r="O182" s="87"/>
      <c r="P182" s="225">
        <f>O182*H182</f>
        <v>0</v>
      </c>
      <c r="Q182" s="225">
        <v>0.041200000000000001</v>
      </c>
      <c r="R182" s="225">
        <f>Q182*H182</f>
        <v>0.11227000000000001</v>
      </c>
      <c r="S182" s="225">
        <v>0</v>
      </c>
      <c r="T182" s="226">
        <f>S182*H182</f>
        <v>0</v>
      </c>
      <c r="U182" s="41"/>
      <c r="V182" s="41"/>
      <c r="W182" s="41"/>
      <c r="X182" s="41"/>
      <c r="Y182" s="41"/>
      <c r="Z182" s="41"/>
      <c r="AA182" s="41"/>
      <c r="AB182" s="41"/>
      <c r="AC182" s="41"/>
      <c r="AD182" s="41"/>
      <c r="AE182" s="41"/>
      <c r="AR182" s="227" t="s">
        <v>178</v>
      </c>
      <c r="AT182" s="227" t="s">
        <v>159</v>
      </c>
      <c r="AU182" s="227" t="s">
        <v>81</v>
      </c>
      <c r="AY182" s="20" t="s">
        <v>156</v>
      </c>
      <c r="BE182" s="228">
        <f>IF(N182="základní",J182,0)</f>
        <v>0</v>
      </c>
      <c r="BF182" s="228">
        <f>IF(N182="snížená",J182,0)</f>
        <v>0</v>
      </c>
      <c r="BG182" s="228">
        <f>IF(N182="zákl. přenesená",J182,0)</f>
        <v>0</v>
      </c>
      <c r="BH182" s="228">
        <f>IF(N182="sníž. přenesená",J182,0)</f>
        <v>0</v>
      </c>
      <c r="BI182" s="228">
        <f>IF(N182="nulová",J182,0)</f>
        <v>0</v>
      </c>
      <c r="BJ182" s="20" t="s">
        <v>79</v>
      </c>
      <c r="BK182" s="228">
        <f>ROUND(I182*H182,2)</f>
        <v>0</v>
      </c>
      <c r="BL182" s="20" t="s">
        <v>178</v>
      </c>
      <c r="BM182" s="227" t="s">
        <v>752</v>
      </c>
    </row>
    <row r="183" s="2" customFormat="1">
      <c r="A183" s="41"/>
      <c r="B183" s="42"/>
      <c r="C183" s="43"/>
      <c r="D183" s="229" t="s">
        <v>166</v>
      </c>
      <c r="E183" s="43"/>
      <c r="F183" s="230" t="s">
        <v>753</v>
      </c>
      <c r="G183" s="43"/>
      <c r="H183" s="43"/>
      <c r="I183" s="231"/>
      <c r="J183" s="43"/>
      <c r="K183" s="43"/>
      <c r="L183" s="47"/>
      <c r="M183" s="232"/>
      <c r="N183" s="233"/>
      <c r="O183" s="87"/>
      <c r="P183" s="87"/>
      <c r="Q183" s="87"/>
      <c r="R183" s="87"/>
      <c r="S183" s="87"/>
      <c r="T183" s="88"/>
      <c r="U183" s="41"/>
      <c r="V183" s="41"/>
      <c r="W183" s="41"/>
      <c r="X183" s="41"/>
      <c r="Y183" s="41"/>
      <c r="Z183" s="41"/>
      <c r="AA183" s="41"/>
      <c r="AB183" s="41"/>
      <c r="AC183" s="41"/>
      <c r="AD183" s="41"/>
      <c r="AE183" s="41"/>
      <c r="AT183" s="20" t="s">
        <v>166</v>
      </c>
      <c r="AU183" s="20" t="s">
        <v>81</v>
      </c>
    </row>
    <row r="184" s="14" customFormat="1">
      <c r="A184" s="14"/>
      <c r="B184" s="251"/>
      <c r="C184" s="252"/>
      <c r="D184" s="241" t="s">
        <v>222</v>
      </c>
      <c r="E184" s="253" t="s">
        <v>19</v>
      </c>
      <c r="F184" s="254" t="s">
        <v>754</v>
      </c>
      <c r="G184" s="252"/>
      <c r="H184" s="253" t="s">
        <v>19</v>
      </c>
      <c r="I184" s="255"/>
      <c r="J184" s="252"/>
      <c r="K184" s="252"/>
      <c r="L184" s="256"/>
      <c r="M184" s="257"/>
      <c r="N184" s="258"/>
      <c r="O184" s="258"/>
      <c r="P184" s="258"/>
      <c r="Q184" s="258"/>
      <c r="R184" s="258"/>
      <c r="S184" s="258"/>
      <c r="T184" s="259"/>
      <c r="U184" s="14"/>
      <c r="V184" s="14"/>
      <c r="W184" s="14"/>
      <c r="X184" s="14"/>
      <c r="Y184" s="14"/>
      <c r="Z184" s="14"/>
      <c r="AA184" s="14"/>
      <c r="AB184" s="14"/>
      <c r="AC184" s="14"/>
      <c r="AD184" s="14"/>
      <c r="AE184" s="14"/>
      <c r="AT184" s="260" t="s">
        <v>222</v>
      </c>
      <c r="AU184" s="260" t="s">
        <v>81</v>
      </c>
      <c r="AV184" s="14" t="s">
        <v>79</v>
      </c>
      <c r="AW184" s="14" t="s">
        <v>33</v>
      </c>
      <c r="AX184" s="14" t="s">
        <v>72</v>
      </c>
      <c r="AY184" s="260" t="s">
        <v>156</v>
      </c>
    </row>
    <row r="185" s="13" customFormat="1">
      <c r="A185" s="13"/>
      <c r="B185" s="239"/>
      <c r="C185" s="240"/>
      <c r="D185" s="241" t="s">
        <v>222</v>
      </c>
      <c r="E185" s="242" t="s">
        <v>19</v>
      </c>
      <c r="F185" s="243" t="s">
        <v>755</v>
      </c>
      <c r="G185" s="240"/>
      <c r="H185" s="244">
        <v>1.0900000000000001</v>
      </c>
      <c r="I185" s="245"/>
      <c r="J185" s="240"/>
      <c r="K185" s="240"/>
      <c r="L185" s="246"/>
      <c r="M185" s="247"/>
      <c r="N185" s="248"/>
      <c r="O185" s="248"/>
      <c r="P185" s="248"/>
      <c r="Q185" s="248"/>
      <c r="R185" s="248"/>
      <c r="S185" s="248"/>
      <c r="T185" s="249"/>
      <c r="U185" s="13"/>
      <c r="V185" s="13"/>
      <c r="W185" s="13"/>
      <c r="X185" s="13"/>
      <c r="Y185" s="13"/>
      <c r="Z185" s="13"/>
      <c r="AA185" s="13"/>
      <c r="AB185" s="13"/>
      <c r="AC185" s="13"/>
      <c r="AD185" s="13"/>
      <c r="AE185" s="13"/>
      <c r="AT185" s="250" t="s">
        <v>222</v>
      </c>
      <c r="AU185" s="250" t="s">
        <v>81</v>
      </c>
      <c r="AV185" s="13" t="s">
        <v>81</v>
      </c>
      <c r="AW185" s="13" t="s">
        <v>33</v>
      </c>
      <c r="AX185" s="13" t="s">
        <v>72</v>
      </c>
      <c r="AY185" s="250" t="s">
        <v>156</v>
      </c>
    </row>
    <row r="186" s="13" customFormat="1">
      <c r="A186" s="13"/>
      <c r="B186" s="239"/>
      <c r="C186" s="240"/>
      <c r="D186" s="241" t="s">
        <v>222</v>
      </c>
      <c r="E186" s="242" t="s">
        <v>19</v>
      </c>
      <c r="F186" s="243" t="s">
        <v>756</v>
      </c>
      <c r="G186" s="240"/>
      <c r="H186" s="244">
        <v>1.635</v>
      </c>
      <c r="I186" s="245"/>
      <c r="J186" s="240"/>
      <c r="K186" s="240"/>
      <c r="L186" s="246"/>
      <c r="M186" s="247"/>
      <c r="N186" s="248"/>
      <c r="O186" s="248"/>
      <c r="P186" s="248"/>
      <c r="Q186" s="248"/>
      <c r="R186" s="248"/>
      <c r="S186" s="248"/>
      <c r="T186" s="249"/>
      <c r="U186" s="13"/>
      <c r="V186" s="13"/>
      <c r="W186" s="13"/>
      <c r="X186" s="13"/>
      <c r="Y186" s="13"/>
      <c r="Z186" s="13"/>
      <c r="AA186" s="13"/>
      <c r="AB186" s="13"/>
      <c r="AC186" s="13"/>
      <c r="AD186" s="13"/>
      <c r="AE186" s="13"/>
      <c r="AT186" s="250" t="s">
        <v>222</v>
      </c>
      <c r="AU186" s="250" t="s">
        <v>81</v>
      </c>
      <c r="AV186" s="13" t="s">
        <v>81</v>
      </c>
      <c r="AW186" s="13" t="s">
        <v>33</v>
      </c>
      <c r="AX186" s="13" t="s">
        <v>72</v>
      </c>
      <c r="AY186" s="250" t="s">
        <v>156</v>
      </c>
    </row>
    <row r="187" s="16" customFormat="1">
      <c r="A187" s="16"/>
      <c r="B187" s="272"/>
      <c r="C187" s="273"/>
      <c r="D187" s="241" t="s">
        <v>222</v>
      </c>
      <c r="E187" s="274" t="s">
        <v>19</v>
      </c>
      <c r="F187" s="275" t="s">
        <v>292</v>
      </c>
      <c r="G187" s="273"/>
      <c r="H187" s="276">
        <v>2.7250000000000001</v>
      </c>
      <c r="I187" s="277"/>
      <c r="J187" s="273"/>
      <c r="K187" s="273"/>
      <c r="L187" s="278"/>
      <c r="M187" s="279"/>
      <c r="N187" s="280"/>
      <c r="O187" s="280"/>
      <c r="P187" s="280"/>
      <c r="Q187" s="280"/>
      <c r="R187" s="280"/>
      <c r="S187" s="280"/>
      <c r="T187" s="281"/>
      <c r="U187" s="16"/>
      <c r="V187" s="16"/>
      <c r="W187" s="16"/>
      <c r="X187" s="16"/>
      <c r="Y187" s="16"/>
      <c r="Z187" s="16"/>
      <c r="AA187" s="16"/>
      <c r="AB187" s="16"/>
      <c r="AC187" s="16"/>
      <c r="AD187" s="16"/>
      <c r="AE187" s="16"/>
      <c r="AT187" s="282" t="s">
        <v>222</v>
      </c>
      <c r="AU187" s="282" t="s">
        <v>81</v>
      </c>
      <c r="AV187" s="16" t="s">
        <v>178</v>
      </c>
      <c r="AW187" s="16" t="s">
        <v>33</v>
      </c>
      <c r="AX187" s="16" t="s">
        <v>79</v>
      </c>
      <c r="AY187" s="282" t="s">
        <v>156</v>
      </c>
    </row>
    <row r="188" s="2" customFormat="1" ht="16.5" customHeight="1">
      <c r="A188" s="41"/>
      <c r="B188" s="42"/>
      <c r="C188" s="216" t="s">
        <v>347</v>
      </c>
      <c r="D188" s="216" t="s">
        <v>159</v>
      </c>
      <c r="E188" s="217" t="s">
        <v>319</v>
      </c>
      <c r="F188" s="218" t="s">
        <v>320</v>
      </c>
      <c r="G188" s="219" t="s">
        <v>218</v>
      </c>
      <c r="H188" s="220">
        <v>556.63999999999999</v>
      </c>
      <c r="I188" s="221"/>
      <c r="J188" s="222">
        <f>ROUND(I188*H188,2)</f>
        <v>0</v>
      </c>
      <c r="K188" s="218" t="s">
        <v>219</v>
      </c>
      <c r="L188" s="47"/>
      <c r="M188" s="223" t="s">
        <v>19</v>
      </c>
      <c r="N188" s="224" t="s">
        <v>43</v>
      </c>
      <c r="O188" s="87"/>
      <c r="P188" s="225">
        <f>O188*H188</f>
        <v>0</v>
      </c>
      <c r="Q188" s="225">
        <v>0.00025999999999999998</v>
      </c>
      <c r="R188" s="225">
        <f>Q188*H188</f>
        <v>0.14472639999999998</v>
      </c>
      <c r="S188" s="225">
        <v>0</v>
      </c>
      <c r="T188" s="226">
        <f>S188*H188</f>
        <v>0</v>
      </c>
      <c r="U188" s="41"/>
      <c r="V188" s="41"/>
      <c r="W188" s="41"/>
      <c r="X188" s="41"/>
      <c r="Y188" s="41"/>
      <c r="Z188" s="41"/>
      <c r="AA188" s="41"/>
      <c r="AB188" s="41"/>
      <c r="AC188" s="41"/>
      <c r="AD188" s="41"/>
      <c r="AE188" s="41"/>
      <c r="AR188" s="227" t="s">
        <v>178</v>
      </c>
      <c r="AT188" s="227" t="s">
        <v>159</v>
      </c>
      <c r="AU188" s="227" t="s">
        <v>81</v>
      </c>
      <c r="AY188" s="20" t="s">
        <v>156</v>
      </c>
      <c r="BE188" s="228">
        <f>IF(N188="základní",J188,0)</f>
        <v>0</v>
      </c>
      <c r="BF188" s="228">
        <f>IF(N188="snížená",J188,0)</f>
        <v>0</v>
      </c>
      <c r="BG188" s="228">
        <f>IF(N188="zákl. přenesená",J188,0)</f>
        <v>0</v>
      </c>
      <c r="BH188" s="228">
        <f>IF(N188="sníž. přenesená",J188,0)</f>
        <v>0</v>
      </c>
      <c r="BI188" s="228">
        <f>IF(N188="nulová",J188,0)</f>
        <v>0</v>
      </c>
      <c r="BJ188" s="20" t="s">
        <v>79</v>
      </c>
      <c r="BK188" s="228">
        <f>ROUND(I188*H188,2)</f>
        <v>0</v>
      </c>
      <c r="BL188" s="20" t="s">
        <v>178</v>
      </c>
      <c r="BM188" s="227" t="s">
        <v>757</v>
      </c>
    </row>
    <row r="189" s="2" customFormat="1">
      <c r="A189" s="41"/>
      <c r="B189" s="42"/>
      <c r="C189" s="43"/>
      <c r="D189" s="229" t="s">
        <v>166</v>
      </c>
      <c r="E189" s="43"/>
      <c r="F189" s="230" t="s">
        <v>322</v>
      </c>
      <c r="G189" s="43"/>
      <c r="H189" s="43"/>
      <c r="I189" s="231"/>
      <c r="J189" s="43"/>
      <c r="K189" s="43"/>
      <c r="L189" s="47"/>
      <c r="M189" s="232"/>
      <c r="N189" s="233"/>
      <c r="O189" s="87"/>
      <c r="P189" s="87"/>
      <c r="Q189" s="87"/>
      <c r="R189" s="87"/>
      <c r="S189" s="87"/>
      <c r="T189" s="88"/>
      <c r="U189" s="41"/>
      <c r="V189" s="41"/>
      <c r="W189" s="41"/>
      <c r="X189" s="41"/>
      <c r="Y189" s="41"/>
      <c r="Z189" s="41"/>
      <c r="AA189" s="41"/>
      <c r="AB189" s="41"/>
      <c r="AC189" s="41"/>
      <c r="AD189" s="41"/>
      <c r="AE189" s="41"/>
      <c r="AT189" s="20" t="s">
        <v>166</v>
      </c>
      <c r="AU189" s="20" t="s">
        <v>81</v>
      </c>
    </row>
    <row r="190" s="14" customFormat="1">
      <c r="A190" s="14"/>
      <c r="B190" s="251"/>
      <c r="C190" s="252"/>
      <c r="D190" s="241" t="s">
        <v>222</v>
      </c>
      <c r="E190" s="253" t="s">
        <v>19</v>
      </c>
      <c r="F190" s="254" t="s">
        <v>758</v>
      </c>
      <c r="G190" s="252"/>
      <c r="H190" s="253" t="s">
        <v>19</v>
      </c>
      <c r="I190" s="255"/>
      <c r="J190" s="252"/>
      <c r="K190" s="252"/>
      <c r="L190" s="256"/>
      <c r="M190" s="257"/>
      <c r="N190" s="258"/>
      <c r="O190" s="258"/>
      <c r="P190" s="258"/>
      <c r="Q190" s="258"/>
      <c r="R190" s="258"/>
      <c r="S190" s="258"/>
      <c r="T190" s="259"/>
      <c r="U190" s="14"/>
      <c r="V190" s="14"/>
      <c r="W190" s="14"/>
      <c r="X190" s="14"/>
      <c r="Y190" s="14"/>
      <c r="Z190" s="14"/>
      <c r="AA190" s="14"/>
      <c r="AB190" s="14"/>
      <c r="AC190" s="14"/>
      <c r="AD190" s="14"/>
      <c r="AE190" s="14"/>
      <c r="AT190" s="260" t="s">
        <v>222</v>
      </c>
      <c r="AU190" s="260" t="s">
        <v>81</v>
      </c>
      <c r="AV190" s="14" t="s">
        <v>79</v>
      </c>
      <c r="AW190" s="14" t="s">
        <v>33</v>
      </c>
      <c r="AX190" s="14" t="s">
        <v>72</v>
      </c>
      <c r="AY190" s="260" t="s">
        <v>156</v>
      </c>
    </row>
    <row r="191" s="13" customFormat="1">
      <c r="A191" s="13"/>
      <c r="B191" s="239"/>
      <c r="C191" s="240"/>
      <c r="D191" s="241" t="s">
        <v>222</v>
      </c>
      <c r="E191" s="242" t="s">
        <v>19</v>
      </c>
      <c r="F191" s="243" t="s">
        <v>759</v>
      </c>
      <c r="G191" s="240"/>
      <c r="H191" s="244">
        <v>70.805000000000007</v>
      </c>
      <c r="I191" s="245"/>
      <c r="J191" s="240"/>
      <c r="K191" s="240"/>
      <c r="L191" s="246"/>
      <c r="M191" s="247"/>
      <c r="N191" s="248"/>
      <c r="O191" s="248"/>
      <c r="P191" s="248"/>
      <c r="Q191" s="248"/>
      <c r="R191" s="248"/>
      <c r="S191" s="248"/>
      <c r="T191" s="249"/>
      <c r="U191" s="13"/>
      <c r="V191" s="13"/>
      <c r="W191" s="13"/>
      <c r="X191" s="13"/>
      <c r="Y191" s="13"/>
      <c r="Z191" s="13"/>
      <c r="AA191" s="13"/>
      <c r="AB191" s="13"/>
      <c r="AC191" s="13"/>
      <c r="AD191" s="13"/>
      <c r="AE191" s="13"/>
      <c r="AT191" s="250" t="s">
        <v>222</v>
      </c>
      <c r="AU191" s="250" t="s">
        <v>81</v>
      </c>
      <c r="AV191" s="13" t="s">
        <v>81</v>
      </c>
      <c r="AW191" s="13" t="s">
        <v>33</v>
      </c>
      <c r="AX191" s="13" t="s">
        <v>72</v>
      </c>
      <c r="AY191" s="250" t="s">
        <v>156</v>
      </c>
    </row>
    <row r="192" s="13" customFormat="1">
      <c r="A192" s="13"/>
      <c r="B192" s="239"/>
      <c r="C192" s="240"/>
      <c r="D192" s="241" t="s">
        <v>222</v>
      </c>
      <c r="E192" s="242" t="s">
        <v>19</v>
      </c>
      <c r="F192" s="243" t="s">
        <v>760</v>
      </c>
      <c r="G192" s="240"/>
      <c r="H192" s="244">
        <v>20.219000000000001</v>
      </c>
      <c r="I192" s="245"/>
      <c r="J192" s="240"/>
      <c r="K192" s="240"/>
      <c r="L192" s="246"/>
      <c r="M192" s="247"/>
      <c r="N192" s="248"/>
      <c r="O192" s="248"/>
      <c r="P192" s="248"/>
      <c r="Q192" s="248"/>
      <c r="R192" s="248"/>
      <c r="S192" s="248"/>
      <c r="T192" s="249"/>
      <c r="U192" s="13"/>
      <c r="V192" s="13"/>
      <c r="W192" s="13"/>
      <c r="X192" s="13"/>
      <c r="Y192" s="13"/>
      <c r="Z192" s="13"/>
      <c r="AA192" s="13"/>
      <c r="AB192" s="13"/>
      <c r="AC192" s="13"/>
      <c r="AD192" s="13"/>
      <c r="AE192" s="13"/>
      <c r="AT192" s="250" t="s">
        <v>222</v>
      </c>
      <c r="AU192" s="250" t="s">
        <v>81</v>
      </c>
      <c r="AV192" s="13" t="s">
        <v>81</v>
      </c>
      <c r="AW192" s="13" t="s">
        <v>33</v>
      </c>
      <c r="AX192" s="13" t="s">
        <v>72</v>
      </c>
      <c r="AY192" s="250" t="s">
        <v>156</v>
      </c>
    </row>
    <row r="193" s="13" customFormat="1">
      <c r="A193" s="13"/>
      <c r="B193" s="239"/>
      <c r="C193" s="240"/>
      <c r="D193" s="241" t="s">
        <v>222</v>
      </c>
      <c r="E193" s="242" t="s">
        <v>19</v>
      </c>
      <c r="F193" s="243" t="s">
        <v>761</v>
      </c>
      <c r="G193" s="240"/>
      <c r="H193" s="244">
        <v>3.7919999999999998</v>
      </c>
      <c r="I193" s="245"/>
      <c r="J193" s="240"/>
      <c r="K193" s="240"/>
      <c r="L193" s="246"/>
      <c r="M193" s="247"/>
      <c r="N193" s="248"/>
      <c r="O193" s="248"/>
      <c r="P193" s="248"/>
      <c r="Q193" s="248"/>
      <c r="R193" s="248"/>
      <c r="S193" s="248"/>
      <c r="T193" s="249"/>
      <c r="U193" s="13"/>
      <c r="V193" s="13"/>
      <c r="W193" s="13"/>
      <c r="X193" s="13"/>
      <c r="Y193" s="13"/>
      <c r="Z193" s="13"/>
      <c r="AA193" s="13"/>
      <c r="AB193" s="13"/>
      <c r="AC193" s="13"/>
      <c r="AD193" s="13"/>
      <c r="AE193" s="13"/>
      <c r="AT193" s="250" t="s">
        <v>222</v>
      </c>
      <c r="AU193" s="250" t="s">
        <v>81</v>
      </c>
      <c r="AV193" s="13" t="s">
        <v>81</v>
      </c>
      <c r="AW193" s="13" t="s">
        <v>33</v>
      </c>
      <c r="AX193" s="13" t="s">
        <v>72</v>
      </c>
      <c r="AY193" s="250" t="s">
        <v>156</v>
      </c>
    </row>
    <row r="194" s="13" customFormat="1">
      <c r="A194" s="13"/>
      <c r="B194" s="239"/>
      <c r="C194" s="240"/>
      <c r="D194" s="241" t="s">
        <v>222</v>
      </c>
      <c r="E194" s="242" t="s">
        <v>19</v>
      </c>
      <c r="F194" s="243" t="s">
        <v>762</v>
      </c>
      <c r="G194" s="240"/>
      <c r="H194" s="244">
        <v>-1.1379999999999999</v>
      </c>
      <c r="I194" s="245"/>
      <c r="J194" s="240"/>
      <c r="K194" s="240"/>
      <c r="L194" s="246"/>
      <c r="M194" s="247"/>
      <c r="N194" s="248"/>
      <c r="O194" s="248"/>
      <c r="P194" s="248"/>
      <c r="Q194" s="248"/>
      <c r="R194" s="248"/>
      <c r="S194" s="248"/>
      <c r="T194" s="249"/>
      <c r="U194" s="13"/>
      <c r="V194" s="13"/>
      <c r="W194" s="13"/>
      <c r="X194" s="13"/>
      <c r="Y194" s="13"/>
      <c r="Z194" s="13"/>
      <c r="AA194" s="13"/>
      <c r="AB194" s="13"/>
      <c r="AC194" s="13"/>
      <c r="AD194" s="13"/>
      <c r="AE194" s="13"/>
      <c r="AT194" s="250" t="s">
        <v>222</v>
      </c>
      <c r="AU194" s="250" t="s">
        <v>81</v>
      </c>
      <c r="AV194" s="13" t="s">
        <v>81</v>
      </c>
      <c r="AW194" s="13" t="s">
        <v>33</v>
      </c>
      <c r="AX194" s="13" t="s">
        <v>72</v>
      </c>
      <c r="AY194" s="250" t="s">
        <v>156</v>
      </c>
    </row>
    <row r="195" s="13" customFormat="1">
      <c r="A195" s="13"/>
      <c r="B195" s="239"/>
      <c r="C195" s="240"/>
      <c r="D195" s="241" t="s">
        <v>222</v>
      </c>
      <c r="E195" s="242" t="s">
        <v>19</v>
      </c>
      <c r="F195" s="243" t="s">
        <v>763</v>
      </c>
      <c r="G195" s="240"/>
      <c r="H195" s="244">
        <v>-1.1419999999999999</v>
      </c>
      <c r="I195" s="245"/>
      <c r="J195" s="240"/>
      <c r="K195" s="240"/>
      <c r="L195" s="246"/>
      <c r="M195" s="247"/>
      <c r="N195" s="248"/>
      <c r="O195" s="248"/>
      <c r="P195" s="248"/>
      <c r="Q195" s="248"/>
      <c r="R195" s="248"/>
      <c r="S195" s="248"/>
      <c r="T195" s="249"/>
      <c r="U195" s="13"/>
      <c r="V195" s="13"/>
      <c r="W195" s="13"/>
      <c r="X195" s="13"/>
      <c r="Y195" s="13"/>
      <c r="Z195" s="13"/>
      <c r="AA195" s="13"/>
      <c r="AB195" s="13"/>
      <c r="AC195" s="13"/>
      <c r="AD195" s="13"/>
      <c r="AE195" s="13"/>
      <c r="AT195" s="250" t="s">
        <v>222</v>
      </c>
      <c r="AU195" s="250" t="s">
        <v>81</v>
      </c>
      <c r="AV195" s="13" t="s">
        <v>81</v>
      </c>
      <c r="AW195" s="13" t="s">
        <v>33</v>
      </c>
      <c r="AX195" s="13" t="s">
        <v>72</v>
      </c>
      <c r="AY195" s="250" t="s">
        <v>156</v>
      </c>
    </row>
    <row r="196" s="13" customFormat="1">
      <c r="A196" s="13"/>
      <c r="B196" s="239"/>
      <c r="C196" s="240"/>
      <c r="D196" s="241" t="s">
        <v>222</v>
      </c>
      <c r="E196" s="242" t="s">
        <v>19</v>
      </c>
      <c r="F196" s="243" t="s">
        <v>764</v>
      </c>
      <c r="G196" s="240"/>
      <c r="H196" s="244">
        <v>2.3500000000000001</v>
      </c>
      <c r="I196" s="245"/>
      <c r="J196" s="240"/>
      <c r="K196" s="240"/>
      <c r="L196" s="246"/>
      <c r="M196" s="247"/>
      <c r="N196" s="248"/>
      <c r="O196" s="248"/>
      <c r="P196" s="248"/>
      <c r="Q196" s="248"/>
      <c r="R196" s="248"/>
      <c r="S196" s="248"/>
      <c r="T196" s="249"/>
      <c r="U196" s="13"/>
      <c r="V196" s="13"/>
      <c r="W196" s="13"/>
      <c r="X196" s="13"/>
      <c r="Y196" s="13"/>
      <c r="Z196" s="13"/>
      <c r="AA196" s="13"/>
      <c r="AB196" s="13"/>
      <c r="AC196" s="13"/>
      <c r="AD196" s="13"/>
      <c r="AE196" s="13"/>
      <c r="AT196" s="250" t="s">
        <v>222</v>
      </c>
      <c r="AU196" s="250" t="s">
        <v>81</v>
      </c>
      <c r="AV196" s="13" t="s">
        <v>81</v>
      </c>
      <c r="AW196" s="13" t="s">
        <v>33</v>
      </c>
      <c r="AX196" s="13" t="s">
        <v>72</v>
      </c>
      <c r="AY196" s="250" t="s">
        <v>156</v>
      </c>
    </row>
    <row r="197" s="13" customFormat="1">
      <c r="A197" s="13"/>
      <c r="B197" s="239"/>
      <c r="C197" s="240"/>
      <c r="D197" s="241" t="s">
        <v>222</v>
      </c>
      <c r="E197" s="242" t="s">
        <v>19</v>
      </c>
      <c r="F197" s="243" t="s">
        <v>765</v>
      </c>
      <c r="G197" s="240"/>
      <c r="H197" s="244">
        <v>0.57099999999999995</v>
      </c>
      <c r="I197" s="245"/>
      <c r="J197" s="240"/>
      <c r="K197" s="240"/>
      <c r="L197" s="246"/>
      <c r="M197" s="247"/>
      <c r="N197" s="248"/>
      <c r="O197" s="248"/>
      <c r="P197" s="248"/>
      <c r="Q197" s="248"/>
      <c r="R197" s="248"/>
      <c r="S197" s="248"/>
      <c r="T197" s="249"/>
      <c r="U197" s="13"/>
      <c r="V197" s="13"/>
      <c r="W197" s="13"/>
      <c r="X197" s="13"/>
      <c r="Y197" s="13"/>
      <c r="Z197" s="13"/>
      <c r="AA197" s="13"/>
      <c r="AB197" s="13"/>
      <c r="AC197" s="13"/>
      <c r="AD197" s="13"/>
      <c r="AE197" s="13"/>
      <c r="AT197" s="250" t="s">
        <v>222</v>
      </c>
      <c r="AU197" s="250" t="s">
        <v>81</v>
      </c>
      <c r="AV197" s="13" t="s">
        <v>81</v>
      </c>
      <c r="AW197" s="13" t="s">
        <v>33</v>
      </c>
      <c r="AX197" s="13" t="s">
        <v>72</v>
      </c>
      <c r="AY197" s="250" t="s">
        <v>156</v>
      </c>
    </row>
    <row r="198" s="13" customFormat="1">
      <c r="A198" s="13"/>
      <c r="B198" s="239"/>
      <c r="C198" s="240"/>
      <c r="D198" s="241" t="s">
        <v>222</v>
      </c>
      <c r="E198" s="242" t="s">
        <v>19</v>
      </c>
      <c r="F198" s="243" t="s">
        <v>766</v>
      </c>
      <c r="G198" s="240"/>
      <c r="H198" s="244">
        <v>-2.3210000000000002</v>
      </c>
      <c r="I198" s="245"/>
      <c r="J198" s="240"/>
      <c r="K198" s="240"/>
      <c r="L198" s="246"/>
      <c r="M198" s="247"/>
      <c r="N198" s="248"/>
      <c r="O198" s="248"/>
      <c r="P198" s="248"/>
      <c r="Q198" s="248"/>
      <c r="R198" s="248"/>
      <c r="S198" s="248"/>
      <c r="T198" s="249"/>
      <c r="U198" s="13"/>
      <c r="V198" s="13"/>
      <c r="W198" s="13"/>
      <c r="X198" s="13"/>
      <c r="Y198" s="13"/>
      <c r="Z198" s="13"/>
      <c r="AA198" s="13"/>
      <c r="AB198" s="13"/>
      <c r="AC198" s="13"/>
      <c r="AD198" s="13"/>
      <c r="AE198" s="13"/>
      <c r="AT198" s="250" t="s">
        <v>222</v>
      </c>
      <c r="AU198" s="250" t="s">
        <v>81</v>
      </c>
      <c r="AV198" s="13" t="s">
        <v>81</v>
      </c>
      <c r="AW198" s="13" t="s">
        <v>33</v>
      </c>
      <c r="AX198" s="13" t="s">
        <v>72</v>
      </c>
      <c r="AY198" s="250" t="s">
        <v>156</v>
      </c>
    </row>
    <row r="199" s="13" customFormat="1">
      <c r="A199" s="13"/>
      <c r="B199" s="239"/>
      <c r="C199" s="240"/>
      <c r="D199" s="241" t="s">
        <v>222</v>
      </c>
      <c r="E199" s="242" t="s">
        <v>19</v>
      </c>
      <c r="F199" s="243" t="s">
        <v>767</v>
      </c>
      <c r="G199" s="240"/>
      <c r="H199" s="244">
        <v>2.677</v>
      </c>
      <c r="I199" s="245"/>
      <c r="J199" s="240"/>
      <c r="K199" s="240"/>
      <c r="L199" s="246"/>
      <c r="M199" s="247"/>
      <c r="N199" s="248"/>
      <c r="O199" s="248"/>
      <c r="P199" s="248"/>
      <c r="Q199" s="248"/>
      <c r="R199" s="248"/>
      <c r="S199" s="248"/>
      <c r="T199" s="249"/>
      <c r="U199" s="13"/>
      <c r="V199" s="13"/>
      <c r="W199" s="13"/>
      <c r="X199" s="13"/>
      <c r="Y199" s="13"/>
      <c r="Z199" s="13"/>
      <c r="AA199" s="13"/>
      <c r="AB199" s="13"/>
      <c r="AC199" s="13"/>
      <c r="AD199" s="13"/>
      <c r="AE199" s="13"/>
      <c r="AT199" s="250" t="s">
        <v>222</v>
      </c>
      <c r="AU199" s="250" t="s">
        <v>81</v>
      </c>
      <c r="AV199" s="13" t="s">
        <v>81</v>
      </c>
      <c r="AW199" s="13" t="s">
        <v>33</v>
      </c>
      <c r="AX199" s="13" t="s">
        <v>72</v>
      </c>
      <c r="AY199" s="250" t="s">
        <v>156</v>
      </c>
    </row>
    <row r="200" s="13" customFormat="1">
      <c r="A200" s="13"/>
      <c r="B200" s="239"/>
      <c r="C200" s="240"/>
      <c r="D200" s="241" t="s">
        <v>222</v>
      </c>
      <c r="E200" s="242" t="s">
        <v>19</v>
      </c>
      <c r="F200" s="243" t="s">
        <v>768</v>
      </c>
      <c r="G200" s="240"/>
      <c r="H200" s="244">
        <v>0.27200000000000002</v>
      </c>
      <c r="I200" s="245"/>
      <c r="J200" s="240"/>
      <c r="K200" s="240"/>
      <c r="L200" s="246"/>
      <c r="M200" s="247"/>
      <c r="N200" s="248"/>
      <c r="O200" s="248"/>
      <c r="P200" s="248"/>
      <c r="Q200" s="248"/>
      <c r="R200" s="248"/>
      <c r="S200" s="248"/>
      <c r="T200" s="249"/>
      <c r="U200" s="13"/>
      <c r="V200" s="13"/>
      <c r="W200" s="13"/>
      <c r="X200" s="13"/>
      <c r="Y200" s="13"/>
      <c r="Z200" s="13"/>
      <c r="AA200" s="13"/>
      <c r="AB200" s="13"/>
      <c r="AC200" s="13"/>
      <c r="AD200" s="13"/>
      <c r="AE200" s="13"/>
      <c r="AT200" s="250" t="s">
        <v>222</v>
      </c>
      <c r="AU200" s="250" t="s">
        <v>81</v>
      </c>
      <c r="AV200" s="13" t="s">
        <v>81</v>
      </c>
      <c r="AW200" s="13" t="s">
        <v>33</v>
      </c>
      <c r="AX200" s="13" t="s">
        <v>72</v>
      </c>
      <c r="AY200" s="250" t="s">
        <v>156</v>
      </c>
    </row>
    <row r="201" s="13" customFormat="1">
      <c r="A201" s="13"/>
      <c r="B201" s="239"/>
      <c r="C201" s="240"/>
      <c r="D201" s="241" t="s">
        <v>222</v>
      </c>
      <c r="E201" s="242" t="s">
        <v>19</v>
      </c>
      <c r="F201" s="243" t="s">
        <v>769</v>
      </c>
      <c r="G201" s="240"/>
      <c r="H201" s="244">
        <v>0.35299999999999998</v>
      </c>
      <c r="I201" s="245"/>
      <c r="J201" s="240"/>
      <c r="K201" s="240"/>
      <c r="L201" s="246"/>
      <c r="M201" s="247"/>
      <c r="N201" s="248"/>
      <c r="O201" s="248"/>
      <c r="P201" s="248"/>
      <c r="Q201" s="248"/>
      <c r="R201" s="248"/>
      <c r="S201" s="248"/>
      <c r="T201" s="249"/>
      <c r="U201" s="13"/>
      <c r="V201" s="13"/>
      <c r="W201" s="13"/>
      <c r="X201" s="13"/>
      <c r="Y201" s="13"/>
      <c r="Z201" s="13"/>
      <c r="AA201" s="13"/>
      <c r="AB201" s="13"/>
      <c r="AC201" s="13"/>
      <c r="AD201" s="13"/>
      <c r="AE201" s="13"/>
      <c r="AT201" s="250" t="s">
        <v>222</v>
      </c>
      <c r="AU201" s="250" t="s">
        <v>81</v>
      </c>
      <c r="AV201" s="13" t="s">
        <v>81</v>
      </c>
      <c r="AW201" s="13" t="s">
        <v>33</v>
      </c>
      <c r="AX201" s="13" t="s">
        <v>72</v>
      </c>
      <c r="AY201" s="250" t="s">
        <v>156</v>
      </c>
    </row>
    <row r="202" s="13" customFormat="1">
      <c r="A202" s="13"/>
      <c r="B202" s="239"/>
      <c r="C202" s="240"/>
      <c r="D202" s="241" t="s">
        <v>222</v>
      </c>
      <c r="E202" s="242" t="s">
        <v>19</v>
      </c>
      <c r="F202" s="243" t="s">
        <v>770</v>
      </c>
      <c r="G202" s="240"/>
      <c r="H202" s="244">
        <v>99.001000000000005</v>
      </c>
      <c r="I202" s="245"/>
      <c r="J202" s="240"/>
      <c r="K202" s="240"/>
      <c r="L202" s="246"/>
      <c r="M202" s="247"/>
      <c r="N202" s="248"/>
      <c r="O202" s="248"/>
      <c r="P202" s="248"/>
      <c r="Q202" s="248"/>
      <c r="R202" s="248"/>
      <c r="S202" s="248"/>
      <c r="T202" s="249"/>
      <c r="U202" s="13"/>
      <c r="V202" s="13"/>
      <c r="W202" s="13"/>
      <c r="X202" s="13"/>
      <c r="Y202" s="13"/>
      <c r="Z202" s="13"/>
      <c r="AA202" s="13"/>
      <c r="AB202" s="13"/>
      <c r="AC202" s="13"/>
      <c r="AD202" s="13"/>
      <c r="AE202" s="13"/>
      <c r="AT202" s="250" t="s">
        <v>222</v>
      </c>
      <c r="AU202" s="250" t="s">
        <v>81</v>
      </c>
      <c r="AV202" s="13" t="s">
        <v>81</v>
      </c>
      <c r="AW202" s="13" t="s">
        <v>33</v>
      </c>
      <c r="AX202" s="13" t="s">
        <v>72</v>
      </c>
      <c r="AY202" s="250" t="s">
        <v>156</v>
      </c>
    </row>
    <row r="203" s="13" customFormat="1">
      <c r="A203" s="13"/>
      <c r="B203" s="239"/>
      <c r="C203" s="240"/>
      <c r="D203" s="241" t="s">
        <v>222</v>
      </c>
      <c r="E203" s="242" t="s">
        <v>19</v>
      </c>
      <c r="F203" s="243" t="s">
        <v>771</v>
      </c>
      <c r="G203" s="240"/>
      <c r="H203" s="244">
        <v>-11.904</v>
      </c>
      <c r="I203" s="245"/>
      <c r="J203" s="240"/>
      <c r="K203" s="240"/>
      <c r="L203" s="246"/>
      <c r="M203" s="247"/>
      <c r="N203" s="248"/>
      <c r="O203" s="248"/>
      <c r="P203" s="248"/>
      <c r="Q203" s="248"/>
      <c r="R203" s="248"/>
      <c r="S203" s="248"/>
      <c r="T203" s="249"/>
      <c r="U203" s="13"/>
      <c r="V203" s="13"/>
      <c r="W203" s="13"/>
      <c r="X203" s="13"/>
      <c r="Y203" s="13"/>
      <c r="Z203" s="13"/>
      <c r="AA203" s="13"/>
      <c r="AB203" s="13"/>
      <c r="AC203" s="13"/>
      <c r="AD203" s="13"/>
      <c r="AE203" s="13"/>
      <c r="AT203" s="250" t="s">
        <v>222</v>
      </c>
      <c r="AU203" s="250" t="s">
        <v>81</v>
      </c>
      <c r="AV203" s="13" t="s">
        <v>81</v>
      </c>
      <c r="AW203" s="13" t="s">
        <v>33</v>
      </c>
      <c r="AX203" s="13" t="s">
        <v>72</v>
      </c>
      <c r="AY203" s="250" t="s">
        <v>156</v>
      </c>
    </row>
    <row r="204" s="13" customFormat="1">
      <c r="A204" s="13"/>
      <c r="B204" s="239"/>
      <c r="C204" s="240"/>
      <c r="D204" s="241" t="s">
        <v>222</v>
      </c>
      <c r="E204" s="242" t="s">
        <v>19</v>
      </c>
      <c r="F204" s="243" t="s">
        <v>772</v>
      </c>
      <c r="G204" s="240"/>
      <c r="H204" s="244">
        <v>1.0720000000000001</v>
      </c>
      <c r="I204" s="245"/>
      <c r="J204" s="240"/>
      <c r="K204" s="240"/>
      <c r="L204" s="246"/>
      <c r="M204" s="247"/>
      <c r="N204" s="248"/>
      <c r="O204" s="248"/>
      <c r="P204" s="248"/>
      <c r="Q204" s="248"/>
      <c r="R204" s="248"/>
      <c r="S204" s="248"/>
      <c r="T204" s="249"/>
      <c r="U204" s="13"/>
      <c r="V204" s="13"/>
      <c r="W204" s="13"/>
      <c r="X204" s="13"/>
      <c r="Y204" s="13"/>
      <c r="Z204" s="13"/>
      <c r="AA204" s="13"/>
      <c r="AB204" s="13"/>
      <c r="AC204" s="13"/>
      <c r="AD204" s="13"/>
      <c r="AE204" s="13"/>
      <c r="AT204" s="250" t="s">
        <v>222</v>
      </c>
      <c r="AU204" s="250" t="s">
        <v>81</v>
      </c>
      <c r="AV204" s="13" t="s">
        <v>81</v>
      </c>
      <c r="AW204" s="13" t="s">
        <v>33</v>
      </c>
      <c r="AX204" s="13" t="s">
        <v>72</v>
      </c>
      <c r="AY204" s="250" t="s">
        <v>156</v>
      </c>
    </row>
    <row r="205" s="13" customFormat="1">
      <c r="A205" s="13"/>
      <c r="B205" s="239"/>
      <c r="C205" s="240"/>
      <c r="D205" s="241" t="s">
        <v>222</v>
      </c>
      <c r="E205" s="242" t="s">
        <v>19</v>
      </c>
      <c r="F205" s="243" t="s">
        <v>773</v>
      </c>
      <c r="G205" s="240"/>
      <c r="H205" s="244">
        <v>4.8010000000000002</v>
      </c>
      <c r="I205" s="245"/>
      <c r="J205" s="240"/>
      <c r="K205" s="240"/>
      <c r="L205" s="246"/>
      <c r="M205" s="247"/>
      <c r="N205" s="248"/>
      <c r="O205" s="248"/>
      <c r="P205" s="248"/>
      <c r="Q205" s="248"/>
      <c r="R205" s="248"/>
      <c r="S205" s="248"/>
      <c r="T205" s="249"/>
      <c r="U205" s="13"/>
      <c r="V205" s="13"/>
      <c r="W205" s="13"/>
      <c r="X205" s="13"/>
      <c r="Y205" s="13"/>
      <c r="Z205" s="13"/>
      <c r="AA205" s="13"/>
      <c r="AB205" s="13"/>
      <c r="AC205" s="13"/>
      <c r="AD205" s="13"/>
      <c r="AE205" s="13"/>
      <c r="AT205" s="250" t="s">
        <v>222</v>
      </c>
      <c r="AU205" s="250" t="s">
        <v>81</v>
      </c>
      <c r="AV205" s="13" t="s">
        <v>81</v>
      </c>
      <c r="AW205" s="13" t="s">
        <v>33</v>
      </c>
      <c r="AX205" s="13" t="s">
        <v>72</v>
      </c>
      <c r="AY205" s="250" t="s">
        <v>156</v>
      </c>
    </row>
    <row r="206" s="13" customFormat="1">
      <c r="A206" s="13"/>
      <c r="B206" s="239"/>
      <c r="C206" s="240"/>
      <c r="D206" s="241" t="s">
        <v>222</v>
      </c>
      <c r="E206" s="242" t="s">
        <v>19</v>
      </c>
      <c r="F206" s="243" t="s">
        <v>774</v>
      </c>
      <c r="G206" s="240"/>
      <c r="H206" s="244">
        <v>-1.3080000000000001</v>
      </c>
      <c r="I206" s="245"/>
      <c r="J206" s="240"/>
      <c r="K206" s="240"/>
      <c r="L206" s="246"/>
      <c r="M206" s="247"/>
      <c r="N206" s="248"/>
      <c r="O206" s="248"/>
      <c r="P206" s="248"/>
      <c r="Q206" s="248"/>
      <c r="R206" s="248"/>
      <c r="S206" s="248"/>
      <c r="T206" s="249"/>
      <c r="U206" s="13"/>
      <c r="V206" s="13"/>
      <c r="W206" s="13"/>
      <c r="X206" s="13"/>
      <c r="Y206" s="13"/>
      <c r="Z206" s="13"/>
      <c r="AA206" s="13"/>
      <c r="AB206" s="13"/>
      <c r="AC206" s="13"/>
      <c r="AD206" s="13"/>
      <c r="AE206" s="13"/>
      <c r="AT206" s="250" t="s">
        <v>222</v>
      </c>
      <c r="AU206" s="250" t="s">
        <v>81</v>
      </c>
      <c r="AV206" s="13" t="s">
        <v>81</v>
      </c>
      <c r="AW206" s="13" t="s">
        <v>33</v>
      </c>
      <c r="AX206" s="13" t="s">
        <v>72</v>
      </c>
      <c r="AY206" s="250" t="s">
        <v>156</v>
      </c>
    </row>
    <row r="207" s="13" customFormat="1">
      <c r="A207" s="13"/>
      <c r="B207" s="239"/>
      <c r="C207" s="240"/>
      <c r="D207" s="241" t="s">
        <v>222</v>
      </c>
      <c r="E207" s="242" t="s">
        <v>19</v>
      </c>
      <c r="F207" s="243" t="s">
        <v>743</v>
      </c>
      <c r="G207" s="240"/>
      <c r="H207" s="244">
        <v>-1.6000000000000001</v>
      </c>
      <c r="I207" s="245"/>
      <c r="J207" s="240"/>
      <c r="K207" s="240"/>
      <c r="L207" s="246"/>
      <c r="M207" s="247"/>
      <c r="N207" s="248"/>
      <c r="O207" s="248"/>
      <c r="P207" s="248"/>
      <c r="Q207" s="248"/>
      <c r="R207" s="248"/>
      <c r="S207" s="248"/>
      <c r="T207" s="249"/>
      <c r="U207" s="13"/>
      <c r="V207" s="13"/>
      <c r="W207" s="13"/>
      <c r="X207" s="13"/>
      <c r="Y207" s="13"/>
      <c r="Z207" s="13"/>
      <c r="AA207" s="13"/>
      <c r="AB207" s="13"/>
      <c r="AC207" s="13"/>
      <c r="AD207" s="13"/>
      <c r="AE207" s="13"/>
      <c r="AT207" s="250" t="s">
        <v>222</v>
      </c>
      <c r="AU207" s="250" t="s">
        <v>81</v>
      </c>
      <c r="AV207" s="13" t="s">
        <v>81</v>
      </c>
      <c r="AW207" s="13" t="s">
        <v>33</v>
      </c>
      <c r="AX207" s="13" t="s">
        <v>72</v>
      </c>
      <c r="AY207" s="250" t="s">
        <v>156</v>
      </c>
    </row>
    <row r="208" s="13" customFormat="1">
      <c r="A208" s="13"/>
      <c r="B208" s="239"/>
      <c r="C208" s="240"/>
      <c r="D208" s="241" t="s">
        <v>222</v>
      </c>
      <c r="E208" s="242" t="s">
        <v>19</v>
      </c>
      <c r="F208" s="243" t="s">
        <v>744</v>
      </c>
      <c r="G208" s="240"/>
      <c r="H208" s="244">
        <v>-1.6799999999999999</v>
      </c>
      <c r="I208" s="245"/>
      <c r="J208" s="240"/>
      <c r="K208" s="240"/>
      <c r="L208" s="246"/>
      <c r="M208" s="247"/>
      <c r="N208" s="248"/>
      <c r="O208" s="248"/>
      <c r="P208" s="248"/>
      <c r="Q208" s="248"/>
      <c r="R208" s="248"/>
      <c r="S208" s="248"/>
      <c r="T208" s="249"/>
      <c r="U208" s="13"/>
      <c r="V208" s="13"/>
      <c r="W208" s="13"/>
      <c r="X208" s="13"/>
      <c r="Y208" s="13"/>
      <c r="Z208" s="13"/>
      <c r="AA208" s="13"/>
      <c r="AB208" s="13"/>
      <c r="AC208" s="13"/>
      <c r="AD208" s="13"/>
      <c r="AE208" s="13"/>
      <c r="AT208" s="250" t="s">
        <v>222</v>
      </c>
      <c r="AU208" s="250" t="s">
        <v>81</v>
      </c>
      <c r="AV208" s="13" t="s">
        <v>81</v>
      </c>
      <c r="AW208" s="13" t="s">
        <v>33</v>
      </c>
      <c r="AX208" s="13" t="s">
        <v>72</v>
      </c>
      <c r="AY208" s="250" t="s">
        <v>156</v>
      </c>
    </row>
    <row r="209" s="13" customFormat="1">
      <c r="A209" s="13"/>
      <c r="B209" s="239"/>
      <c r="C209" s="240"/>
      <c r="D209" s="241" t="s">
        <v>222</v>
      </c>
      <c r="E209" s="242" t="s">
        <v>19</v>
      </c>
      <c r="F209" s="243" t="s">
        <v>743</v>
      </c>
      <c r="G209" s="240"/>
      <c r="H209" s="244">
        <v>-1.6000000000000001</v>
      </c>
      <c r="I209" s="245"/>
      <c r="J209" s="240"/>
      <c r="K209" s="240"/>
      <c r="L209" s="246"/>
      <c r="M209" s="247"/>
      <c r="N209" s="248"/>
      <c r="O209" s="248"/>
      <c r="P209" s="248"/>
      <c r="Q209" s="248"/>
      <c r="R209" s="248"/>
      <c r="S209" s="248"/>
      <c r="T209" s="249"/>
      <c r="U209" s="13"/>
      <c r="V209" s="13"/>
      <c r="W209" s="13"/>
      <c r="X209" s="13"/>
      <c r="Y209" s="13"/>
      <c r="Z209" s="13"/>
      <c r="AA209" s="13"/>
      <c r="AB209" s="13"/>
      <c r="AC209" s="13"/>
      <c r="AD209" s="13"/>
      <c r="AE209" s="13"/>
      <c r="AT209" s="250" t="s">
        <v>222</v>
      </c>
      <c r="AU209" s="250" t="s">
        <v>81</v>
      </c>
      <c r="AV209" s="13" t="s">
        <v>81</v>
      </c>
      <c r="AW209" s="13" t="s">
        <v>33</v>
      </c>
      <c r="AX209" s="13" t="s">
        <v>72</v>
      </c>
      <c r="AY209" s="250" t="s">
        <v>156</v>
      </c>
    </row>
    <row r="210" s="13" customFormat="1">
      <c r="A210" s="13"/>
      <c r="B210" s="239"/>
      <c r="C210" s="240"/>
      <c r="D210" s="241" t="s">
        <v>222</v>
      </c>
      <c r="E210" s="242" t="s">
        <v>19</v>
      </c>
      <c r="F210" s="243" t="s">
        <v>775</v>
      </c>
      <c r="G210" s="240"/>
      <c r="H210" s="244">
        <v>-11.032</v>
      </c>
      <c r="I210" s="245"/>
      <c r="J210" s="240"/>
      <c r="K210" s="240"/>
      <c r="L210" s="246"/>
      <c r="M210" s="247"/>
      <c r="N210" s="248"/>
      <c r="O210" s="248"/>
      <c r="P210" s="248"/>
      <c r="Q210" s="248"/>
      <c r="R210" s="248"/>
      <c r="S210" s="248"/>
      <c r="T210" s="249"/>
      <c r="U210" s="13"/>
      <c r="V210" s="13"/>
      <c r="W210" s="13"/>
      <c r="X210" s="13"/>
      <c r="Y210" s="13"/>
      <c r="Z210" s="13"/>
      <c r="AA210" s="13"/>
      <c r="AB210" s="13"/>
      <c r="AC210" s="13"/>
      <c r="AD210" s="13"/>
      <c r="AE210" s="13"/>
      <c r="AT210" s="250" t="s">
        <v>222</v>
      </c>
      <c r="AU210" s="250" t="s">
        <v>81</v>
      </c>
      <c r="AV210" s="13" t="s">
        <v>81</v>
      </c>
      <c r="AW210" s="13" t="s">
        <v>33</v>
      </c>
      <c r="AX210" s="13" t="s">
        <v>72</v>
      </c>
      <c r="AY210" s="250" t="s">
        <v>156</v>
      </c>
    </row>
    <row r="211" s="13" customFormat="1">
      <c r="A211" s="13"/>
      <c r="B211" s="239"/>
      <c r="C211" s="240"/>
      <c r="D211" s="241" t="s">
        <v>222</v>
      </c>
      <c r="E211" s="242" t="s">
        <v>19</v>
      </c>
      <c r="F211" s="243" t="s">
        <v>669</v>
      </c>
      <c r="G211" s="240"/>
      <c r="H211" s="244">
        <v>-3.895</v>
      </c>
      <c r="I211" s="245"/>
      <c r="J211" s="240"/>
      <c r="K211" s="240"/>
      <c r="L211" s="246"/>
      <c r="M211" s="247"/>
      <c r="N211" s="248"/>
      <c r="O211" s="248"/>
      <c r="P211" s="248"/>
      <c r="Q211" s="248"/>
      <c r="R211" s="248"/>
      <c r="S211" s="248"/>
      <c r="T211" s="249"/>
      <c r="U211" s="13"/>
      <c r="V211" s="13"/>
      <c r="W211" s="13"/>
      <c r="X211" s="13"/>
      <c r="Y211" s="13"/>
      <c r="Z211" s="13"/>
      <c r="AA211" s="13"/>
      <c r="AB211" s="13"/>
      <c r="AC211" s="13"/>
      <c r="AD211" s="13"/>
      <c r="AE211" s="13"/>
      <c r="AT211" s="250" t="s">
        <v>222</v>
      </c>
      <c r="AU211" s="250" t="s">
        <v>81</v>
      </c>
      <c r="AV211" s="13" t="s">
        <v>81</v>
      </c>
      <c r="AW211" s="13" t="s">
        <v>33</v>
      </c>
      <c r="AX211" s="13" t="s">
        <v>72</v>
      </c>
      <c r="AY211" s="250" t="s">
        <v>156</v>
      </c>
    </row>
    <row r="212" s="13" customFormat="1">
      <c r="A212" s="13"/>
      <c r="B212" s="239"/>
      <c r="C212" s="240"/>
      <c r="D212" s="241" t="s">
        <v>222</v>
      </c>
      <c r="E212" s="242" t="s">
        <v>19</v>
      </c>
      <c r="F212" s="243" t="s">
        <v>776</v>
      </c>
      <c r="G212" s="240"/>
      <c r="H212" s="244">
        <v>40.228000000000002</v>
      </c>
      <c r="I212" s="245"/>
      <c r="J212" s="240"/>
      <c r="K212" s="240"/>
      <c r="L212" s="246"/>
      <c r="M212" s="247"/>
      <c r="N212" s="248"/>
      <c r="O212" s="248"/>
      <c r="P212" s="248"/>
      <c r="Q212" s="248"/>
      <c r="R212" s="248"/>
      <c r="S212" s="248"/>
      <c r="T212" s="249"/>
      <c r="U212" s="13"/>
      <c r="V212" s="13"/>
      <c r="W212" s="13"/>
      <c r="X212" s="13"/>
      <c r="Y212" s="13"/>
      <c r="Z212" s="13"/>
      <c r="AA212" s="13"/>
      <c r="AB212" s="13"/>
      <c r="AC212" s="13"/>
      <c r="AD212" s="13"/>
      <c r="AE212" s="13"/>
      <c r="AT212" s="250" t="s">
        <v>222</v>
      </c>
      <c r="AU212" s="250" t="s">
        <v>81</v>
      </c>
      <c r="AV212" s="13" t="s">
        <v>81</v>
      </c>
      <c r="AW212" s="13" t="s">
        <v>33</v>
      </c>
      <c r="AX212" s="13" t="s">
        <v>72</v>
      </c>
      <c r="AY212" s="250" t="s">
        <v>156</v>
      </c>
    </row>
    <row r="213" s="13" customFormat="1">
      <c r="A213" s="13"/>
      <c r="B213" s="239"/>
      <c r="C213" s="240"/>
      <c r="D213" s="241" t="s">
        <v>222</v>
      </c>
      <c r="E213" s="242" t="s">
        <v>19</v>
      </c>
      <c r="F213" s="243" t="s">
        <v>775</v>
      </c>
      <c r="G213" s="240"/>
      <c r="H213" s="244">
        <v>-11.032</v>
      </c>
      <c r="I213" s="245"/>
      <c r="J213" s="240"/>
      <c r="K213" s="240"/>
      <c r="L213" s="246"/>
      <c r="M213" s="247"/>
      <c r="N213" s="248"/>
      <c r="O213" s="248"/>
      <c r="P213" s="248"/>
      <c r="Q213" s="248"/>
      <c r="R213" s="248"/>
      <c r="S213" s="248"/>
      <c r="T213" s="249"/>
      <c r="U213" s="13"/>
      <c r="V213" s="13"/>
      <c r="W213" s="13"/>
      <c r="X213" s="13"/>
      <c r="Y213" s="13"/>
      <c r="Z213" s="13"/>
      <c r="AA213" s="13"/>
      <c r="AB213" s="13"/>
      <c r="AC213" s="13"/>
      <c r="AD213" s="13"/>
      <c r="AE213" s="13"/>
      <c r="AT213" s="250" t="s">
        <v>222</v>
      </c>
      <c r="AU213" s="250" t="s">
        <v>81</v>
      </c>
      <c r="AV213" s="13" t="s">
        <v>81</v>
      </c>
      <c r="AW213" s="13" t="s">
        <v>33</v>
      </c>
      <c r="AX213" s="13" t="s">
        <v>72</v>
      </c>
      <c r="AY213" s="250" t="s">
        <v>156</v>
      </c>
    </row>
    <row r="214" s="13" customFormat="1">
      <c r="A214" s="13"/>
      <c r="B214" s="239"/>
      <c r="C214" s="240"/>
      <c r="D214" s="241" t="s">
        <v>222</v>
      </c>
      <c r="E214" s="242" t="s">
        <v>19</v>
      </c>
      <c r="F214" s="243" t="s">
        <v>777</v>
      </c>
      <c r="G214" s="240"/>
      <c r="H214" s="244">
        <v>6.0620000000000003</v>
      </c>
      <c r="I214" s="245"/>
      <c r="J214" s="240"/>
      <c r="K214" s="240"/>
      <c r="L214" s="246"/>
      <c r="M214" s="247"/>
      <c r="N214" s="248"/>
      <c r="O214" s="248"/>
      <c r="P214" s="248"/>
      <c r="Q214" s="248"/>
      <c r="R214" s="248"/>
      <c r="S214" s="248"/>
      <c r="T214" s="249"/>
      <c r="U214" s="13"/>
      <c r="V214" s="13"/>
      <c r="W214" s="13"/>
      <c r="X214" s="13"/>
      <c r="Y214" s="13"/>
      <c r="Z214" s="13"/>
      <c r="AA214" s="13"/>
      <c r="AB214" s="13"/>
      <c r="AC214" s="13"/>
      <c r="AD214" s="13"/>
      <c r="AE214" s="13"/>
      <c r="AT214" s="250" t="s">
        <v>222</v>
      </c>
      <c r="AU214" s="250" t="s">
        <v>81</v>
      </c>
      <c r="AV214" s="13" t="s">
        <v>81</v>
      </c>
      <c r="AW214" s="13" t="s">
        <v>33</v>
      </c>
      <c r="AX214" s="13" t="s">
        <v>72</v>
      </c>
      <c r="AY214" s="250" t="s">
        <v>156</v>
      </c>
    </row>
    <row r="215" s="13" customFormat="1">
      <c r="A215" s="13"/>
      <c r="B215" s="239"/>
      <c r="C215" s="240"/>
      <c r="D215" s="241" t="s">
        <v>222</v>
      </c>
      <c r="E215" s="242" t="s">
        <v>19</v>
      </c>
      <c r="F215" s="243" t="s">
        <v>778</v>
      </c>
      <c r="G215" s="240"/>
      <c r="H215" s="244">
        <v>72.724999999999994</v>
      </c>
      <c r="I215" s="245"/>
      <c r="J215" s="240"/>
      <c r="K215" s="240"/>
      <c r="L215" s="246"/>
      <c r="M215" s="247"/>
      <c r="N215" s="248"/>
      <c r="O215" s="248"/>
      <c r="P215" s="248"/>
      <c r="Q215" s="248"/>
      <c r="R215" s="248"/>
      <c r="S215" s="248"/>
      <c r="T215" s="249"/>
      <c r="U215" s="13"/>
      <c r="V215" s="13"/>
      <c r="W215" s="13"/>
      <c r="X215" s="13"/>
      <c r="Y215" s="13"/>
      <c r="Z215" s="13"/>
      <c r="AA215" s="13"/>
      <c r="AB215" s="13"/>
      <c r="AC215" s="13"/>
      <c r="AD215" s="13"/>
      <c r="AE215" s="13"/>
      <c r="AT215" s="250" t="s">
        <v>222</v>
      </c>
      <c r="AU215" s="250" t="s">
        <v>81</v>
      </c>
      <c r="AV215" s="13" t="s">
        <v>81</v>
      </c>
      <c r="AW215" s="13" t="s">
        <v>33</v>
      </c>
      <c r="AX215" s="13" t="s">
        <v>72</v>
      </c>
      <c r="AY215" s="250" t="s">
        <v>156</v>
      </c>
    </row>
    <row r="216" s="13" customFormat="1">
      <c r="A216" s="13"/>
      <c r="B216" s="239"/>
      <c r="C216" s="240"/>
      <c r="D216" s="241" t="s">
        <v>222</v>
      </c>
      <c r="E216" s="242" t="s">
        <v>19</v>
      </c>
      <c r="F216" s="243" t="s">
        <v>779</v>
      </c>
      <c r="G216" s="240"/>
      <c r="H216" s="244">
        <v>-1.8</v>
      </c>
      <c r="I216" s="245"/>
      <c r="J216" s="240"/>
      <c r="K216" s="240"/>
      <c r="L216" s="246"/>
      <c r="M216" s="247"/>
      <c r="N216" s="248"/>
      <c r="O216" s="248"/>
      <c r="P216" s="248"/>
      <c r="Q216" s="248"/>
      <c r="R216" s="248"/>
      <c r="S216" s="248"/>
      <c r="T216" s="249"/>
      <c r="U216" s="13"/>
      <c r="V216" s="13"/>
      <c r="W216" s="13"/>
      <c r="X216" s="13"/>
      <c r="Y216" s="13"/>
      <c r="Z216" s="13"/>
      <c r="AA216" s="13"/>
      <c r="AB216" s="13"/>
      <c r="AC216" s="13"/>
      <c r="AD216" s="13"/>
      <c r="AE216" s="13"/>
      <c r="AT216" s="250" t="s">
        <v>222</v>
      </c>
      <c r="AU216" s="250" t="s">
        <v>81</v>
      </c>
      <c r="AV216" s="13" t="s">
        <v>81</v>
      </c>
      <c r="AW216" s="13" t="s">
        <v>33</v>
      </c>
      <c r="AX216" s="13" t="s">
        <v>72</v>
      </c>
      <c r="AY216" s="250" t="s">
        <v>156</v>
      </c>
    </row>
    <row r="217" s="13" customFormat="1">
      <c r="A217" s="13"/>
      <c r="B217" s="239"/>
      <c r="C217" s="240"/>
      <c r="D217" s="241" t="s">
        <v>222</v>
      </c>
      <c r="E217" s="242" t="s">
        <v>19</v>
      </c>
      <c r="F217" s="243" t="s">
        <v>780</v>
      </c>
      <c r="G217" s="240"/>
      <c r="H217" s="244">
        <v>2.1219999999999999</v>
      </c>
      <c r="I217" s="245"/>
      <c r="J217" s="240"/>
      <c r="K217" s="240"/>
      <c r="L217" s="246"/>
      <c r="M217" s="247"/>
      <c r="N217" s="248"/>
      <c r="O217" s="248"/>
      <c r="P217" s="248"/>
      <c r="Q217" s="248"/>
      <c r="R217" s="248"/>
      <c r="S217" s="248"/>
      <c r="T217" s="249"/>
      <c r="U217" s="13"/>
      <c r="V217" s="13"/>
      <c r="W217" s="13"/>
      <c r="X217" s="13"/>
      <c r="Y217" s="13"/>
      <c r="Z217" s="13"/>
      <c r="AA217" s="13"/>
      <c r="AB217" s="13"/>
      <c r="AC217" s="13"/>
      <c r="AD217" s="13"/>
      <c r="AE217" s="13"/>
      <c r="AT217" s="250" t="s">
        <v>222</v>
      </c>
      <c r="AU217" s="250" t="s">
        <v>81</v>
      </c>
      <c r="AV217" s="13" t="s">
        <v>81</v>
      </c>
      <c r="AW217" s="13" t="s">
        <v>33</v>
      </c>
      <c r="AX217" s="13" t="s">
        <v>72</v>
      </c>
      <c r="AY217" s="250" t="s">
        <v>156</v>
      </c>
    </row>
    <row r="218" s="13" customFormat="1">
      <c r="A218" s="13"/>
      <c r="B218" s="239"/>
      <c r="C218" s="240"/>
      <c r="D218" s="241" t="s">
        <v>222</v>
      </c>
      <c r="E218" s="242" t="s">
        <v>19</v>
      </c>
      <c r="F218" s="243" t="s">
        <v>781</v>
      </c>
      <c r="G218" s="240"/>
      <c r="H218" s="244">
        <v>-3.0379999999999998</v>
      </c>
      <c r="I218" s="245"/>
      <c r="J218" s="240"/>
      <c r="K218" s="240"/>
      <c r="L218" s="246"/>
      <c r="M218" s="247"/>
      <c r="N218" s="248"/>
      <c r="O218" s="248"/>
      <c r="P218" s="248"/>
      <c r="Q218" s="248"/>
      <c r="R218" s="248"/>
      <c r="S218" s="248"/>
      <c r="T218" s="249"/>
      <c r="U218" s="13"/>
      <c r="V218" s="13"/>
      <c r="W218" s="13"/>
      <c r="X218" s="13"/>
      <c r="Y218" s="13"/>
      <c r="Z218" s="13"/>
      <c r="AA218" s="13"/>
      <c r="AB218" s="13"/>
      <c r="AC218" s="13"/>
      <c r="AD218" s="13"/>
      <c r="AE218" s="13"/>
      <c r="AT218" s="250" t="s">
        <v>222</v>
      </c>
      <c r="AU218" s="250" t="s">
        <v>81</v>
      </c>
      <c r="AV218" s="13" t="s">
        <v>81</v>
      </c>
      <c r="AW218" s="13" t="s">
        <v>33</v>
      </c>
      <c r="AX218" s="13" t="s">
        <v>72</v>
      </c>
      <c r="AY218" s="250" t="s">
        <v>156</v>
      </c>
    </row>
    <row r="219" s="13" customFormat="1">
      <c r="A219" s="13"/>
      <c r="B219" s="239"/>
      <c r="C219" s="240"/>
      <c r="D219" s="241" t="s">
        <v>222</v>
      </c>
      <c r="E219" s="242" t="s">
        <v>19</v>
      </c>
      <c r="F219" s="243" t="s">
        <v>782</v>
      </c>
      <c r="G219" s="240"/>
      <c r="H219" s="244">
        <v>0.376</v>
      </c>
      <c r="I219" s="245"/>
      <c r="J219" s="240"/>
      <c r="K219" s="240"/>
      <c r="L219" s="246"/>
      <c r="M219" s="247"/>
      <c r="N219" s="248"/>
      <c r="O219" s="248"/>
      <c r="P219" s="248"/>
      <c r="Q219" s="248"/>
      <c r="R219" s="248"/>
      <c r="S219" s="248"/>
      <c r="T219" s="249"/>
      <c r="U219" s="13"/>
      <c r="V219" s="13"/>
      <c r="W219" s="13"/>
      <c r="X219" s="13"/>
      <c r="Y219" s="13"/>
      <c r="Z219" s="13"/>
      <c r="AA219" s="13"/>
      <c r="AB219" s="13"/>
      <c r="AC219" s="13"/>
      <c r="AD219" s="13"/>
      <c r="AE219" s="13"/>
      <c r="AT219" s="250" t="s">
        <v>222</v>
      </c>
      <c r="AU219" s="250" t="s">
        <v>81</v>
      </c>
      <c r="AV219" s="13" t="s">
        <v>81</v>
      </c>
      <c r="AW219" s="13" t="s">
        <v>33</v>
      </c>
      <c r="AX219" s="13" t="s">
        <v>72</v>
      </c>
      <c r="AY219" s="250" t="s">
        <v>156</v>
      </c>
    </row>
    <row r="220" s="13" customFormat="1">
      <c r="A220" s="13"/>
      <c r="B220" s="239"/>
      <c r="C220" s="240"/>
      <c r="D220" s="241" t="s">
        <v>222</v>
      </c>
      <c r="E220" s="242" t="s">
        <v>19</v>
      </c>
      <c r="F220" s="243" t="s">
        <v>783</v>
      </c>
      <c r="G220" s="240"/>
      <c r="H220" s="244">
        <v>1.0560000000000001</v>
      </c>
      <c r="I220" s="245"/>
      <c r="J220" s="240"/>
      <c r="K220" s="240"/>
      <c r="L220" s="246"/>
      <c r="M220" s="247"/>
      <c r="N220" s="248"/>
      <c r="O220" s="248"/>
      <c r="P220" s="248"/>
      <c r="Q220" s="248"/>
      <c r="R220" s="248"/>
      <c r="S220" s="248"/>
      <c r="T220" s="249"/>
      <c r="U220" s="13"/>
      <c r="V220" s="13"/>
      <c r="W220" s="13"/>
      <c r="X220" s="13"/>
      <c r="Y220" s="13"/>
      <c r="Z220" s="13"/>
      <c r="AA220" s="13"/>
      <c r="AB220" s="13"/>
      <c r="AC220" s="13"/>
      <c r="AD220" s="13"/>
      <c r="AE220" s="13"/>
      <c r="AT220" s="250" t="s">
        <v>222</v>
      </c>
      <c r="AU220" s="250" t="s">
        <v>81</v>
      </c>
      <c r="AV220" s="13" t="s">
        <v>81</v>
      </c>
      <c r="AW220" s="13" t="s">
        <v>33</v>
      </c>
      <c r="AX220" s="13" t="s">
        <v>72</v>
      </c>
      <c r="AY220" s="250" t="s">
        <v>156</v>
      </c>
    </row>
    <row r="221" s="13" customFormat="1">
      <c r="A221" s="13"/>
      <c r="B221" s="239"/>
      <c r="C221" s="240"/>
      <c r="D221" s="241" t="s">
        <v>222</v>
      </c>
      <c r="E221" s="242" t="s">
        <v>19</v>
      </c>
      <c r="F221" s="243" t="s">
        <v>669</v>
      </c>
      <c r="G221" s="240"/>
      <c r="H221" s="244">
        <v>-3.895</v>
      </c>
      <c r="I221" s="245"/>
      <c r="J221" s="240"/>
      <c r="K221" s="240"/>
      <c r="L221" s="246"/>
      <c r="M221" s="247"/>
      <c r="N221" s="248"/>
      <c r="O221" s="248"/>
      <c r="P221" s="248"/>
      <c r="Q221" s="248"/>
      <c r="R221" s="248"/>
      <c r="S221" s="248"/>
      <c r="T221" s="249"/>
      <c r="U221" s="13"/>
      <c r="V221" s="13"/>
      <c r="W221" s="13"/>
      <c r="X221" s="13"/>
      <c r="Y221" s="13"/>
      <c r="Z221" s="13"/>
      <c r="AA221" s="13"/>
      <c r="AB221" s="13"/>
      <c r="AC221" s="13"/>
      <c r="AD221" s="13"/>
      <c r="AE221" s="13"/>
      <c r="AT221" s="250" t="s">
        <v>222</v>
      </c>
      <c r="AU221" s="250" t="s">
        <v>81</v>
      </c>
      <c r="AV221" s="13" t="s">
        <v>81</v>
      </c>
      <c r="AW221" s="13" t="s">
        <v>33</v>
      </c>
      <c r="AX221" s="13" t="s">
        <v>72</v>
      </c>
      <c r="AY221" s="250" t="s">
        <v>156</v>
      </c>
    </row>
    <row r="222" s="13" customFormat="1">
      <c r="A222" s="13"/>
      <c r="B222" s="239"/>
      <c r="C222" s="240"/>
      <c r="D222" s="241" t="s">
        <v>222</v>
      </c>
      <c r="E222" s="242" t="s">
        <v>19</v>
      </c>
      <c r="F222" s="243" t="s">
        <v>784</v>
      </c>
      <c r="G222" s="240"/>
      <c r="H222" s="244">
        <v>-3.004</v>
      </c>
      <c r="I222" s="245"/>
      <c r="J222" s="240"/>
      <c r="K222" s="240"/>
      <c r="L222" s="246"/>
      <c r="M222" s="247"/>
      <c r="N222" s="248"/>
      <c r="O222" s="248"/>
      <c r="P222" s="248"/>
      <c r="Q222" s="248"/>
      <c r="R222" s="248"/>
      <c r="S222" s="248"/>
      <c r="T222" s="249"/>
      <c r="U222" s="13"/>
      <c r="V222" s="13"/>
      <c r="W222" s="13"/>
      <c r="X222" s="13"/>
      <c r="Y222" s="13"/>
      <c r="Z222" s="13"/>
      <c r="AA222" s="13"/>
      <c r="AB222" s="13"/>
      <c r="AC222" s="13"/>
      <c r="AD222" s="13"/>
      <c r="AE222" s="13"/>
      <c r="AT222" s="250" t="s">
        <v>222</v>
      </c>
      <c r="AU222" s="250" t="s">
        <v>81</v>
      </c>
      <c r="AV222" s="13" t="s">
        <v>81</v>
      </c>
      <c r="AW222" s="13" t="s">
        <v>33</v>
      </c>
      <c r="AX222" s="13" t="s">
        <v>72</v>
      </c>
      <c r="AY222" s="250" t="s">
        <v>156</v>
      </c>
    </row>
    <row r="223" s="13" customFormat="1">
      <c r="A223" s="13"/>
      <c r="B223" s="239"/>
      <c r="C223" s="240"/>
      <c r="D223" s="241" t="s">
        <v>222</v>
      </c>
      <c r="E223" s="242" t="s">
        <v>19</v>
      </c>
      <c r="F223" s="243" t="s">
        <v>785</v>
      </c>
      <c r="G223" s="240"/>
      <c r="H223" s="244">
        <v>1.2310000000000001</v>
      </c>
      <c r="I223" s="245"/>
      <c r="J223" s="240"/>
      <c r="K223" s="240"/>
      <c r="L223" s="246"/>
      <c r="M223" s="247"/>
      <c r="N223" s="248"/>
      <c r="O223" s="248"/>
      <c r="P223" s="248"/>
      <c r="Q223" s="248"/>
      <c r="R223" s="248"/>
      <c r="S223" s="248"/>
      <c r="T223" s="249"/>
      <c r="U223" s="13"/>
      <c r="V223" s="13"/>
      <c r="W223" s="13"/>
      <c r="X223" s="13"/>
      <c r="Y223" s="13"/>
      <c r="Z223" s="13"/>
      <c r="AA223" s="13"/>
      <c r="AB223" s="13"/>
      <c r="AC223" s="13"/>
      <c r="AD223" s="13"/>
      <c r="AE223" s="13"/>
      <c r="AT223" s="250" t="s">
        <v>222</v>
      </c>
      <c r="AU223" s="250" t="s">
        <v>81</v>
      </c>
      <c r="AV223" s="13" t="s">
        <v>81</v>
      </c>
      <c r="AW223" s="13" t="s">
        <v>33</v>
      </c>
      <c r="AX223" s="13" t="s">
        <v>72</v>
      </c>
      <c r="AY223" s="250" t="s">
        <v>156</v>
      </c>
    </row>
    <row r="224" s="13" customFormat="1">
      <c r="A224" s="13"/>
      <c r="B224" s="239"/>
      <c r="C224" s="240"/>
      <c r="D224" s="241" t="s">
        <v>222</v>
      </c>
      <c r="E224" s="242" t="s">
        <v>19</v>
      </c>
      <c r="F224" s="243" t="s">
        <v>786</v>
      </c>
      <c r="G224" s="240"/>
      <c r="H224" s="244">
        <v>5.1870000000000003</v>
      </c>
      <c r="I224" s="245"/>
      <c r="J224" s="240"/>
      <c r="K224" s="240"/>
      <c r="L224" s="246"/>
      <c r="M224" s="247"/>
      <c r="N224" s="248"/>
      <c r="O224" s="248"/>
      <c r="P224" s="248"/>
      <c r="Q224" s="248"/>
      <c r="R224" s="248"/>
      <c r="S224" s="248"/>
      <c r="T224" s="249"/>
      <c r="U224" s="13"/>
      <c r="V224" s="13"/>
      <c r="W224" s="13"/>
      <c r="X224" s="13"/>
      <c r="Y224" s="13"/>
      <c r="Z224" s="13"/>
      <c r="AA224" s="13"/>
      <c r="AB224" s="13"/>
      <c r="AC224" s="13"/>
      <c r="AD224" s="13"/>
      <c r="AE224" s="13"/>
      <c r="AT224" s="250" t="s">
        <v>222</v>
      </c>
      <c r="AU224" s="250" t="s">
        <v>81</v>
      </c>
      <c r="AV224" s="13" t="s">
        <v>81</v>
      </c>
      <c r="AW224" s="13" t="s">
        <v>33</v>
      </c>
      <c r="AX224" s="13" t="s">
        <v>72</v>
      </c>
      <c r="AY224" s="250" t="s">
        <v>156</v>
      </c>
    </row>
    <row r="225" s="13" customFormat="1">
      <c r="A225" s="13"/>
      <c r="B225" s="239"/>
      <c r="C225" s="240"/>
      <c r="D225" s="241" t="s">
        <v>222</v>
      </c>
      <c r="E225" s="242" t="s">
        <v>19</v>
      </c>
      <c r="F225" s="243" t="s">
        <v>787</v>
      </c>
      <c r="G225" s="240"/>
      <c r="H225" s="244">
        <v>6.1529999999999996</v>
      </c>
      <c r="I225" s="245"/>
      <c r="J225" s="240"/>
      <c r="K225" s="240"/>
      <c r="L225" s="246"/>
      <c r="M225" s="247"/>
      <c r="N225" s="248"/>
      <c r="O225" s="248"/>
      <c r="P225" s="248"/>
      <c r="Q225" s="248"/>
      <c r="R225" s="248"/>
      <c r="S225" s="248"/>
      <c r="T225" s="249"/>
      <c r="U225" s="13"/>
      <c r="V225" s="13"/>
      <c r="W225" s="13"/>
      <c r="X225" s="13"/>
      <c r="Y225" s="13"/>
      <c r="Z225" s="13"/>
      <c r="AA225" s="13"/>
      <c r="AB225" s="13"/>
      <c r="AC225" s="13"/>
      <c r="AD225" s="13"/>
      <c r="AE225" s="13"/>
      <c r="AT225" s="250" t="s">
        <v>222</v>
      </c>
      <c r="AU225" s="250" t="s">
        <v>81</v>
      </c>
      <c r="AV225" s="13" t="s">
        <v>81</v>
      </c>
      <c r="AW225" s="13" t="s">
        <v>33</v>
      </c>
      <c r="AX225" s="13" t="s">
        <v>72</v>
      </c>
      <c r="AY225" s="250" t="s">
        <v>156</v>
      </c>
    </row>
    <row r="226" s="15" customFormat="1">
      <c r="A226" s="15"/>
      <c r="B226" s="261"/>
      <c r="C226" s="262"/>
      <c r="D226" s="241" t="s">
        <v>222</v>
      </c>
      <c r="E226" s="263" t="s">
        <v>19</v>
      </c>
      <c r="F226" s="264" t="s">
        <v>289</v>
      </c>
      <c r="G226" s="262"/>
      <c r="H226" s="265">
        <v>280.66399999999999</v>
      </c>
      <c r="I226" s="266"/>
      <c r="J226" s="262"/>
      <c r="K226" s="262"/>
      <c r="L226" s="267"/>
      <c r="M226" s="268"/>
      <c r="N226" s="269"/>
      <c r="O226" s="269"/>
      <c r="P226" s="269"/>
      <c r="Q226" s="269"/>
      <c r="R226" s="269"/>
      <c r="S226" s="269"/>
      <c r="T226" s="270"/>
      <c r="U226" s="15"/>
      <c r="V226" s="15"/>
      <c r="W226" s="15"/>
      <c r="X226" s="15"/>
      <c r="Y226" s="15"/>
      <c r="Z226" s="15"/>
      <c r="AA226" s="15"/>
      <c r="AB226" s="15"/>
      <c r="AC226" s="15"/>
      <c r="AD226" s="15"/>
      <c r="AE226" s="15"/>
      <c r="AT226" s="271" t="s">
        <v>222</v>
      </c>
      <c r="AU226" s="271" t="s">
        <v>81</v>
      </c>
      <c r="AV226" s="15" t="s">
        <v>106</v>
      </c>
      <c r="AW226" s="15" t="s">
        <v>33</v>
      </c>
      <c r="AX226" s="15" t="s">
        <v>72</v>
      </c>
      <c r="AY226" s="271" t="s">
        <v>156</v>
      </c>
    </row>
    <row r="227" s="14" customFormat="1">
      <c r="A227" s="14"/>
      <c r="B227" s="251"/>
      <c r="C227" s="252"/>
      <c r="D227" s="241" t="s">
        <v>222</v>
      </c>
      <c r="E227" s="253" t="s">
        <v>19</v>
      </c>
      <c r="F227" s="254" t="s">
        <v>290</v>
      </c>
      <c r="G227" s="252"/>
      <c r="H227" s="253" t="s">
        <v>19</v>
      </c>
      <c r="I227" s="255"/>
      <c r="J227" s="252"/>
      <c r="K227" s="252"/>
      <c r="L227" s="256"/>
      <c r="M227" s="257"/>
      <c r="N227" s="258"/>
      <c r="O227" s="258"/>
      <c r="P227" s="258"/>
      <c r="Q227" s="258"/>
      <c r="R227" s="258"/>
      <c r="S227" s="258"/>
      <c r="T227" s="259"/>
      <c r="U227" s="14"/>
      <c r="V227" s="14"/>
      <c r="W227" s="14"/>
      <c r="X227" s="14"/>
      <c r="Y227" s="14"/>
      <c r="Z227" s="14"/>
      <c r="AA227" s="14"/>
      <c r="AB227" s="14"/>
      <c r="AC227" s="14"/>
      <c r="AD227" s="14"/>
      <c r="AE227" s="14"/>
      <c r="AT227" s="260" t="s">
        <v>222</v>
      </c>
      <c r="AU227" s="260" t="s">
        <v>81</v>
      </c>
      <c r="AV227" s="14" t="s">
        <v>79</v>
      </c>
      <c r="AW227" s="14" t="s">
        <v>33</v>
      </c>
      <c r="AX227" s="14" t="s">
        <v>72</v>
      </c>
      <c r="AY227" s="260" t="s">
        <v>156</v>
      </c>
    </row>
    <row r="228" s="13" customFormat="1">
      <c r="A228" s="13"/>
      <c r="B228" s="239"/>
      <c r="C228" s="240"/>
      <c r="D228" s="241" t="s">
        <v>222</v>
      </c>
      <c r="E228" s="242" t="s">
        <v>19</v>
      </c>
      <c r="F228" s="243" t="s">
        <v>788</v>
      </c>
      <c r="G228" s="240"/>
      <c r="H228" s="244">
        <v>280.66399999999999</v>
      </c>
      <c r="I228" s="245"/>
      <c r="J228" s="240"/>
      <c r="K228" s="240"/>
      <c r="L228" s="246"/>
      <c r="M228" s="247"/>
      <c r="N228" s="248"/>
      <c r="O228" s="248"/>
      <c r="P228" s="248"/>
      <c r="Q228" s="248"/>
      <c r="R228" s="248"/>
      <c r="S228" s="248"/>
      <c r="T228" s="249"/>
      <c r="U228" s="13"/>
      <c r="V228" s="13"/>
      <c r="W228" s="13"/>
      <c r="X228" s="13"/>
      <c r="Y228" s="13"/>
      <c r="Z228" s="13"/>
      <c r="AA228" s="13"/>
      <c r="AB228" s="13"/>
      <c r="AC228" s="13"/>
      <c r="AD228" s="13"/>
      <c r="AE228" s="13"/>
      <c r="AT228" s="250" t="s">
        <v>222</v>
      </c>
      <c r="AU228" s="250" t="s">
        <v>81</v>
      </c>
      <c r="AV228" s="13" t="s">
        <v>81</v>
      </c>
      <c r="AW228" s="13" t="s">
        <v>33</v>
      </c>
      <c r="AX228" s="13" t="s">
        <v>72</v>
      </c>
      <c r="AY228" s="250" t="s">
        <v>156</v>
      </c>
    </row>
    <row r="229" s="13" customFormat="1">
      <c r="A229" s="13"/>
      <c r="B229" s="239"/>
      <c r="C229" s="240"/>
      <c r="D229" s="241" t="s">
        <v>222</v>
      </c>
      <c r="E229" s="242" t="s">
        <v>19</v>
      </c>
      <c r="F229" s="243" t="s">
        <v>789</v>
      </c>
      <c r="G229" s="240"/>
      <c r="H229" s="244">
        <v>-4.6879999999999997</v>
      </c>
      <c r="I229" s="245"/>
      <c r="J229" s="240"/>
      <c r="K229" s="240"/>
      <c r="L229" s="246"/>
      <c r="M229" s="247"/>
      <c r="N229" s="248"/>
      <c r="O229" s="248"/>
      <c r="P229" s="248"/>
      <c r="Q229" s="248"/>
      <c r="R229" s="248"/>
      <c r="S229" s="248"/>
      <c r="T229" s="249"/>
      <c r="U229" s="13"/>
      <c r="V229" s="13"/>
      <c r="W229" s="13"/>
      <c r="X229" s="13"/>
      <c r="Y229" s="13"/>
      <c r="Z229" s="13"/>
      <c r="AA229" s="13"/>
      <c r="AB229" s="13"/>
      <c r="AC229" s="13"/>
      <c r="AD229" s="13"/>
      <c r="AE229" s="13"/>
      <c r="AT229" s="250" t="s">
        <v>222</v>
      </c>
      <c r="AU229" s="250" t="s">
        <v>81</v>
      </c>
      <c r="AV229" s="13" t="s">
        <v>81</v>
      </c>
      <c r="AW229" s="13" t="s">
        <v>33</v>
      </c>
      <c r="AX229" s="13" t="s">
        <v>72</v>
      </c>
      <c r="AY229" s="250" t="s">
        <v>156</v>
      </c>
    </row>
    <row r="230" s="15" customFormat="1">
      <c r="A230" s="15"/>
      <c r="B230" s="261"/>
      <c r="C230" s="262"/>
      <c r="D230" s="241" t="s">
        <v>222</v>
      </c>
      <c r="E230" s="263" t="s">
        <v>19</v>
      </c>
      <c r="F230" s="264" t="s">
        <v>289</v>
      </c>
      <c r="G230" s="262"/>
      <c r="H230" s="265">
        <v>275.976</v>
      </c>
      <c r="I230" s="266"/>
      <c r="J230" s="262"/>
      <c r="K230" s="262"/>
      <c r="L230" s="267"/>
      <c r="M230" s="268"/>
      <c r="N230" s="269"/>
      <c r="O230" s="269"/>
      <c r="P230" s="269"/>
      <c r="Q230" s="269"/>
      <c r="R230" s="269"/>
      <c r="S230" s="269"/>
      <c r="T230" s="270"/>
      <c r="U230" s="15"/>
      <c r="V230" s="15"/>
      <c r="W230" s="15"/>
      <c r="X230" s="15"/>
      <c r="Y230" s="15"/>
      <c r="Z230" s="15"/>
      <c r="AA230" s="15"/>
      <c r="AB230" s="15"/>
      <c r="AC230" s="15"/>
      <c r="AD230" s="15"/>
      <c r="AE230" s="15"/>
      <c r="AT230" s="271" t="s">
        <v>222</v>
      </c>
      <c r="AU230" s="271" t="s">
        <v>81</v>
      </c>
      <c r="AV230" s="15" t="s">
        <v>106</v>
      </c>
      <c r="AW230" s="15" t="s">
        <v>33</v>
      </c>
      <c r="AX230" s="15" t="s">
        <v>72</v>
      </c>
      <c r="AY230" s="271" t="s">
        <v>156</v>
      </c>
    </row>
    <row r="231" s="16" customFormat="1">
      <c r="A231" s="16"/>
      <c r="B231" s="272"/>
      <c r="C231" s="273"/>
      <c r="D231" s="241" t="s">
        <v>222</v>
      </c>
      <c r="E231" s="274" t="s">
        <v>19</v>
      </c>
      <c r="F231" s="275" t="s">
        <v>292</v>
      </c>
      <c r="G231" s="273"/>
      <c r="H231" s="276">
        <v>556.63999999999999</v>
      </c>
      <c r="I231" s="277"/>
      <c r="J231" s="273"/>
      <c r="K231" s="273"/>
      <c r="L231" s="278"/>
      <c r="M231" s="279"/>
      <c r="N231" s="280"/>
      <c r="O231" s="280"/>
      <c r="P231" s="280"/>
      <c r="Q231" s="280"/>
      <c r="R231" s="280"/>
      <c r="S231" s="280"/>
      <c r="T231" s="281"/>
      <c r="U231" s="16"/>
      <c r="V231" s="16"/>
      <c r="W231" s="16"/>
      <c r="X231" s="16"/>
      <c r="Y231" s="16"/>
      <c r="Z231" s="16"/>
      <c r="AA231" s="16"/>
      <c r="AB231" s="16"/>
      <c r="AC231" s="16"/>
      <c r="AD231" s="16"/>
      <c r="AE231" s="16"/>
      <c r="AT231" s="282" t="s">
        <v>222</v>
      </c>
      <c r="AU231" s="282" t="s">
        <v>81</v>
      </c>
      <c r="AV231" s="16" t="s">
        <v>178</v>
      </c>
      <c r="AW231" s="16" t="s">
        <v>33</v>
      </c>
      <c r="AX231" s="16" t="s">
        <v>79</v>
      </c>
      <c r="AY231" s="282" t="s">
        <v>156</v>
      </c>
    </row>
    <row r="232" s="2" customFormat="1" ht="24.15" customHeight="1">
      <c r="A232" s="41"/>
      <c r="B232" s="42"/>
      <c r="C232" s="216" t="s">
        <v>353</v>
      </c>
      <c r="D232" s="216" t="s">
        <v>159</v>
      </c>
      <c r="E232" s="217" t="s">
        <v>336</v>
      </c>
      <c r="F232" s="218" t="s">
        <v>337</v>
      </c>
      <c r="G232" s="219" t="s">
        <v>218</v>
      </c>
      <c r="H232" s="220">
        <v>280.66399999999999</v>
      </c>
      <c r="I232" s="221"/>
      <c r="J232" s="222">
        <f>ROUND(I232*H232,2)</f>
        <v>0</v>
      </c>
      <c r="K232" s="218" t="s">
        <v>219</v>
      </c>
      <c r="L232" s="47"/>
      <c r="M232" s="223" t="s">
        <v>19</v>
      </c>
      <c r="N232" s="224" t="s">
        <v>43</v>
      </c>
      <c r="O232" s="87"/>
      <c r="P232" s="225">
        <f>O232*H232</f>
        <v>0</v>
      </c>
      <c r="Q232" s="225">
        <v>0.0043800000000000002</v>
      </c>
      <c r="R232" s="225">
        <f>Q232*H232</f>
        <v>1.2293083199999999</v>
      </c>
      <c r="S232" s="225">
        <v>0</v>
      </c>
      <c r="T232" s="226">
        <f>S232*H232</f>
        <v>0</v>
      </c>
      <c r="U232" s="41"/>
      <c r="V232" s="41"/>
      <c r="W232" s="41"/>
      <c r="X232" s="41"/>
      <c r="Y232" s="41"/>
      <c r="Z232" s="41"/>
      <c r="AA232" s="41"/>
      <c r="AB232" s="41"/>
      <c r="AC232" s="41"/>
      <c r="AD232" s="41"/>
      <c r="AE232" s="41"/>
      <c r="AR232" s="227" t="s">
        <v>178</v>
      </c>
      <c r="AT232" s="227" t="s">
        <v>159</v>
      </c>
      <c r="AU232" s="227" t="s">
        <v>81</v>
      </c>
      <c r="AY232" s="20" t="s">
        <v>156</v>
      </c>
      <c r="BE232" s="228">
        <f>IF(N232="základní",J232,0)</f>
        <v>0</v>
      </c>
      <c r="BF232" s="228">
        <f>IF(N232="snížená",J232,0)</f>
        <v>0</v>
      </c>
      <c r="BG232" s="228">
        <f>IF(N232="zákl. přenesená",J232,0)</f>
        <v>0</v>
      </c>
      <c r="BH232" s="228">
        <f>IF(N232="sníž. přenesená",J232,0)</f>
        <v>0</v>
      </c>
      <c r="BI232" s="228">
        <f>IF(N232="nulová",J232,0)</f>
        <v>0</v>
      </c>
      <c r="BJ232" s="20" t="s">
        <v>79</v>
      </c>
      <c r="BK232" s="228">
        <f>ROUND(I232*H232,2)</f>
        <v>0</v>
      </c>
      <c r="BL232" s="20" t="s">
        <v>178</v>
      </c>
      <c r="BM232" s="227" t="s">
        <v>790</v>
      </c>
    </row>
    <row r="233" s="2" customFormat="1">
      <c r="A233" s="41"/>
      <c r="B233" s="42"/>
      <c r="C233" s="43"/>
      <c r="D233" s="229" t="s">
        <v>166</v>
      </c>
      <c r="E233" s="43"/>
      <c r="F233" s="230" t="s">
        <v>339</v>
      </c>
      <c r="G233" s="43"/>
      <c r="H233" s="43"/>
      <c r="I233" s="231"/>
      <c r="J233" s="43"/>
      <c r="K233" s="43"/>
      <c r="L233" s="47"/>
      <c r="M233" s="232"/>
      <c r="N233" s="233"/>
      <c r="O233" s="87"/>
      <c r="P233" s="87"/>
      <c r="Q233" s="87"/>
      <c r="R233" s="87"/>
      <c r="S233" s="87"/>
      <c r="T233" s="88"/>
      <c r="U233" s="41"/>
      <c r="V233" s="41"/>
      <c r="W233" s="41"/>
      <c r="X233" s="41"/>
      <c r="Y233" s="41"/>
      <c r="Z233" s="41"/>
      <c r="AA233" s="41"/>
      <c r="AB233" s="41"/>
      <c r="AC233" s="41"/>
      <c r="AD233" s="41"/>
      <c r="AE233" s="41"/>
      <c r="AT233" s="20" t="s">
        <v>166</v>
      </c>
      <c r="AU233" s="20" t="s">
        <v>81</v>
      </c>
    </row>
    <row r="234" s="2" customFormat="1" ht="24.15" customHeight="1">
      <c r="A234" s="41"/>
      <c r="B234" s="42"/>
      <c r="C234" s="216" t="s">
        <v>7</v>
      </c>
      <c r="D234" s="216" t="s">
        <v>159</v>
      </c>
      <c r="E234" s="217" t="s">
        <v>341</v>
      </c>
      <c r="F234" s="218" t="s">
        <v>342</v>
      </c>
      <c r="G234" s="219" t="s">
        <v>266</v>
      </c>
      <c r="H234" s="220">
        <v>128.459</v>
      </c>
      <c r="I234" s="221"/>
      <c r="J234" s="222">
        <f>ROUND(I234*H234,2)</f>
        <v>0</v>
      </c>
      <c r="K234" s="218" t="s">
        <v>219</v>
      </c>
      <c r="L234" s="47"/>
      <c r="M234" s="223" t="s">
        <v>19</v>
      </c>
      <c r="N234" s="224" t="s">
        <v>43</v>
      </c>
      <c r="O234" s="87"/>
      <c r="P234" s="225">
        <f>O234*H234</f>
        <v>0</v>
      </c>
      <c r="Q234" s="225">
        <v>0</v>
      </c>
      <c r="R234" s="225">
        <f>Q234*H234</f>
        <v>0</v>
      </c>
      <c r="S234" s="225">
        <v>0</v>
      </c>
      <c r="T234" s="226">
        <f>S234*H234</f>
        <v>0</v>
      </c>
      <c r="U234" s="41"/>
      <c r="V234" s="41"/>
      <c r="W234" s="41"/>
      <c r="X234" s="41"/>
      <c r="Y234" s="41"/>
      <c r="Z234" s="41"/>
      <c r="AA234" s="41"/>
      <c r="AB234" s="41"/>
      <c r="AC234" s="41"/>
      <c r="AD234" s="41"/>
      <c r="AE234" s="41"/>
      <c r="AR234" s="227" t="s">
        <v>178</v>
      </c>
      <c r="AT234" s="227" t="s">
        <v>159</v>
      </c>
      <c r="AU234" s="227" t="s">
        <v>81</v>
      </c>
      <c r="AY234" s="20" t="s">
        <v>156</v>
      </c>
      <c r="BE234" s="228">
        <f>IF(N234="základní",J234,0)</f>
        <v>0</v>
      </c>
      <c r="BF234" s="228">
        <f>IF(N234="snížená",J234,0)</f>
        <v>0</v>
      </c>
      <c r="BG234" s="228">
        <f>IF(N234="zákl. přenesená",J234,0)</f>
        <v>0</v>
      </c>
      <c r="BH234" s="228">
        <f>IF(N234="sníž. přenesená",J234,0)</f>
        <v>0</v>
      </c>
      <c r="BI234" s="228">
        <f>IF(N234="nulová",J234,0)</f>
        <v>0</v>
      </c>
      <c r="BJ234" s="20" t="s">
        <v>79</v>
      </c>
      <c r="BK234" s="228">
        <f>ROUND(I234*H234,2)</f>
        <v>0</v>
      </c>
      <c r="BL234" s="20" t="s">
        <v>178</v>
      </c>
      <c r="BM234" s="227" t="s">
        <v>791</v>
      </c>
    </row>
    <row r="235" s="2" customFormat="1">
      <c r="A235" s="41"/>
      <c r="B235" s="42"/>
      <c r="C235" s="43"/>
      <c r="D235" s="229" t="s">
        <v>166</v>
      </c>
      <c r="E235" s="43"/>
      <c r="F235" s="230" t="s">
        <v>344</v>
      </c>
      <c r="G235" s="43"/>
      <c r="H235" s="43"/>
      <c r="I235" s="231"/>
      <c r="J235" s="43"/>
      <c r="K235" s="43"/>
      <c r="L235" s="47"/>
      <c r="M235" s="232"/>
      <c r="N235" s="233"/>
      <c r="O235" s="87"/>
      <c r="P235" s="87"/>
      <c r="Q235" s="87"/>
      <c r="R235" s="87"/>
      <c r="S235" s="87"/>
      <c r="T235" s="88"/>
      <c r="U235" s="41"/>
      <c r="V235" s="41"/>
      <c r="W235" s="41"/>
      <c r="X235" s="41"/>
      <c r="Y235" s="41"/>
      <c r="Z235" s="41"/>
      <c r="AA235" s="41"/>
      <c r="AB235" s="41"/>
      <c r="AC235" s="41"/>
      <c r="AD235" s="41"/>
      <c r="AE235" s="41"/>
      <c r="AT235" s="20" t="s">
        <v>166</v>
      </c>
      <c r="AU235" s="20" t="s">
        <v>81</v>
      </c>
    </row>
    <row r="236" s="13" customFormat="1">
      <c r="A236" s="13"/>
      <c r="B236" s="239"/>
      <c r="C236" s="240"/>
      <c r="D236" s="241" t="s">
        <v>222</v>
      </c>
      <c r="E236" s="242" t="s">
        <v>19</v>
      </c>
      <c r="F236" s="243" t="s">
        <v>792</v>
      </c>
      <c r="G236" s="240"/>
      <c r="H236" s="244">
        <v>82.338999999999999</v>
      </c>
      <c r="I236" s="245"/>
      <c r="J236" s="240"/>
      <c r="K236" s="240"/>
      <c r="L236" s="246"/>
      <c r="M236" s="247"/>
      <c r="N236" s="248"/>
      <c r="O236" s="248"/>
      <c r="P236" s="248"/>
      <c r="Q236" s="248"/>
      <c r="R236" s="248"/>
      <c r="S236" s="248"/>
      <c r="T236" s="249"/>
      <c r="U236" s="13"/>
      <c r="V236" s="13"/>
      <c r="W236" s="13"/>
      <c r="X236" s="13"/>
      <c r="Y236" s="13"/>
      <c r="Z236" s="13"/>
      <c r="AA236" s="13"/>
      <c r="AB236" s="13"/>
      <c r="AC236" s="13"/>
      <c r="AD236" s="13"/>
      <c r="AE236" s="13"/>
      <c r="AT236" s="250" t="s">
        <v>222</v>
      </c>
      <c r="AU236" s="250" t="s">
        <v>81</v>
      </c>
      <c r="AV236" s="13" t="s">
        <v>81</v>
      </c>
      <c r="AW236" s="13" t="s">
        <v>33</v>
      </c>
      <c r="AX236" s="13" t="s">
        <v>72</v>
      </c>
      <c r="AY236" s="250" t="s">
        <v>156</v>
      </c>
    </row>
    <row r="237" s="13" customFormat="1">
      <c r="A237" s="13"/>
      <c r="B237" s="239"/>
      <c r="C237" s="240"/>
      <c r="D237" s="241" t="s">
        <v>222</v>
      </c>
      <c r="E237" s="242" t="s">
        <v>19</v>
      </c>
      <c r="F237" s="243" t="s">
        <v>793</v>
      </c>
      <c r="G237" s="240"/>
      <c r="H237" s="244">
        <v>46.119999999999997</v>
      </c>
      <c r="I237" s="245"/>
      <c r="J237" s="240"/>
      <c r="K237" s="240"/>
      <c r="L237" s="246"/>
      <c r="M237" s="247"/>
      <c r="N237" s="248"/>
      <c r="O237" s="248"/>
      <c r="P237" s="248"/>
      <c r="Q237" s="248"/>
      <c r="R237" s="248"/>
      <c r="S237" s="248"/>
      <c r="T237" s="249"/>
      <c r="U237" s="13"/>
      <c r="V237" s="13"/>
      <c r="W237" s="13"/>
      <c r="X237" s="13"/>
      <c r="Y237" s="13"/>
      <c r="Z237" s="13"/>
      <c r="AA237" s="13"/>
      <c r="AB237" s="13"/>
      <c r="AC237" s="13"/>
      <c r="AD237" s="13"/>
      <c r="AE237" s="13"/>
      <c r="AT237" s="250" t="s">
        <v>222</v>
      </c>
      <c r="AU237" s="250" t="s">
        <v>81</v>
      </c>
      <c r="AV237" s="13" t="s">
        <v>81</v>
      </c>
      <c r="AW237" s="13" t="s">
        <v>33</v>
      </c>
      <c r="AX237" s="13" t="s">
        <v>72</v>
      </c>
      <c r="AY237" s="250" t="s">
        <v>156</v>
      </c>
    </row>
    <row r="238" s="16" customFormat="1">
      <c r="A238" s="16"/>
      <c r="B238" s="272"/>
      <c r="C238" s="273"/>
      <c r="D238" s="241" t="s">
        <v>222</v>
      </c>
      <c r="E238" s="274" t="s">
        <v>19</v>
      </c>
      <c r="F238" s="275" t="s">
        <v>292</v>
      </c>
      <c r="G238" s="273"/>
      <c r="H238" s="276">
        <v>128.459</v>
      </c>
      <c r="I238" s="277"/>
      <c r="J238" s="273"/>
      <c r="K238" s="273"/>
      <c r="L238" s="278"/>
      <c r="M238" s="279"/>
      <c r="N238" s="280"/>
      <c r="O238" s="280"/>
      <c r="P238" s="280"/>
      <c r="Q238" s="280"/>
      <c r="R238" s="280"/>
      <c r="S238" s="280"/>
      <c r="T238" s="281"/>
      <c r="U238" s="16"/>
      <c r="V238" s="16"/>
      <c r="W238" s="16"/>
      <c r="X238" s="16"/>
      <c r="Y238" s="16"/>
      <c r="Z238" s="16"/>
      <c r="AA238" s="16"/>
      <c r="AB238" s="16"/>
      <c r="AC238" s="16"/>
      <c r="AD238" s="16"/>
      <c r="AE238" s="16"/>
      <c r="AT238" s="282" t="s">
        <v>222</v>
      </c>
      <c r="AU238" s="282" t="s">
        <v>81</v>
      </c>
      <c r="AV238" s="16" t="s">
        <v>178</v>
      </c>
      <c r="AW238" s="16" t="s">
        <v>33</v>
      </c>
      <c r="AX238" s="16" t="s">
        <v>79</v>
      </c>
      <c r="AY238" s="282" t="s">
        <v>156</v>
      </c>
    </row>
    <row r="239" s="2" customFormat="1" ht="16.5" customHeight="1">
      <c r="A239" s="41"/>
      <c r="B239" s="42"/>
      <c r="C239" s="283" t="s">
        <v>361</v>
      </c>
      <c r="D239" s="283" t="s">
        <v>348</v>
      </c>
      <c r="E239" s="284" t="s">
        <v>349</v>
      </c>
      <c r="F239" s="285" t="s">
        <v>350</v>
      </c>
      <c r="G239" s="286" t="s">
        <v>266</v>
      </c>
      <c r="H239" s="287">
        <v>147.72800000000001</v>
      </c>
      <c r="I239" s="288"/>
      <c r="J239" s="289">
        <f>ROUND(I239*H239,2)</f>
        <v>0</v>
      </c>
      <c r="K239" s="285" t="s">
        <v>219</v>
      </c>
      <c r="L239" s="290"/>
      <c r="M239" s="291" t="s">
        <v>19</v>
      </c>
      <c r="N239" s="292" t="s">
        <v>43</v>
      </c>
      <c r="O239" s="87"/>
      <c r="P239" s="225">
        <f>O239*H239</f>
        <v>0</v>
      </c>
      <c r="Q239" s="225">
        <v>0.00012</v>
      </c>
      <c r="R239" s="225">
        <f>Q239*H239</f>
        <v>0.017727360000000001</v>
      </c>
      <c r="S239" s="225">
        <v>0</v>
      </c>
      <c r="T239" s="226">
        <f>S239*H239</f>
        <v>0</v>
      </c>
      <c r="U239" s="41"/>
      <c r="V239" s="41"/>
      <c r="W239" s="41"/>
      <c r="X239" s="41"/>
      <c r="Y239" s="41"/>
      <c r="Z239" s="41"/>
      <c r="AA239" s="41"/>
      <c r="AB239" s="41"/>
      <c r="AC239" s="41"/>
      <c r="AD239" s="41"/>
      <c r="AE239" s="41"/>
      <c r="AR239" s="227" t="s">
        <v>263</v>
      </c>
      <c r="AT239" s="227" t="s">
        <v>348</v>
      </c>
      <c r="AU239" s="227" t="s">
        <v>81</v>
      </c>
      <c r="AY239" s="20" t="s">
        <v>156</v>
      </c>
      <c r="BE239" s="228">
        <f>IF(N239="základní",J239,0)</f>
        <v>0</v>
      </c>
      <c r="BF239" s="228">
        <f>IF(N239="snížená",J239,0)</f>
        <v>0</v>
      </c>
      <c r="BG239" s="228">
        <f>IF(N239="zákl. přenesená",J239,0)</f>
        <v>0</v>
      </c>
      <c r="BH239" s="228">
        <f>IF(N239="sníž. přenesená",J239,0)</f>
        <v>0</v>
      </c>
      <c r="BI239" s="228">
        <f>IF(N239="nulová",J239,0)</f>
        <v>0</v>
      </c>
      <c r="BJ239" s="20" t="s">
        <v>79</v>
      </c>
      <c r="BK239" s="228">
        <f>ROUND(I239*H239,2)</f>
        <v>0</v>
      </c>
      <c r="BL239" s="20" t="s">
        <v>178</v>
      </c>
      <c r="BM239" s="227" t="s">
        <v>794</v>
      </c>
    </row>
    <row r="240" s="13" customFormat="1">
      <c r="A240" s="13"/>
      <c r="B240" s="239"/>
      <c r="C240" s="240"/>
      <c r="D240" s="241" t="s">
        <v>222</v>
      </c>
      <c r="E240" s="240"/>
      <c r="F240" s="243" t="s">
        <v>795</v>
      </c>
      <c r="G240" s="240"/>
      <c r="H240" s="244">
        <v>147.72800000000001</v>
      </c>
      <c r="I240" s="245"/>
      <c r="J240" s="240"/>
      <c r="K240" s="240"/>
      <c r="L240" s="246"/>
      <c r="M240" s="247"/>
      <c r="N240" s="248"/>
      <c r="O240" s="248"/>
      <c r="P240" s="248"/>
      <c r="Q240" s="248"/>
      <c r="R240" s="248"/>
      <c r="S240" s="248"/>
      <c r="T240" s="249"/>
      <c r="U240" s="13"/>
      <c r="V240" s="13"/>
      <c r="W240" s="13"/>
      <c r="X240" s="13"/>
      <c r="Y240" s="13"/>
      <c r="Z240" s="13"/>
      <c r="AA240" s="13"/>
      <c r="AB240" s="13"/>
      <c r="AC240" s="13"/>
      <c r="AD240" s="13"/>
      <c r="AE240" s="13"/>
      <c r="AT240" s="250" t="s">
        <v>222</v>
      </c>
      <c r="AU240" s="250" t="s">
        <v>81</v>
      </c>
      <c r="AV240" s="13" t="s">
        <v>81</v>
      </c>
      <c r="AW240" s="13" t="s">
        <v>4</v>
      </c>
      <c r="AX240" s="13" t="s">
        <v>79</v>
      </c>
      <c r="AY240" s="250" t="s">
        <v>156</v>
      </c>
    </row>
    <row r="241" s="2" customFormat="1" ht="16.5" customHeight="1">
      <c r="A241" s="41"/>
      <c r="B241" s="42"/>
      <c r="C241" s="216" t="s">
        <v>368</v>
      </c>
      <c r="D241" s="216" t="s">
        <v>159</v>
      </c>
      <c r="E241" s="217" t="s">
        <v>354</v>
      </c>
      <c r="F241" s="218" t="s">
        <v>355</v>
      </c>
      <c r="G241" s="219" t="s">
        <v>218</v>
      </c>
      <c r="H241" s="220">
        <v>275.976</v>
      </c>
      <c r="I241" s="221"/>
      <c r="J241" s="222">
        <f>ROUND(I241*H241,2)</f>
        <v>0</v>
      </c>
      <c r="K241" s="218" t="s">
        <v>219</v>
      </c>
      <c r="L241" s="47"/>
      <c r="M241" s="223" t="s">
        <v>19</v>
      </c>
      <c r="N241" s="224" t="s">
        <v>43</v>
      </c>
      <c r="O241" s="87"/>
      <c r="P241" s="225">
        <f>O241*H241</f>
        <v>0</v>
      </c>
      <c r="Q241" s="225">
        <v>0.0030000000000000001</v>
      </c>
      <c r="R241" s="225">
        <f>Q241*H241</f>
        <v>0.827928</v>
      </c>
      <c r="S241" s="225">
        <v>0</v>
      </c>
      <c r="T241" s="226">
        <f>S241*H241</f>
        <v>0</v>
      </c>
      <c r="U241" s="41"/>
      <c r="V241" s="41"/>
      <c r="W241" s="41"/>
      <c r="X241" s="41"/>
      <c r="Y241" s="41"/>
      <c r="Z241" s="41"/>
      <c r="AA241" s="41"/>
      <c r="AB241" s="41"/>
      <c r="AC241" s="41"/>
      <c r="AD241" s="41"/>
      <c r="AE241" s="41"/>
      <c r="AR241" s="227" t="s">
        <v>178</v>
      </c>
      <c r="AT241" s="227" t="s">
        <v>159</v>
      </c>
      <c r="AU241" s="227" t="s">
        <v>81</v>
      </c>
      <c r="AY241" s="20" t="s">
        <v>156</v>
      </c>
      <c r="BE241" s="228">
        <f>IF(N241="základní",J241,0)</f>
        <v>0</v>
      </c>
      <c r="BF241" s="228">
        <f>IF(N241="snížená",J241,0)</f>
        <v>0</v>
      </c>
      <c r="BG241" s="228">
        <f>IF(N241="zákl. přenesená",J241,0)</f>
        <v>0</v>
      </c>
      <c r="BH241" s="228">
        <f>IF(N241="sníž. přenesená",J241,0)</f>
        <v>0</v>
      </c>
      <c r="BI241" s="228">
        <f>IF(N241="nulová",J241,0)</f>
        <v>0</v>
      </c>
      <c r="BJ241" s="20" t="s">
        <v>79</v>
      </c>
      <c r="BK241" s="228">
        <f>ROUND(I241*H241,2)</f>
        <v>0</v>
      </c>
      <c r="BL241" s="20" t="s">
        <v>178</v>
      </c>
      <c r="BM241" s="227" t="s">
        <v>796</v>
      </c>
    </row>
    <row r="242" s="2" customFormat="1">
      <c r="A242" s="41"/>
      <c r="B242" s="42"/>
      <c r="C242" s="43"/>
      <c r="D242" s="229" t="s">
        <v>166</v>
      </c>
      <c r="E242" s="43"/>
      <c r="F242" s="230" t="s">
        <v>357</v>
      </c>
      <c r="G242" s="43"/>
      <c r="H242" s="43"/>
      <c r="I242" s="231"/>
      <c r="J242" s="43"/>
      <c r="K242" s="43"/>
      <c r="L242" s="47"/>
      <c r="M242" s="232"/>
      <c r="N242" s="233"/>
      <c r="O242" s="87"/>
      <c r="P242" s="87"/>
      <c r="Q242" s="87"/>
      <c r="R242" s="87"/>
      <c r="S242" s="87"/>
      <c r="T242" s="88"/>
      <c r="U242" s="41"/>
      <c r="V242" s="41"/>
      <c r="W242" s="41"/>
      <c r="X242" s="41"/>
      <c r="Y242" s="41"/>
      <c r="Z242" s="41"/>
      <c r="AA242" s="41"/>
      <c r="AB242" s="41"/>
      <c r="AC242" s="41"/>
      <c r="AD242" s="41"/>
      <c r="AE242" s="41"/>
      <c r="AT242" s="20" t="s">
        <v>166</v>
      </c>
      <c r="AU242" s="20" t="s">
        <v>81</v>
      </c>
    </row>
    <row r="243" s="2" customFormat="1" ht="21.75" customHeight="1">
      <c r="A243" s="41"/>
      <c r="B243" s="42"/>
      <c r="C243" s="216" t="s">
        <v>378</v>
      </c>
      <c r="D243" s="216" t="s">
        <v>159</v>
      </c>
      <c r="E243" s="217" t="s">
        <v>797</v>
      </c>
      <c r="F243" s="218" t="s">
        <v>798</v>
      </c>
      <c r="G243" s="219" t="s">
        <v>218</v>
      </c>
      <c r="H243" s="220">
        <v>120.15000000000001</v>
      </c>
      <c r="I243" s="221"/>
      <c r="J243" s="222">
        <f>ROUND(I243*H243,2)</f>
        <v>0</v>
      </c>
      <c r="K243" s="218" t="s">
        <v>19</v>
      </c>
      <c r="L243" s="47"/>
      <c r="M243" s="223" t="s">
        <v>19</v>
      </c>
      <c r="N243" s="224" t="s">
        <v>43</v>
      </c>
      <c r="O243" s="87"/>
      <c r="P243" s="225">
        <f>O243*H243</f>
        <v>0</v>
      </c>
      <c r="Q243" s="225">
        <v>0.030599999999999999</v>
      </c>
      <c r="R243" s="225">
        <f>Q243*H243</f>
        <v>3.67659</v>
      </c>
      <c r="S243" s="225">
        <v>0</v>
      </c>
      <c r="T243" s="226">
        <f>S243*H243</f>
        <v>0</v>
      </c>
      <c r="U243" s="41"/>
      <c r="V243" s="41"/>
      <c r="W243" s="41"/>
      <c r="X243" s="41"/>
      <c r="Y243" s="41"/>
      <c r="Z243" s="41"/>
      <c r="AA243" s="41"/>
      <c r="AB243" s="41"/>
      <c r="AC243" s="41"/>
      <c r="AD243" s="41"/>
      <c r="AE243" s="41"/>
      <c r="AR243" s="227" t="s">
        <v>178</v>
      </c>
      <c r="AT243" s="227" t="s">
        <v>159</v>
      </c>
      <c r="AU243" s="227" t="s">
        <v>81</v>
      </c>
      <c r="AY243" s="20" t="s">
        <v>156</v>
      </c>
      <c r="BE243" s="228">
        <f>IF(N243="základní",J243,0)</f>
        <v>0</v>
      </c>
      <c r="BF243" s="228">
        <f>IF(N243="snížená",J243,0)</f>
        <v>0</v>
      </c>
      <c r="BG243" s="228">
        <f>IF(N243="zákl. přenesená",J243,0)</f>
        <v>0</v>
      </c>
      <c r="BH243" s="228">
        <f>IF(N243="sníž. přenesená",J243,0)</f>
        <v>0</v>
      </c>
      <c r="BI243" s="228">
        <f>IF(N243="nulová",J243,0)</f>
        <v>0</v>
      </c>
      <c r="BJ243" s="20" t="s">
        <v>79</v>
      </c>
      <c r="BK243" s="228">
        <f>ROUND(I243*H243,2)</f>
        <v>0</v>
      </c>
      <c r="BL243" s="20" t="s">
        <v>178</v>
      </c>
      <c r="BM243" s="227" t="s">
        <v>799</v>
      </c>
    </row>
    <row r="244" s="13" customFormat="1">
      <c r="A244" s="13"/>
      <c r="B244" s="239"/>
      <c r="C244" s="240"/>
      <c r="D244" s="241" t="s">
        <v>222</v>
      </c>
      <c r="E244" s="242" t="s">
        <v>19</v>
      </c>
      <c r="F244" s="243" t="s">
        <v>800</v>
      </c>
      <c r="G244" s="240"/>
      <c r="H244" s="244">
        <v>120.15000000000001</v>
      </c>
      <c r="I244" s="245"/>
      <c r="J244" s="240"/>
      <c r="K244" s="240"/>
      <c r="L244" s="246"/>
      <c r="M244" s="247"/>
      <c r="N244" s="248"/>
      <c r="O244" s="248"/>
      <c r="P244" s="248"/>
      <c r="Q244" s="248"/>
      <c r="R244" s="248"/>
      <c r="S244" s="248"/>
      <c r="T244" s="249"/>
      <c r="U244" s="13"/>
      <c r="V244" s="13"/>
      <c r="W244" s="13"/>
      <c r="X244" s="13"/>
      <c r="Y244" s="13"/>
      <c r="Z244" s="13"/>
      <c r="AA244" s="13"/>
      <c r="AB244" s="13"/>
      <c r="AC244" s="13"/>
      <c r="AD244" s="13"/>
      <c r="AE244" s="13"/>
      <c r="AT244" s="250" t="s">
        <v>222</v>
      </c>
      <c r="AU244" s="250" t="s">
        <v>81</v>
      </c>
      <c r="AV244" s="13" t="s">
        <v>81</v>
      </c>
      <c r="AW244" s="13" t="s">
        <v>33</v>
      </c>
      <c r="AX244" s="13" t="s">
        <v>79</v>
      </c>
      <c r="AY244" s="250" t="s">
        <v>156</v>
      </c>
    </row>
    <row r="245" s="2" customFormat="1" ht="24.15" customHeight="1">
      <c r="A245" s="41"/>
      <c r="B245" s="42"/>
      <c r="C245" s="216" t="s">
        <v>385</v>
      </c>
      <c r="D245" s="216" t="s">
        <v>159</v>
      </c>
      <c r="E245" s="217" t="s">
        <v>801</v>
      </c>
      <c r="F245" s="218" t="s">
        <v>802</v>
      </c>
      <c r="G245" s="219" t="s">
        <v>187</v>
      </c>
      <c r="H245" s="220">
        <v>1</v>
      </c>
      <c r="I245" s="221"/>
      <c r="J245" s="222">
        <f>ROUND(I245*H245,2)</f>
        <v>0</v>
      </c>
      <c r="K245" s="218" t="s">
        <v>219</v>
      </c>
      <c r="L245" s="47"/>
      <c r="M245" s="223" t="s">
        <v>19</v>
      </c>
      <c r="N245" s="224" t="s">
        <v>43</v>
      </c>
      <c r="O245" s="87"/>
      <c r="P245" s="225">
        <f>O245*H245</f>
        <v>0</v>
      </c>
      <c r="Q245" s="225">
        <v>0.017770000000000001</v>
      </c>
      <c r="R245" s="225">
        <f>Q245*H245</f>
        <v>0.017770000000000001</v>
      </c>
      <c r="S245" s="225">
        <v>0</v>
      </c>
      <c r="T245" s="226">
        <f>S245*H245</f>
        <v>0</v>
      </c>
      <c r="U245" s="41"/>
      <c r="V245" s="41"/>
      <c r="W245" s="41"/>
      <c r="X245" s="41"/>
      <c r="Y245" s="41"/>
      <c r="Z245" s="41"/>
      <c r="AA245" s="41"/>
      <c r="AB245" s="41"/>
      <c r="AC245" s="41"/>
      <c r="AD245" s="41"/>
      <c r="AE245" s="41"/>
      <c r="AR245" s="227" t="s">
        <v>318</v>
      </c>
      <c r="AT245" s="227" t="s">
        <v>159</v>
      </c>
      <c r="AU245" s="227" t="s">
        <v>81</v>
      </c>
      <c r="AY245" s="20" t="s">
        <v>156</v>
      </c>
      <c r="BE245" s="228">
        <f>IF(N245="základní",J245,0)</f>
        <v>0</v>
      </c>
      <c r="BF245" s="228">
        <f>IF(N245="snížená",J245,0)</f>
        <v>0</v>
      </c>
      <c r="BG245" s="228">
        <f>IF(N245="zákl. přenesená",J245,0)</f>
        <v>0</v>
      </c>
      <c r="BH245" s="228">
        <f>IF(N245="sníž. přenesená",J245,0)</f>
        <v>0</v>
      </c>
      <c r="BI245" s="228">
        <f>IF(N245="nulová",J245,0)</f>
        <v>0</v>
      </c>
      <c r="BJ245" s="20" t="s">
        <v>79</v>
      </c>
      <c r="BK245" s="228">
        <f>ROUND(I245*H245,2)</f>
        <v>0</v>
      </c>
      <c r="BL245" s="20" t="s">
        <v>318</v>
      </c>
      <c r="BM245" s="227" t="s">
        <v>803</v>
      </c>
    </row>
    <row r="246" s="2" customFormat="1">
      <c r="A246" s="41"/>
      <c r="B246" s="42"/>
      <c r="C246" s="43"/>
      <c r="D246" s="229" t="s">
        <v>166</v>
      </c>
      <c r="E246" s="43"/>
      <c r="F246" s="230" t="s">
        <v>804</v>
      </c>
      <c r="G246" s="43"/>
      <c r="H246" s="43"/>
      <c r="I246" s="231"/>
      <c r="J246" s="43"/>
      <c r="K246" s="43"/>
      <c r="L246" s="47"/>
      <c r="M246" s="232"/>
      <c r="N246" s="233"/>
      <c r="O246" s="87"/>
      <c r="P246" s="87"/>
      <c r="Q246" s="87"/>
      <c r="R246" s="87"/>
      <c r="S246" s="87"/>
      <c r="T246" s="88"/>
      <c r="U246" s="41"/>
      <c r="V246" s="41"/>
      <c r="W246" s="41"/>
      <c r="X246" s="41"/>
      <c r="Y246" s="41"/>
      <c r="Z246" s="41"/>
      <c r="AA246" s="41"/>
      <c r="AB246" s="41"/>
      <c r="AC246" s="41"/>
      <c r="AD246" s="41"/>
      <c r="AE246" s="41"/>
      <c r="AT246" s="20" t="s">
        <v>166</v>
      </c>
      <c r="AU246" s="20" t="s">
        <v>81</v>
      </c>
    </row>
    <row r="247" s="2" customFormat="1" ht="16.5" customHeight="1">
      <c r="A247" s="41"/>
      <c r="B247" s="42"/>
      <c r="C247" s="283" t="s">
        <v>392</v>
      </c>
      <c r="D247" s="283" t="s">
        <v>348</v>
      </c>
      <c r="E247" s="284" t="s">
        <v>805</v>
      </c>
      <c r="F247" s="285" t="s">
        <v>806</v>
      </c>
      <c r="G247" s="286" t="s">
        <v>187</v>
      </c>
      <c r="H247" s="287">
        <v>1</v>
      </c>
      <c r="I247" s="288"/>
      <c r="J247" s="289">
        <f>ROUND(I247*H247,2)</f>
        <v>0</v>
      </c>
      <c r="K247" s="285" t="s">
        <v>219</v>
      </c>
      <c r="L247" s="290"/>
      <c r="M247" s="291" t="s">
        <v>19</v>
      </c>
      <c r="N247" s="292" t="s">
        <v>43</v>
      </c>
      <c r="O247" s="87"/>
      <c r="P247" s="225">
        <f>O247*H247</f>
        <v>0</v>
      </c>
      <c r="Q247" s="225">
        <v>0.01753</v>
      </c>
      <c r="R247" s="225">
        <f>Q247*H247</f>
        <v>0.01753</v>
      </c>
      <c r="S247" s="225">
        <v>0</v>
      </c>
      <c r="T247" s="226">
        <f>S247*H247</f>
        <v>0</v>
      </c>
      <c r="U247" s="41"/>
      <c r="V247" s="41"/>
      <c r="W247" s="41"/>
      <c r="X247" s="41"/>
      <c r="Y247" s="41"/>
      <c r="Z247" s="41"/>
      <c r="AA247" s="41"/>
      <c r="AB247" s="41"/>
      <c r="AC247" s="41"/>
      <c r="AD247" s="41"/>
      <c r="AE247" s="41"/>
      <c r="AR247" s="227" t="s">
        <v>420</v>
      </c>
      <c r="AT247" s="227" t="s">
        <v>348</v>
      </c>
      <c r="AU247" s="227" t="s">
        <v>81</v>
      </c>
      <c r="AY247" s="20" t="s">
        <v>156</v>
      </c>
      <c r="BE247" s="228">
        <f>IF(N247="základní",J247,0)</f>
        <v>0</v>
      </c>
      <c r="BF247" s="228">
        <f>IF(N247="snížená",J247,0)</f>
        <v>0</v>
      </c>
      <c r="BG247" s="228">
        <f>IF(N247="zákl. přenesená",J247,0)</f>
        <v>0</v>
      </c>
      <c r="BH247" s="228">
        <f>IF(N247="sníž. přenesená",J247,0)</f>
        <v>0</v>
      </c>
      <c r="BI247" s="228">
        <f>IF(N247="nulová",J247,0)</f>
        <v>0</v>
      </c>
      <c r="BJ247" s="20" t="s">
        <v>79</v>
      </c>
      <c r="BK247" s="228">
        <f>ROUND(I247*H247,2)</f>
        <v>0</v>
      </c>
      <c r="BL247" s="20" t="s">
        <v>318</v>
      </c>
      <c r="BM247" s="227" t="s">
        <v>807</v>
      </c>
    </row>
    <row r="248" s="12" customFormat="1" ht="22.8" customHeight="1">
      <c r="A248" s="12"/>
      <c r="B248" s="200"/>
      <c r="C248" s="201"/>
      <c r="D248" s="202" t="s">
        <v>71</v>
      </c>
      <c r="E248" s="214" t="s">
        <v>270</v>
      </c>
      <c r="F248" s="214" t="s">
        <v>373</v>
      </c>
      <c r="G248" s="201"/>
      <c r="H248" s="201"/>
      <c r="I248" s="204"/>
      <c r="J248" s="215">
        <f>BK248</f>
        <v>0</v>
      </c>
      <c r="K248" s="201"/>
      <c r="L248" s="206"/>
      <c r="M248" s="207"/>
      <c r="N248" s="208"/>
      <c r="O248" s="208"/>
      <c r="P248" s="209">
        <f>SUM(P249:P326)</f>
        <v>0</v>
      </c>
      <c r="Q248" s="208"/>
      <c r="R248" s="209">
        <f>SUM(R249:R326)</f>
        <v>0.032772599999999999</v>
      </c>
      <c r="S248" s="208"/>
      <c r="T248" s="210">
        <f>SUM(T249:T326)</f>
        <v>29.733206000000003</v>
      </c>
      <c r="U248" s="12"/>
      <c r="V248" s="12"/>
      <c r="W248" s="12"/>
      <c r="X248" s="12"/>
      <c r="Y248" s="12"/>
      <c r="Z248" s="12"/>
      <c r="AA248" s="12"/>
      <c r="AB248" s="12"/>
      <c r="AC248" s="12"/>
      <c r="AD248" s="12"/>
      <c r="AE248" s="12"/>
      <c r="AR248" s="211" t="s">
        <v>79</v>
      </c>
      <c r="AT248" s="212" t="s">
        <v>71</v>
      </c>
      <c r="AU248" s="212" t="s">
        <v>79</v>
      </c>
      <c r="AY248" s="211" t="s">
        <v>156</v>
      </c>
      <c r="BK248" s="213">
        <f>SUM(BK249:BK326)</f>
        <v>0</v>
      </c>
    </row>
    <row r="249" s="2" customFormat="1" ht="16.5" customHeight="1">
      <c r="A249" s="41"/>
      <c r="B249" s="42"/>
      <c r="C249" s="216" t="s">
        <v>398</v>
      </c>
      <c r="D249" s="216" t="s">
        <v>159</v>
      </c>
      <c r="E249" s="217" t="s">
        <v>808</v>
      </c>
      <c r="F249" s="218" t="s">
        <v>809</v>
      </c>
      <c r="G249" s="219" t="s">
        <v>273</v>
      </c>
      <c r="H249" s="220">
        <v>1</v>
      </c>
      <c r="I249" s="221"/>
      <c r="J249" s="222">
        <f>ROUND(I249*H249,2)</f>
        <v>0</v>
      </c>
      <c r="K249" s="218" t="s">
        <v>19</v>
      </c>
      <c r="L249" s="47"/>
      <c r="M249" s="223" t="s">
        <v>19</v>
      </c>
      <c r="N249" s="224" t="s">
        <v>43</v>
      </c>
      <c r="O249" s="87"/>
      <c r="P249" s="225">
        <f>O249*H249</f>
        <v>0</v>
      </c>
      <c r="Q249" s="225">
        <v>0</v>
      </c>
      <c r="R249" s="225">
        <f>Q249*H249</f>
        <v>0</v>
      </c>
      <c r="S249" s="225">
        <v>0</v>
      </c>
      <c r="T249" s="226">
        <f>S249*H249</f>
        <v>0</v>
      </c>
      <c r="U249" s="41"/>
      <c r="V249" s="41"/>
      <c r="W249" s="41"/>
      <c r="X249" s="41"/>
      <c r="Y249" s="41"/>
      <c r="Z249" s="41"/>
      <c r="AA249" s="41"/>
      <c r="AB249" s="41"/>
      <c r="AC249" s="41"/>
      <c r="AD249" s="41"/>
      <c r="AE249" s="41"/>
      <c r="AR249" s="227" t="s">
        <v>178</v>
      </c>
      <c r="AT249" s="227" t="s">
        <v>159</v>
      </c>
      <c r="AU249" s="227" t="s">
        <v>81</v>
      </c>
      <c r="AY249" s="20" t="s">
        <v>156</v>
      </c>
      <c r="BE249" s="228">
        <f>IF(N249="základní",J249,0)</f>
        <v>0</v>
      </c>
      <c r="BF249" s="228">
        <f>IF(N249="snížená",J249,0)</f>
        <v>0</v>
      </c>
      <c r="BG249" s="228">
        <f>IF(N249="zákl. přenesená",J249,0)</f>
        <v>0</v>
      </c>
      <c r="BH249" s="228">
        <f>IF(N249="sníž. přenesená",J249,0)</f>
        <v>0</v>
      </c>
      <c r="BI249" s="228">
        <f>IF(N249="nulová",J249,0)</f>
        <v>0</v>
      </c>
      <c r="BJ249" s="20" t="s">
        <v>79</v>
      </c>
      <c r="BK249" s="228">
        <f>ROUND(I249*H249,2)</f>
        <v>0</v>
      </c>
      <c r="BL249" s="20" t="s">
        <v>178</v>
      </c>
      <c r="BM249" s="227" t="s">
        <v>810</v>
      </c>
    </row>
    <row r="250" s="2" customFormat="1" ht="16.5" customHeight="1">
      <c r="A250" s="41"/>
      <c r="B250" s="42"/>
      <c r="C250" s="216" t="s">
        <v>403</v>
      </c>
      <c r="D250" s="216" t="s">
        <v>159</v>
      </c>
      <c r="E250" s="217" t="s">
        <v>399</v>
      </c>
      <c r="F250" s="218" t="s">
        <v>400</v>
      </c>
      <c r="G250" s="219" t="s">
        <v>218</v>
      </c>
      <c r="H250" s="220">
        <v>119.84</v>
      </c>
      <c r="I250" s="221"/>
      <c r="J250" s="222">
        <f>ROUND(I250*H250,2)</f>
        <v>0</v>
      </c>
      <c r="K250" s="218" t="s">
        <v>219</v>
      </c>
      <c r="L250" s="47"/>
      <c r="M250" s="223" t="s">
        <v>19</v>
      </c>
      <c r="N250" s="224" t="s">
        <v>43</v>
      </c>
      <c r="O250" s="87"/>
      <c r="P250" s="225">
        <f>O250*H250</f>
        <v>0</v>
      </c>
      <c r="Q250" s="225">
        <v>0</v>
      </c>
      <c r="R250" s="225">
        <f>Q250*H250</f>
        <v>0</v>
      </c>
      <c r="S250" s="225">
        <v>0.089999999999999997</v>
      </c>
      <c r="T250" s="226">
        <f>S250*H250</f>
        <v>10.785600000000001</v>
      </c>
      <c r="U250" s="41"/>
      <c r="V250" s="41"/>
      <c r="W250" s="41"/>
      <c r="X250" s="41"/>
      <c r="Y250" s="41"/>
      <c r="Z250" s="41"/>
      <c r="AA250" s="41"/>
      <c r="AB250" s="41"/>
      <c r="AC250" s="41"/>
      <c r="AD250" s="41"/>
      <c r="AE250" s="41"/>
      <c r="AR250" s="227" t="s">
        <v>178</v>
      </c>
      <c r="AT250" s="227" t="s">
        <v>159</v>
      </c>
      <c r="AU250" s="227" t="s">
        <v>81</v>
      </c>
      <c r="AY250" s="20" t="s">
        <v>156</v>
      </c>
      <c r="BE250" s="228">
        <f>IF(N250="základní",J250,0)</f>
        <v>0</v>
      </c>
      <c r="BF250" s="228">
        <f>IF(N250="snížená",J250,0)</f>
        <v>0</v>
      </c>
      <c r="BG250" s="228">
        <f>IF(N250="zákl. přenesená",J250,0)</f>
        <v>0</v>
      </c>
      <c r="BH250" s="228">
        <f>IF(N250="sníž. přenesená",J250,0)</f>
        <v>0</v>
      </c>
      <c r="BI250" s="228">
        <f>IF(N250="nulová",J250,0)</f>
        <v>0</v>
      </c>
      <c r="BJ250" s="20" t="s">
        <v>79</v>
      </c>
      <c r="BK250" s="228">
        <f>ROUND(I250*H250,2)</f>
        <v>0</v>
      </c>
      <c r="BL250" s="20" t="s">
        <v>178</v>
      </c>
      <c r="BM250" s="227" t="s">
        <v>811</v>
      </c>
    </row>
    <row r="251" s="2" customFormat="1">
      <c r="A251" s="41"/>
      <c r="B251" s="42"/>
      <c r="C251" s="43"/>
      <c r="D251" s="229" t="s">
        <v>166</v>
      </c>
      <c r="E251" s="43"/>
      <c r="F251" s="230" t="s">
        <v>402</v>
      </c>
      <c r="G251" s="43"/>
      <c r="H251" s="43"/>
      <c r="I251" s="231"/>
      <c r="J251" s="43"/>
      <c r="K251" s="43"/>
      <c r="L251" s="47"/>
      <c r="M251" s="232"/>
      <c r="N251" s="233"/>
      <c r="O251" s="87"/>
      <c r="P251" s="87"/>
      <c r="Q251" s="87"/>
      <c r="R251" s="87"/>
      <c r="S251" s="87"/>
      <c r="T251" s="88"/>
      <c r="U251" s="41"/>
      <c r="V251" s="41"/>
      <c r="W251" s="41"/>
      <c r="X251" s="41"/>
      <c r="Y251" s="41"/>
      <c r="Z251" s="41"/>
      <c r="AA251" s="41"/>
      <c r="AB251" s="41"/>
      <c r="AC251" s="41"/>
      <c r="AD251" s="41"/>
      <c r="AE251" s="41"/>
      <c r="AT251" s="20" t="s">
        <v>166</v>
      </c>
      <c r="AU251" s="20" t="s">
        <v>81</v>
      </c>
    </row>
    <row r="252" s="2" customFormat="1" ht="24.15" customHeight="1">
      <c r="A252" s="41"/>
      <c r="B252" s="42"/>
      <c r="C252" s="216" t="s">
        <v>408</v>
      </c>
      <c r="D252" s="216" t="s">
        <v>159</v>
      </c>
      <c r="E252" s="217" t="s">
        <v>812</v>
      </c>
      <c r="F252" s="218" t="s">
        <v>813</v>
      </c>
      <c r="G252" s="219" t="s">
        <v>218</v>
      </c>
      <c r="H252" s="220">
        <v>119.84</v>
      </c>
      <c r="I252" s="221"/>
      <c r="J252" s="222">
        <f>ROUND(I252*H252,2)</f>
        <v>0</v>
      </c>
      <c r="K252" s="218" t="s">
        <v>219</v>
      </c>
      <c r="L252" s="47"/>
      <c r="M252" s="223" t="s">
        <v>19</v>
      </c>
      <c r="N252" s="224" t="s">
        <v>43</v>
      </c>
      <c r="O252" s="87"/>
      <c r="P252" s="225">
        <f>O252*H252</f>
        <v>0</v>
      </c>
      <c r="Q252" s="225">
        <v>0</v>
      </c>
      <c r="R252" s="225">
        <f>Q252*H252</f>
        <v>0</v>
      </c>
      <c r="S252" s="225">
        <v>0.035000000000000003</v>
      </c>
      <c r="T252" s="226">
        <f>S252*H252</f>
        <v>4.1944000000000008</v>
      </c>
      <c r="U252" s="41"/>
      <c r="V252" s="41"/>
      <c r="W252" s="41"/>
      <c r="X252" s="41"/>
      <c r="Y252" s="41"/>
      <c r="Z252" s="41"/>
      <c r="AA252" s="41"/>
      <c r="AB252" s="41"/>
      <c r="AC252" s="41"/>
      <c r="AD252" s="41"/>
      <c r="AE252" s="41"/>
      <c r="AR252" s="227" t="s">
        <v>178</v>
      </c>
      <c r="AT252" s="227" t="s">
        <v>159</v>
      </c>
      <c r="AU252" s="227" t="s">
        <v>81</v>
      </c>
      <c r="AY252" s="20" t="s">
        <v>156</v>
      </c>
      <c r="BE252" s="228">
        <f>IF(N252="základní",J252,0)</f>
        <v>0</v>
      </c>
      <c r="BF252" s="228">
        <f>IF(N252="snížená",J252,0)</f>
        <v>0</v>
      </c>
      <c r="BG252" s="228">
        <f>IF(N252="zákl. přenesená",J252,0)</f>
        <v>0</v>
      </c>
      <c r="BH252" s="228">
        <f>IF(N252="sníž. přenesená",J252,0)</f>
        <v>0</v>
      </c>
      <c r="BI252" s="228">
        <f>IF(N252="nulová",J252,0)</f>
        <v>0</v>
      </c>
      <c r="BJ252" s="20" t="s">
        <v>79</v>
      </c>
      <c r="BK252" s="228">
        <f>ROUND(I252*H252,2)</f>
        <v>0</v>
      </c>
      <c r="BL252" s="20" t="s">
        <v>178</v>
      </c>
      <c r="BM252" s="227" t="s">
        <v>814</v>
      </c>
    </row>
    <row r="253" s="2" customFormat="1">
      <c r="A253" s="41"/>
      <c r="B253" s="42"/>
      <c r="C253" s="43"/>
      <c r="D253" s="229" t="s">
        <v>166</v>
      </c>
      <c r="E253" s="43"/>
      <c r="F253" s="230" t="s">
        <v>815</v>
      </c>
      <c r="G253" s="43"/>
      <c r="H253" s="43"/>
      <c r="I253" s="231"/>
      <c r="J253" s="43"/>
      <c r="K253" s="43"/>
      <c r="L253" s="47"/>
      <c r="M253" s="232"/>
      <c r="N253" s="233"/>
      <c r="O253" s="87"/>
      <c r="P253" s="87"/>
      <c r="Q253" s="87"/>
      <c r="R253" s="87"/>
      <c r="S253" s="87"/>
      <c r="T253" s="88"/>
      <c r="U253" s="41"/>
      <c r="V253" s="41"/>
      <c r="W253" s="41"/>
      <c r="X253" s="41"/>
      <c r="Y253" s="41"/>
      <c r="Z253" s="41"/>
      <c r="AA253" s="41"/>
      <c r="AB253" s="41"/>
      <c r="AC253" s="41"/>
      <c r="AD253" s="41"/>
      <c r="AE253" s="41"/>
      <c r="AT253" s="20" t="s">
        <v>166</v>
      </c>
      <c r="AU253" s="20" t="s">
        <v>81</v>
      </c>
    </row>
    <row r="254" s="13" customFormat="1">
      <c r="A254" s="13"/>
      <c r="B254" s="239"/>
      <c r="C254" s="240"/>
      <c r="D254" s="241" t="s">
        <v>222</v>
      </c>
      <c r="E254" s="242" t="s">
        <v>19</v>
      </c>
      <c r="F254" s="243" t="s">
        <v>816</v>
      </c>
      <c r="G254" s="240"/>
      <c r="H254" s="244">
        <v>119.84</v>
      </c>
      <c r="I254" s="245"/>
      <c r="J254" s="240"/>
      <c r="K254" s="240"/>
      <c r="L254" s="246"/>
      <c r="M254" s="247"/>
      <c r="N254" s="248"/>
      <c r="O254" s="248"/>
      <c r="P254" s="248"/>
      <c r="Q254" s="248"/>
      <c r="R254" s="248"/>
      <c r="S254" s="248"/>
      <c r="T254" s="249"/>
      <c r="U254" s="13"/>
      <c r="V254" s="13"/>
      <c r="W254" s="13"/>
      <c r="X254" s="13"/>
      <c r="Y254" s="13"/>
      <c r="Z254" s="13"/>
      <c r="AA254" s="13"/>
      <c r="AB254" s="13"/>
      <c r="AC254" s="13"/>
      <c r="AD254" s="13"/>
      <c r="AE254" s="13"/>
      <c r="AT254" s="250" t="s">
        <v>222</v>
      </c>
      <c r="AU254" s="250" t="s">
        <v>81</v>
      </c>
      <c r="AV254" s="13" t="s">
        <v>81</v>
      </c>
      <c r="AW254" s="13" t="s">
        <v>33</v>
      </c>
      <c r="AX254" s="13" t="s">
        <v>79</v>
      </c>
      <c r="AY254" s="250" t="s">
        <v>156</v>
      </c>
    </row>
    <row r="255" s="2" customFormat="1" ht="16.5" customHeight="1">
      <c r="A255" s="41"/>
      <c r="B255" s="42"/>
      <c r="C255" s="216" t="s">
        <v>414</v>
      </c>
      <c r="D255" s="216" t="s">
        <v>159</v>
      </c>
      <c r="E255" s="217" t="s">
        <v>817</v>
      </c>
      <c r="F255" s="218" t="s">
        <v>818</v>
      </c>
      <c r="G255" s="219" t="s">
        <v>266</v>
      </c>
      <c r="H255" s="220">
        <v>39.140000000000001</v>
      </c>
      <c r="I255" s="221"/>
      <c r="J255" s="222">
        <f>ROUND(I255*H255,2)</f>
        <v>0</v>
      </c>
      <c r="K255" s="218" t="s">
        <v>219</v>
      </c>
      <c r="L255" s="47"/>
      <c r="M255" s="223" t="s">
        <v>19</v>
      </c>
      <c r="N255" s="224" t="s">
        <v>43</v>
      </c>
      <c r="O255" s="87"/>
      <c r="P255" s="225">
        <f>O255*H255</f>
        <v>0</v>
      </c>
      <c r="Q255" s="225">
        <v>0</v>
      </c>
      <c r="R255" s="225">
        <f>Q255*H255</f>
        <v>0</v>
      </c>
      <c r="S255" s="225">
        <v>0.0089999999999999993</v>
      </c>
      <c r="T255" s="226">
        <f>S255*H255</f>
        <v>0.35225999999999996</v>
      </c>
      <c r="U255" s="41"/>
      <c r="V255" s="41"/>
      <c r="W255" s="41"/>
      <c r="X255" s="41"/>
      <c r="Y255" s="41"/>
      <c r="Z255" s="41"/>
      <c r="AA255" s="41"/>
      <c r="AB255" s="41"/>
      <c r="AC255" s="41"/>
      <c r="AD255" s="41"/>
      <c r="AE255" s="41"/>
      <c r="AR255" s="227" t="s">
        <v>178</v>
      </c>
      <c r="AT255" s="227" t="s">
        <v>159</v>
      </c>
      <c r="AU255" s="227" t="s">
        <v>81</v>
      </c>
      <c r="AY255" s="20" t="s">
        <v>156</v>
      </c>
      <c r="BE255" s="228">
        <f>IF(N255="základní",J255,0)</f>
        <v>0</v>
      </c>
      <c r="BF255" s="228">
        <f>IF(N255="snížená",J255,0)</f>
        <v>0</v>
      </c>
      <c r="BG255" s="228">
        <f>IF(N255="zákl. přenesená",J255,0)</f>
        <v>0</v>
      </c>
      <c r="BH255" s="228">
        <f>IF(N255="sníž. přenesená",J255,0)</f>
        <v>0</v>
      </c>
      <c r="BI255" s="228">
        <f>IF(N255="nulová",J255,0)</f>
        <v>0</v>
      </c>
      <c r="BJ255" s="20" t="s">
        <v>79</v>
      </c>
      <c r="BK255" s="228">
        <f>ROUND(I255*H255,2)</f>
        <v>0</v>
      </c>
      <c r="BL255" s="20" t="s">
        <v>178</v>
      </c>
      <c r="BM255" s="227" t="s">
        <v>819</v>
      </c>
    </row>
    <row r="256" s="2" customFormat="1">
      <c r="A256" s="41"/>
      <c r="B256" s="42"/>
      <c r="C256" s="43"/>
      <c r="D256" s="229" t="s">
        <v>166</v>
      </c>
      <c r="E256" s="43"/>
      <c r="F256" s="230" t="s">
        <v>820</v>
      </c>
      <c r="G256" s="43"/>
      <c r="H256" s="43"/>
      <c r="I256" s="231"/>
      <c r="J256" s="43"/>
      <c r="K256" s="43"/>
      <c r="L256" s="47"/>
      <c r="M256" s="232"/>
      <c r="N256" s="233"/>
      <c r="O256" s="87"/>
      <c r="P256" s="87"/>
      <c r="Q256" s="87"/>
      <c r="R256" s="87"/>
      <c r="S256" s="87"/>
      <c r="T256" s="88"/>
      <c r="U256" s="41"/>
      <c r="V256" s="41"/>
      <c r="W256" s="41"/>
      <c r="X256" s="41"/>
      <c r="Y256" s="41"/>
      <c r="Z256" s="41"/>
      <c r="AA256" s="41"/>
      <c r="AB256" s="41"/>
      <c r="AC256" s="41"/>
      <c r="AD256" s="41"/>
      <c r="AE256" s="41"/>
      <c r="AT256" s="20" t="s">
        <v>166</v>
      </c>
      <c r="AU256" s="20" t="s">
        <v>81</v>
      </c>
    </row>
    <row r="257" s="13" customFormat="1">
      <c r="A257" s="13"/>
      <c r="B257" s="239"/>
      <c r="C257" s="240"/>
      <c r="D257" s="241" t="s">
        <v>222</v>
      </c>
      <c r="E257" s="242" t="s">
        <v>19</v>
      </c>
      <c r="F257" s="243" t="s">
        <v>821</v>
      </c>
      <c r="G257" s="240"/>
      <c r="H257" s="244">
        <v>28.120000000000001</v>
      </c>
      <c r="I257" s="245"/>
      <c r="J257" s="240"/>
      <c r="K257" s="240"/>
      <c r="L257" s="246"/>
      <c r="M257" s="247"/>
      <c r="N257" s="248"/>
      <c r="O257" s="248"/>
      <c r="P257" s="248"/>
      <c r="Q257" s="248"/>
      <c r="R257" s="248"/>
      <c r="S257" s="248"/>
      <c r="T257" s="249"/>
      <c r="U257" s="13"/>
      <c r="V257" s="13"/>
      <c r="W257" s="13"/>
      <c r="X257" s="13"/>
      <c r="Y257" s="13"/>
      <c r="Z257" s="13"/>
      <c r="AA257" s="13"/>
      <c r="AB257" s="13"/>
      <c r="AC257" s="13"/>
      <c r="AD257" s="13"/>
      <c r="AE257" s="13"/>
      <c r="AT257" s="250" t="s">
        <v>222</v>
      </c>
      <c r="AU257" s="250" t="s">
        <v>81</v>
      </c>
      <c r="AV257" s="13" t="s">
        <v>81</v>
      </c>
      <c r="AW257" s="13" t="s">
        <v>33</v>
      </c>
      <c r="AX257" s="13" t="s">
        <v>72</v>
      </c>
      <c r="AY257" s="250" t="s">
        <v>156</v>
      </c>
    </row>
    <row r="258" s="13" customFormat="1">
      <c r="A258" s="13"/>
      <c r="B258" s="239"/>
      <c r="C258" s="240"/>
      <c r="D258" s="241" t="s">
        <v>222</v>
      </c>
      <c r="E258" s="242" t="s">
        <v>19</v>
      </c>
      <c r="F258" s="243" t="s">
        <v>822</v>
      </c>
      <c r="G258" s="240"/>
      <c r="H258" s="244">
        <v>11.02</v>
      </c>
      <c r="I258" s="245"/>
      <c r="J258" s="240"/>
      <c r="K258" s="240"/>
      <c r="L258" s="246"/>
      <c r="M258" s="247"/>
      <c r="N258" s="248"/>
      <c r="O258" s="248"/>
      <c r="P258" s="248"/>
      <c r="Q258" s="248"/>
      <c r="R258" s="248"/>
      <c r="S258" s="248"/>
      <c r="T258" s="249"/>
      <c r="U258" s="13"/>
      <c r="V258" s="13"/>
      <c r="W258" s="13"/>
      <c r="X258" s="13"/>
      <c r="Y258" s="13"/>
      <c r="Z258" s="13"/>
      <c r="AA258" s="13"/>
      <c r="AB258" s="13"/>
      <c r="AC258" s="13"/>
      <c r="AD258" s="13"/>
      <c r="AE258" s="13"/>
      <c r="AT258" s="250" t="s">
        <v>222</v>
      </c>
      <c r="AU258" s="250" t="s">
        <v>81</v>
      </c>
      <c r="AV258" s="13" t="s">
        <v>81</v>
      </c>
      <c r="AW258" s="13" t="s">
        <v>33</v>
      </c>
      <c r="AX258" s="13" t="s">
        <v>72</v>
      </c>
      <c r="AY258" s="250" t="s">
        <v>156</v>
      </c>
    </row>
    <row r="259" s="16" customFormat="1">
      <c r="A259" s="16"/>
      <c r="B259" s="272"/>
      <c r="C259" s="273"/>
      <c r="D259" s="241" t="s">
        <v>222</v>
      </c>
      <c r="E259" s="274" t="s">
        <v>19</v>
      </c>
      <c r="F259" s="275" t="s">
        <v>292</v>
      </c>
      <c r="G259" s="273"/>
      <c r="H259" s="276">
        <v>39.140000000000001</v>
      </c>
      <c r="I259" s="277"/>
      <c r="J259" s="273"/>
      <c r="K259" s="273"/>
      <c r="L259" s="278"/>
      <c r="M259" s="279"/>
      <c r="N259" s="280"/>
      <c r="O259" s="280"/>
      <c r="P259" s="280"/>
      <c r="Q259" s="280"/>
      <c r="R259" s="280"/>
      <c r="S259" s="280"/>
      <c r="T259" s="281"/>
      <c r="U259" s="16"/>
      <c r="V259" s="16"/>
      <c r="W259" s="16"/>
      <c r="X259" s="16"/>
      <c r="Y259" s="16"/>
      <c r="Z259" s="16"/>
      <c r="AA259" s="16"/>
      <c r="AB259" s="16"/>
      <c r="AC259" s="16"/>
      <c r="AD259" s="16"/>
      <c r="AE259" s="16"/>
      <c r="AT259" s="282" t="s">
        <v>222</v>
      </c>
      <c r="AU259" s="282" t="s">
        <v>81</v>
      </c>
      <c r="AV259" s="16" t="s">
        <v>178</v>
      </c>
      <c r="AW259" s="16" t="s">
        <v>33</v>
      </c>
      <c r="AX259" s="16" t="s">
        <v>79</v>
      </c>
      <c r="AY259" s="282" t="s">
        <v>156</v>
      </c>
    </row>
    <row r="260" s="2" customFormat="1" ht="24.15" customHeight="1">
      <c r="A260" s="41"/>
      <c r="B260" s="42"/>
      <c r="C260" s="216" t="s">
        <v>420</v>
      </c>
      <c r="D260" s="216" t="s">
        <v>159</v>
      </c>
      <c r="E260" s="217" t="s">
        <v>823</v>
      </c>
      <c r="F260" s="218" t="s">
        <v>824</v>
      </c>
      <c r="G260" s="219" t="s">
        <v>218</v>
      </c>
      <c r="H260" s="220">
        <v>0.93999999999999995</v>
      </c>
      <c r="I260" s="221"/>
      <c r="J260" s="222">
        <f>ROUND(I260*H260,2)</f>
        <v>0</v>
      </c>
      <c r="K260" s="218" t="s">
        <v>219</v>
      </c>
      <c r="L260" s="47"/>
      <c r="M260" s="223" t="s">
        <v>19</v>
      </c>
      <c r="N260" s="224" t="s">
        <v>43</v>
      </c>
      <c r="O260" s="87"/>
      <c r="P260" s="225">
        <f>O260*H260</f>
        <v>0</v>
      </c>
      <c r="Q260" s="225">
        <v>0</v>
      </c>
      <c r="R260" s="225">
        <f>Q260*H260</f>
        <v>0</v>
      </c>
      <c r="S260" s="225">
        <v>0.041000000000000002</v>
      </c>
      <c r="T260" s="226">
        <f>S260*H260</f>
        <v>0.038539999999999998</v>
      </c>
      <c r="U260" s="41"/>
      <c r="V260" s="41"/>
      <c r="W260" s="41"/>
      <c r="X260" s="41"/>
      <c r="Y260" s="41"/>
      <c r="Z260" s="41"/>
      <c r="AA260" s="41"/>
      <c r="AB260" s="41"/>
      <c r="AC260" s="41"/>
      <c r="AD260" s="41"/>
      <c r="AE260" s="41"/>
      <c r="AR260" s="227" t="s">
        <v>178</v>
      </c>
      <c r="AT260" s="227" t="s">
        <v>159</v>
      </c>
      <c r="AU260" s="227" t="s">
        <v>81</v>
      </c>
      <c r="AY260" s="20" t="s">
        <v>156</v>
      </c>
      <c r="BE260" s="228">
        <f>IF(N260="základní",J260,0)</f>
        <v>0</v>
      </c>
      <c r="BF260" s="228">
        <f>IF(N260="snížená",J260,0)</f>
        <v>0</v>
      </c>
      <c r="BG260" s="228">
        <f>IF(N260="zákl. přenesená",J260,0)</f>
        <v>0</v>
      </c>
      <c r="BH260" s="228">
        <f>IF(N260="sníž. přenesená",J260,0)</f>
        <v>0</v>
      </c>
      <c r="BI260" s="228">
        <f>IF(N260="nulová",J260,0)</f>
        <v>0</v>
      </c>
      <c r="BJ260" s="20" t="s">
        <v>79</v>
      </c>
      <c r="BK260" s="228">
        <f>ROUND(I260*H260,2)</f>
        <v>0</v>
      </c>
      <c r="BL260" s="20" t="s">
        <v>178</v>
      </c>
      <c r="BM260" s="227" t="s">
        <v>825</v>
      </c>
    </row>
    <row r="261" s="2" customFormat="1">
      <c r="A261" s="41"/>
      <c r="B261" s="42"/>
      <c r="C261" s="43"/>
      <c r="D261" s="229" t="s">
        <v>166</v>
      </c>
      <c r="E261" s="43"/>
      <c r="F261" s="230" t="s">
        <v>826</v>
      </c>
      <c r="G261" s="43"/>
      <c r="H261" s="43"/>
      <c r="I261" s="231"/>
      <c r="J261" s="43"/>
      <c r="K261" s="43"/>
      <c r="L261" s="47"/>
      <c r="M261" s="232"/>
      <c r="N261" s="233"/>
      <c r="O261" s="87"/>
      <c r="P261" s="87"/>
      <c r="Q261" s="87"/>
      <c r="R261" s="87"/>
      <c r="S261" s="87"/>
      <c r="T261" s="88"/>
      <c r="U261" s="41"/>
      <c r="V261" s="41"/>
      <c r="W261" s="41"/>
      <c r="X261" s="41"/>
      <c r="Y261" s="41"/>
      <c r="Z261" s="41"/>
      <c r="AA261" s="41"/>
      <c r="AB261" s="41"/>
      <c r="AC261" s="41"/>
      <c r="AD261" s="41"/>
      <c r="AE261" s="41"/>
      <c r="AT261" s="20" t="s">
        <v>166</v>
      </c>
      <c r="AU261" s="20" t="s">
        <v>81</v>
      </c>
    </row>
    <row r="262" s="14" customFormat="1">
      <c r="A262" s="14"/>
      <c r="B262" s="251"/>
      <c r="C262" s="252"/>
      <c r="D262" s="241" t="s">
        <v>222</v>
      </c>
      <c r="E262" s="253" t="s">
        <v>19</v>
      </c>
      <c r="F262" s="254" t="s">
        <v>827</v>
      </c>
      <c r="G262" s="252"/>
      <c r="H262" s="253" t="s">
        <v>19</v>
      </c>
      <c r="I262" s="255"/>
      <c r="J262" s="252"/>
      <c r="K262" s="252"/>
      <c r="L262" s="256"/>
      <c r="M262" s="257"/>
      <c r="N262" s="258"/>
      <c r="O262" s="258"/>
      <c r="P262" s="258"/>
      <c r="Q262" s="258"/>
      <c r="R262" s="258"/>
      <c r="S262" s="258"/>
      <c r="T262" s="259"/>
      <c r="U262" s="14"/>
      <c r="V262" s="14"/>
      <c r="W262" s="14"/>
      <c r="X262" s="14"/>
      <c r="Y262" s="14"/>
      <c r="Z262" s="14"/>
      <c r="AA262" s="14"/>
      <c r="AB262" s="14"/>
      <c r="AC262" s="14"/>
      <c r="AD262" s="14"/>
      <c r="AE262" s="14"/>
      <c r="AT262" s="260" t="s">
        <v>222</v>
      </c>
      <c r="AU262" s="260" t="s">
        <v>81</v>
      </c>
      <c r="AV262" s="14" t="s">
        <v>79</v>
      </c>
      <c r="AW262" s="14" t="s">
        <v>33</v>
      </c>
      <c r="AX262" s="14" t="s">
        <v>72</v>
      </c>
      <c r="AY262" s="260" t="s">
        <v>156</v>
      </c>
    </row>
    <row r="263" s="13" customFormat="1">
      <c r="A263" s="13"/>
      <c r="B263" s="239"/>
      <c r="C263" s="240"/>
      <c r="D263" s="241" t="s">
        <v>222</v>
      </c>
      <c r="E263" s="242" t="s">
        <v>19</v>
      </c>
      <c r="F263" s="243" t="s">
        <v>828</v>
      </c>
      <c r="G263" s="240"/>
      <c r="H263" s="244">
        <v>0.93999999999999995</v>
      </c>
      <c r="I263" s="245"/>
      <c r="J263" s="240"/>
      <c r="K263" s="240"/>
      <c r="L263" s="246"/>
      <c r="M263" s="247"/>
      <c r="N263" s="248"/>
      <c r="O263" s="248"/>
      <c r="P263" s="248"/>
      <c r="Q263" s="248"/>
      <c r="R263" s="248"/>
      <c r="S263" s="248"/>
      <c r="T263" s="249"/>
      <c r="U263" s="13"/>
      <c r="V263" s="13"/>
      <c r="W263" s="13"/>
      <c r="X263" s="13"/>
      <c r="Y263" s="13"/>
      <c r="Z263" s="13"/>
      <c r="AA263" s="13"/>
      <c r="AB263" s="13"/>
      <c r="AC263" s="13"/>
      <c r="AD263" s="13"/>
      <c r="AE263" s="13"/>
      <c r="AT263" s="250" t="s">
        <v>222</v>
      </c>
      <c r="AU263" s="250" t="s">
        <v>81</v>
      </c>
      <c r="AV263" s="13" t="s">
        <v>81</v>
      </c>
      <c r="AW263" s="13" t="s">
        <v>33</v>
      </c>
      <c r="AX263" s="13" t="s">
        <v>79</v>
      </c>
      <c r="AY263" s="250" t="s">
        <v>156</v>
      </c>
    </row>
    <row r="264" s="2" customFormat="1" ht="24.15" customHeight="1">
      <c r="A264" s="41"/>
      <c r="B264" s="42"/>
      <c r="C264" s="216" t="s">
        <v>426</v>
      </c>
      <c r="D264" s="216" t="s">
        <v>159</v>
      </c>
      <c r="E264" s="217" t="s">
        <v>829</v>
      </c>
      <c r="F264" s="218" t="s">
        <v>830</v>
      </c>
      <c r="G264" s="219" t="s">
        <v>218</v>
      </c>
      <c r="H264" s="220">
        <v>1.089</v>
      </c>
      <c r="I264" s="221"/>
      <c r="J264" s="222">
        <f>ROUND(I264*H264,2)</f>
        <v>0</v>
      </c>
      <c r="K264" s="218" t="s">
        <v>219</v>
      </c>
      <c r="L264" s="47"/>
      <c r="M264" s="223" t="s">
        <v>19</v>
      </c>
      <c r="N264" s="224" t="s">
        <v>43</v>
      </c>
      <c r="O264" s="87"/>
      <c r="P264" s="225">
        <f>O264*H264</f>
        <v>0</v>
      </c>
      <c r="Q264" s="225">
        <v>0</v>
      </c>
      <c r="R264" s="225">
        <f>Q264*H264</f>
        <v>0</v>
      </c>
      <c r="S264" s="225">
        <v>0.031</v>
      </c>
      <c r="T264" s="226">
        <f>S264*H264</f>
        <v>0.033758999999999997</v>
      </c>
      <c r="U264" s="41"/>
      <c r="V264" s="41"/>
      <c r="W264" s="41"/>
      <c r="X264" s="41"/>
      <c r="Y264" s="41"/>
      <c r="Z264" s="41"/>
      <c r="AA264" s="41"/>
      <c r="AB264" s="41"/>
      <c r="AC264" s="41"/>
      <c r="AD264" s="41"/>
      <c r="AE264" s="41"/>
      <c r="AR264" s="227" t="s">
        <v>178</v>
      </c>
      <c r="AT264" s="227" t="s">
        <v>159</v>
      </c>
      <c r="AU264" s="227" t="s">
        <v>81</v>
      </c>
      <c r="AY264" s="20" t="s">
        <v>156</v>
      </c>
      <c r="BE264" s="228">
        <f>IF(N264="základní",J264,0)</f>
        <v>0</v>
      </c>
      <c r="BF264" s="228">
        <f>IF(N264="snížená",J264,0)</f>
        <v>0</v>
      </c>
      <c r="BG264" s="228">
        <f>IF(N264="zákl. přenesená",J264,0)</f>
        <v>0</v>
      </c>
      <c r="BH264" s="228">
        <f>IF(N264="sníž. přenesená",J264,0)</f>
        <v>0</v>
      </c>
      <c r="BI264" s="228">
        <f>IF(N264="nulová",J264,0)</f>
        <v>0</v>
      </c>
      <c r="BJ264" s="20" t="s">
        <v>79</v>
      </c>
      <c r="BK264" s="228">
        <f>ROUND(I264*H264,2)</f>
        <v>0</v>
      </c>
      <c r="BL264" s="20" t="s">
        <v>178</v>
      </c>
      <c r="BM264" s="227" t="s">
        <v>831</v>
      </c>
    </row>
    <row r="265" s="2" customFormat="1">
      <c r="A265" s="41"/>
      <c r="B265" s="42"/>
      <c r="C265" s="43"/>
      <c r="D265" s="229" t="s">
        <v>166</v>
      </c>
      <c r="E265" s="43"/>
      <c r="F265" s="230" t="s">
        <v>832</v>
      </c>
      <c r="G265" s="43"/>
      <c r="H265" s="43"/>
      <c r="I265" s="231"/>
      <c r="J265" s="43"/>
      <c r="K265" s="43"/>
      <c r="L265" s="47"/>
      <c r="M265" s="232"/>
      <c r="N265" s="233"/>
      <c r="O265" s="87"/>
      <c r="P265" s="87"/>
      <c r="Q265" s="87"/>
      <c r="R265" s="87"/>
      <c r="S265" s="87"/>
      <c r="T265" s="88"/>
      <c r="U265" s="41"/>
      <c r="V265" s="41"/>
      <c r="W265" s="41"/>
      <c r="X265" s="41"/>
      <c r="Y265" s="41"/>
      <c r="Z265" s="41"/>
      <c r="AA265" s="41"/>
      <c r="AB265" s="41"/>
      <c r="AC265" s="41"/>
      <c r="AD265" s="41"/>
      <c r="AE265" s="41"/>
      <c r="AT265" s="20" t="s">
        <v>166</v>
      </c>
      <c r="AU265" s="20" t="s">
        <v>81</v>
      </c>
    </row>
    <row r="266" s="14" customFormat="1">
      <c r="A266" s="14"/>
      <c r="B266" s="251"/>
      <c r="C266" s="252"/>
      <c r="D266" s="241" t="s">
        <v>222</v>
      </c>
      <c r="E266" s="253" t="s">
        <v>19</v>
      </c>
      <c r="F266" s="254" t="s">
        <v>827</v>
      </c>
      <c r="G266" s="252"/>
      <c r="H266" s="253" t="s">
        <v>19</v>
      </c>
      <c r="I266" s="255"/>
      <c r="J266" s="252"/>
      <c r="K266" s="252"/>
      <c r="L266" s="256"/>
      <c r="M266" s="257"/>
      <c r="N266" s="258"/>
      <c r="O266" s="258"/>
      <c r="P266" s="258"/>
      <c r="Q266" s="258"/>
      <c r="R266" s="258"/>
      <c r="S266" s="258"/>
      <c r="T266" s="259"/>
      <c r="U266" s="14"/>
      <c r="V266" s="14"/>
      <c r="W266" s="14"/>
      <c r="X266" s="14"/>
      <c r="Y266" s="14"/>
      <c r="Z266" s="14"/>
      <c r="AA266" s="14"/>
      <c r="AB266" s="14"/>
      <c r="AC266" s="14"/>
      <c r="AD266" s="14"/>
      <c r="AE266" s="14"/>
      <c r="AT266" s="260" t="s">
        <v>222</v>
      </c>
      <c r="AU266" s="260" t="s">
        <v>81</v>
      </c>
      <c r="AV266" s="14" t="s">
        <v>79</v>
      </c>
      <c r="AW266" s="14" t="s">
        <v>33</v>
      </c>
      <c r="AX266" s="14" t="s">
        <v>72</v>
      </c>
      <c r="AY266" s="260" t="s">
        <v>156</v>
      </c>
    </row>
    <row r="267" s="13" customFormat="1">
      <c r="A267" s="13"/>
      <c r="B267" s="239"/>
      <c r="C267" s="240"/>
      <c r="D267" s="241" t="s">
        <v>222</v>
      </c>
      <c r="E267" s="242" t="s">
        <v>19</v>
      </c>
      <c r="F267" s="243" t="s">
        <v>833</v>
      </c>
      <c r="G267" s="240"/>
      <c r="H267" s="244">
        <v>1.089</v>
      </c>
      <c r="I267" s="245"/>
      <c r="J267" s="240"/>
      <c r="K267" s="240"/>
      <c r="L267" s="246"/>
      <c r="M267" s="247"/>
      <c r="N267" s="248"/>
      <c r="O267" s="248"/>
      <c r="P267" s="248"/>
      <c r="Q267" s="248"/>
      <c r="R267" s="248"/>
      <c r="S267" s="248"/>
      <c r="T267" s="249"/>
      <c r="U267" s="13"/>
      <c r="V267" s="13"/>
      <c r="W267" s="13"/>
      <c r="X267" s="13"/>
      <c r="Y267" s="13"/>
      <c r="Z267" s="13"/>
      <c r="AA267" s="13"/>
      <c r="AB267" s="13"/>
      <c r="AC267" s="13"/>
      <c r="AD267" s="13"/>
      <c r="AE267" s="13"/>
      <c r="AT267" s="250" t="s">
        <v>222</v>
      </c>
      <c r="AU267" s="250" t="s">
        <v>81</v>
      </c>
      <c r="AV267" s="13" t="s">
        <v>81</v>
      </c>
      <c r="AW267" s="13" t="s">
        <v>33</v>
      </c>
      <c r="AX267" s="13" t="s">
        <v>79</v>
      </c>
      <c r="AY267" s="250" t="s">
        <v>156</v>
      </c>
    </row>
    <row r="268" s="2" customFormat="1" ht="24.15" customHeight="1">
      <c r="A268" s="41"/>
      <c r="B268" s="42"/>
      <c r="C268" s="216" t="s">
        <v>432</v>
      </c>
      <c r="D268" s="216" t="s">
        <v>159</v>
      </c>
      <c r="E268" s="217" t="s">
        <v>834</v>
      </c>
      <c r="F268" s="218" t="s">
        <v>835</v>
      </c>
      <c r="G268" s="219" t="s">
        <v>218</v>
      </c>
      <c r="H268" s="220">
        <v>2.7970000000000002</v>
      </c>
      <c r="I268" s="221"/>
      <c r="J268" s="222">
        <f>ROUND(I268*H268,2)</f>
        <v>0</v>
      </c>
      <c r="K268" s="218" t="s">
        <v>219</v>
      </c>
      <c r="L268" s="47"/>
      <c r="M268" s="223" t="s">
        <v>19</v>
      </c>
      <c r="N268" s="224" t="s">
        <v>43</v>
      </c>
      <c r="O268" s="87"/>
      <c r="P268" s="225">
        <f>O268*H268</f>
        <v>0</v>
      </c>
      <c r="Q268" s="225">
        <v>0</v>
      </c>
      <c r="R268" s="225">
        <f>Q268*H268</f>
        <v>0</v>
      </c>
      <c r="S268" s="225">
        <v>0.067000000000000004</v>
      </c>
      <c r="T268" s="226">
        <f>S268*H268</f>
        <v>0.18739900000000001</v>
      </c>
      <c r="U268" s="41"/>
      <c r="V268" s="41"/>
      <c r="W268" s="41"/>
      <c r="X268" s="41"/>
      <c r="Y268" s="41"/>
      <c r="Z268" s="41"/>
      <c r="AA268" s="41"/>
      <c r="AB268" s="41"/>
      <c r="AC268" s="41"/>
      <c r="AD268" s="41"/>
      <c r="AE268" s="41"/>
      <c r="AR268" s="227" t="s">
        <v>178</v>
      </c>
      <c r="AT268" s="227" t="s">
        <v>159</v>
      </c>
      <c r="AU268" s="227" t="s">
        <v>81</v>
      </c>
      <c r="AY268" s="20" t="s">
        <v>156</v>
      </c>
      <c r="BE268" s="228">
        <f>IF(N268="základní",J268,0)</f>
        <v>0</v>
      </c>
      <c r="BF268" s="228">
        <f>IF(N268="snížená",J268,0)</f>
        <v>0</v>
      </c>
      <c r="BG268" s="228">
        <f>IF(N268="zákl. přenesená",J268,0)</f>
        <v>0</v>
      </c>
      <c r="BH268" s="228">
        <f>IF(N268="sníž. přenesená",J268,0)</f>
        <v>0</v>
      </c>
      <c r="BI268" s="228">
        <f>IF(N268="nulová",J268,0)</f>
        <v>0</v>
      </c>
      <c r="BJ268" s="20" t="s">
        <v>79</v>
      </c>
      <c r="BK268" s="228">
        <f>ROUND(I268*H268,2)</f>
        <v>0</v>
      </c>
      <c r="BL268" s="20" t="s">
        <v>178</v>
      </c>
      <c r="BM268" s="227" t="s">
        <v>836</v>
      </c>
    </row>
    <row r="269" s="2" customFormat="1">
      <c r="A269" s="41"/>
      <c r="B269" s="42"/>
      <c r="C269" s="43"/>
      <c r="D269" s="229" t="s">
        <v>166</v>
      </c>
      <c r="E269" s="43"/>
      <c r="F269" s="230" t="s">
        <v>837</v>
      </c>
      <c r="G269" s="43"/>
      <c r="H269" s="43"/>
      <c r="I269" s="231"/>
      <c r="J269" s="43"/>
      <c r="K269" s="43"/>
      <c r="L269" s="47"/>
      <c r="M269" s="232"/>
      <c r="N269" s="233"/>
      <c r="O269" s="87"/>
      <c r="P269" s="87"/>
      <c r="Q269" s="87"/>
      <c r="R269" s="87"/>
      <c r="S269" s="87"/>
      <c r="T269" s="88"/>
      <c r="U269" s="41"/>
      <c r="V269" s="41"/>
      <c r="W269" s="41"/>
      <c r="X269" s="41"/>
      <c r="Y269" s="41"/>
      <c r="Z269" s="41"/>
      <c r="AA269" s="41"/>
      <c r="AB269" s="41"/>
      <c r="AC269" s="41"/>
      <c r="AD269" s="41"/>
      <c r="AE269" s="41"/>
      <c r="AT269" s="20" t="s">
        <v>166</v>
      </c>
      <c r="AU269" s="20" t="s">
        <v>81</v>
      </c>
    </row>
    <row r="270" s="13" customFormat="1">
      <c r="A270" s="13"/>
      <c r="B270" s="239"/>
      <c r="C270" s="240"/>
      <c r="D270" s="241" t="s">
        <v>222</v>
      </c>
      <c r="E270" s="242" t="s">
        <v>19</v>
      </c>
      <c r="F270" s="243" t="s">
        <v>838</v>
      </c>
      <c r="G270" s="240"/>
      <c r="H270" s="244">
        <v>2.7970000000000002</v>
      </c>
      <c r="I270" s="245"/>
      <c r="J270" s="240"/>
      <c r="K270" s="240"/>
      <c r="L270" s="246"/>
      <c r="M270" s="247"/>
      <c r="N270" s="248"/>
      <c r="O270" s="248"/>
      <c r="P270" s="248"/>
      <c r="Q270" s="248"/>
      <c r="R270" s="248"/>
      <c r="S270" s="248"/>
      <c r="T270" s="249"/>
      <c r="U270" s="13"/>
      <c r="V270" s="13"/>
      <c r="W270" s="13"/>
      <c r="X270" s="13"/>
      <c r="Y270" s="13"/>
      <c r="Z270" s="13"/>
      <c r="AA270" s="13"/>
      <c r="AB270" s="13"/>
      <c r="AC270" s="13"/>
      <c r="AD270" s="13"/>
      <c r="AE270" s="13"/>
      <c r="AT270" s="250" t="s">
        <v>222</v>
      </c>
      <c r="AU270" s="250" t="s">
        <v>81</v>
      </c>
      <c r="AV270" s="13" t="s">
        <v>81</v>
      </c>
      <c r="AW270" s="13" t="s">
        <v>33</v>
      </c>
      <c r="AX270" s="13" t="s">
        <v>79</v>
      </c>
      <c r="AY270" s="250" t="s">
        <v>156</v>
      </c>
    </row>
    <row r="271" s="2" customFormat="1" ht="24.15" customHeight="1">
      <c r="A271" s="41"/>
      <c r="B271" s="42"/>
      <c r="C271" s="216" t="s">
        <v>439</v>
      </c>
      <c r="D271" s="216" t="s">
        <v>159</v>
      </c>
      <c r="E271" s="217" t="s">
        <v>839</v>
      </c>
      <c r="F271" s="218" t="s">
        <v>840</v>
      </c>
      <c r="G271" s="219" t="s">
        <v>218</v>
      </c>
      <c r="H271" s="220">
        <v>1.268</v>
      </c>
      <c r="I271" s="221"/>
      <c r="J271" s="222">
        <f>ROUND(I271*H271,2)</f>
        <v>0</v>
      </c>
      <c r="K271" s="218" t="s">
        <v>219</v>
      </c>
      <c r="L271" s="47"/>
      <c r="M271" s="223" t="s">
        <v>19</v>
      </c>
      <c r="N271" s="224" t="s">
        <v>43</v>
      </c>
      <c r="O271" s="87"/>
      <c r="P271" s="225">
        <f>O271*H271</f>
        <v>0</v>
      </c>
      <c r="Q271" s="225">
        <v>0</v>
      </c>
      <c r="R271" s="225">
        <f>Q271*H271</f>
        <v>0</v>
      </c>
      <c r="S271" s="225">
        <v>0.075999999999999998</v>
      </c>
      <c r="T271" s="226">
        <f>S271*H271</f>
        <v>0.096367999999999995</v>
      </c>
      <c r="U271" s="41"/>
      <c r="V271" s="41"/>
      <c r="W271" s="41"/>
      <c r="X271" s="41"/>
      <c r="Y271" s="41"/>
      <c r="Z271" s="41"/>
      <c r="AA271" s="41"/>
      <c r="AB271" s="41"/>
      <c r="AC271" s="41"/>
      <c r="AD271" s="41"/>
      <c r="AE271" s="41"/>
      <c r="AR271" s="227" t="s">
        <v>178</v>
      </c>
      <c r="AT271" s="227" t="s">
        <v>159</v>
      </c>
      <c r="AU271" s="227" t="s">
        <v>81</v>
      </c>
      <c r="AY271" s="20" t="s">
        <v>156</v>
      </c>
      <c r="BE271" s="228">
        <f>IF(N271="základní",J271,0)</f>
        <v>0</v>
      </c>
      <c r="BF271" s="228">
        <f>IF(N271="snížená",J271,0)</f>
        <v>0</v>
      </c>
      <c r="BG271" s="228">
        <f>IF(N271="zákl. přenesená",J271,0)</f>
        <v>0</v>
      </c>
      <c r="BH271" s="228">
        <f>IF(N271="sníž. přenesená",J271,0)</f>
        <v>0</v>
      </c>
      <c r="BI271" s="228">
        <f>IF(N271="nulová",J271,0)</f>
        <v>0</v>
      </c>
      <c r="BJ271" s="20" t="s">
        <v>79</v>
      </c>
      <c r="BK271" s="228">
        <f>ROUND(I271*H271,2)</f>
        <v>0</v>
      </c>
      <c r="BL271" s="20" t="s">
        <v>178</v>
      </c>
      <c r="BM271" s="227" t="s">
        <v>841</v>
      </c>
    </row>
    <row r="272" s="2" customFormat="1">
      <c r="A272" s="41"/>
      <c r="B272" s="42"/>
      <c r="C272" s="43"/>
      <c r="D272" s="229" t="s">
        <v>166</v>
      </c>
      <c r="E272" s="43"/>
      <c r="F272" s="230" t="s">
        <v>842</v>
      </c>
      <c r="G272" s="43"/>
      <c r="H272" s="43"/>
      <c r="I272" s="231"/>
      <c r="J272" s="43"/>
      <c r="K272" s="43"/>
      <c r="L272" s="47"/>
      <c r="M272" s="232"/>
      <c r="N272" s="233"/>
      <c r="O272" s="87"/>
      <c r="P272" s="87"/>
      <c r="Q272" s="87"/>
      <c r="R272" s="87"/>
      <c r="S272" s="87"/>
      <c r="T272" s="88"/>
      <c r="U272" s="41"/>
      <c r="V272" s="41"/>
      <c r="W272" s="41"/>
      <c r="X272" s="41"/>
      <c r="Y272" s="41"/>
      <c r="Z272" s="41"/>
      <c r="AA272" s="41"/>
      <c r="AB272" s="41"/>
      <c r="AC272" s="41"/>
      <c r="AD272" s="41"/>
      <c r="AE272" s="41"/>
      <c r="AT272" s="20" t="s">
        <v>166</v>
      </c>
      <c r="AU272" s="20" t="s">
        <v>81</v>
      </c>
    </row>
    <row r="273" s="13" customFormat="1">
      <c r="A273" s="13"/>
      <c r="B273" s="239"/>
      <c r="C273" s="240"/>
      <c r="D273" s="241" t="s">
        <v>222</v>
      </c>
      <c r="E273" s="242" t="s">
        <v>19</v>
      </c>
      <c r="F273" s="243" t="s">
        <v>843</v>
      </c>
      <c r="G273" s="240"/>
      <c r="H273" s="244">
        <v>1.268</v>
      </c>
      <c r="I273" s="245"/>
      <c r="J273" s="240"/>
      <c r="K273" s="240"/>
      <c r="L273" s="246"/>
      <c r="M273" s="247"/>
      <c r="N273" s="248"/>
      <c r="O273" s="248"/>
      <c r="P273" s="248"/>
      <c r="Q273" s="248"/>
      <c r="R273" s="248"/>
      <c r="S273" s="248"/>
      <c r="T273" s="249"/>
      <c r="U273" s="13"/>
      <c r="V273" s="13"/>
      <c r="W273" s="13"/>
      <c r="X273" s="13"/>
      <c r="Y273" s="13"/>
      <c r="Z273" s="13"/>
      <c r="AA273" s="13"/>
      <c r="AB273" s="13"/>
      <c r="AC273" s="13"/>
      <c r="AD273" s="13"/>
      <c r="AE273" s="13"/>
      <c r="AT273" s="250" t="s">
        <v>222</v>
      </c>
      <c r="AU273" s="250" t="s">
        <v>81</v>
      </c>
      <c r="AV273" s="13" t="s">
        <v>81</v>
      </c>
      <c r="AW273" s="13" t="s">
        <v>33</v>
      </c>
      <c r="AX273" s="13" t="s">
        <v>79</v>
      </c>
      <c r="AY273" s="250" t="s">
        <v>156</v>
      </c>
    </row>
    <row r="274" s="2" customFormat="1" ht="24.15" customHeight="1">
      <c r="A274" s="41"/>
      <c r="B274" s="42"/>
      <c r="C274" s="216" t="s">
        <v>445</v>
      </c>
      <c r="D274" s="216" t="s">
        <v>159</v>
      </c>
      <c r="E274" s="217" t="s">
        <v>844</v>
      </c>
      <c r="F274" s="218" t="s">
        <v>845</v>
      </c>
      <c r="G274" s="219" t="s">
        <v>218</v>
      </c>
      <c r="H274" s="220">
        <v>6.1070000000000002</v>
      </c>
      <c r="I274" s="221"/>
      <c r="J274" s="222">
        <f>ROUND(I274*H274,2)</f>
        <v>0</v>
      </c>
      <c r="K274" s="218" t="s">
        <v>219</v>
      </c>
      <c r="L274" s="47"/>
      <c r="M274" s="223" t="s">
        <v>19</v>
      </c>
      <c r="N274" s="224" t="s">
        <v>43</v>
      </c>
      <c r="O274" s="87"/>
      <c r="P274" s="225">
        <f>O274*H274</f>
        <v>0</v>
      </c>
      <c r="Q274" s="225">
        <v>0</v>
      </c>
      <c r="R274" s="225">
        <f>Q274*H274</f>
        <v>0</v>
      </c>
      <c r="S274" s="225">
        <v>0.063</v>
      </c>
      <c r="T274" s="226">
        <f>S274*H274</f>
        <v>0.384741</v>
      </c>
      <c r="U274" s="41"/>
      <c r="V274" s="41"/>
      <c r="W274" s="41"/>
      <c r="X274" s="41"/>
      <c r="Y274" s="41"/>
      <c r="Z274" s="41"/>
      <c r="AA274" s="41"/>
      <c r="AB274" s="41"/>
      <c r="AC274" s="41"/>
      <c r="AD274" s="41"/>
      <c r="AE274" s="41"/>
      <c r="AR274" s="227" t="s">
        <v>178</v>
      </c>
      <c r="AT274" s="227" t="s">
        <v>159</v>
      </c>
      <c r="AU274" s="227" t="s">
        <v>81</v>
      </c>
      <c r="AY274" s="20" t="s">
        <v>156</v>
      </c>
      <c r="BE274" s="228">
        <f>IF(N274="základní",J274,0)</f>
        <v>0</v>
      </c>
      <c r="BF274" s="228">
        <f>IF(N274="snížená",J274,0)</f>
        <v>0</v>
      </c>
      <c r="BG274" s="228">
        <f>IF(N274="zákl. přenesená",J274,0)</f>
        <v>0</v>
      </c>
      <c r="BH274" s="228">
        <f>IF(N274="sníž. přenesená",J274,0)</f>
        <v>0</v>
      </c>
      <c r="BI274" s="228">
        <f>IF(N274="nulová",J274,0)</f>
        <v>0</v>
      </c>
      <c r="BJ274" s="20" t="s">
        <v>79</v>
      </c>
      <c r="BK274" s="228">
        <f>ROUND(I274*H274,2)</f>
        <v>0</v>
      </c>
      <c r="BL274" s="20" t="s">
        <v>178</v>
      </c>
      <c r="BM274" s="227" t="s">
        <v>846</v>
      </c>
    </row>
    <row r="275" s="2" customFormat="1">
      <c r="A275" s="41"/>
      <c r="B275" s="42"/>
      <c r="C275" s="43"/>
      <c r="D275" s="229" t="s">
        <v>166</v>
      </c>
      <c r="E275" s="43"/>
      <c r="F275" s="230" t="s">
        <v>847</v>
      </c>
      <c r="G275" s="43"/>
      <c r="H275" s="43"/>
      <c r="I275" s="231"/>
      <c r="J275" s="43"/>
      <c r="K275" s="43"/>
      <c r="L275" s="47"/>
      <c r="M275" s="232"/>
      <c r="N275" s="233"/>
      <c r="O275" s="87"/>
      <c r="P275" s="87"/>
      <c r="Q275" s="87"/>
      <c r="R275" s="87"/>
      <c r="S275" s="87"/>
      <c r="T275" s="88"/>
      <c r="U275" s="41"/>
      <c r="V275" s="41"/>
      <c r="W275" s="41"/>
      <c r="X275" s="41"/>
      <c r="Y275" s="41"/>
      <c r="Z275" s="41"/>
      <c r="AA275" s="41"/>
      <c r="AB275" s="41"/>
      <c r="AC275" s="41"/>
      <c r="AD275" s="41"/>
      <c r="AE275" s="41"/>
      <c r="AT275" s="20" t="s">
        <v>166</v>
      </c>
      <c r="AU275" s="20" t="s">
        <v>81</v>
      </c>
    </row>
    <row r="276" s="13" customFormat="1">
      <c r="A276" s="13"/>
      <c r="B276" s="239"/>
      <c r="C276" s="240"/>
      <c r="D276" s="241" t="s">
        <v>222</v>
      </c>
      <c r="E276" s="242" t="s">
        <v>19</v>
      </c>
      <c r="F276" s="243" t="s">
        <v>848</v>
      </c>
      <c r="G276" s="240"/>
      <c r="H276" s="244">
        <v>6.1070000000000002</v>
      </c>
      <c r="I276" s="245"/>
      <c r="J276" s="240"/>
      <c r="K276" s="240"/>
      <c r="L276" s="246"/>
      <c r="M276" s="247"/>
      <c r="N276" s="248"/>
      <c r="O276" s="248"/>
      <c r="P276" s="248"/>
      <c r="Q276" s="248"/>
      <c r="R276" s="248"/>
      <c r="S276" s="248"/>
      <c r="T276" s="249"/>
      <c r="U276" s="13"/>
      <c r="V276" s="13"/>
      <c r="W276" s="13"/>
      <c r="X276" s="13"/>
      <c r="Y276" s="13"/>
      <c r="Z276" s="13"/>
      <c r="AA276" s="13"/>
      <c r="AB276" s="13"/>
      <c r="AC276" s="13"/>
      <c r="AD276" s="13"/>
      <c r="AE276" s="13"/>
      <c r="AT276" s="250" t="s">
        <v>222</v>
      </c>
      <c r="AU276" s="250" t="s">
        <v>81</v>
      </c>
      <c r="AV276" s="13" t="s">
        <v>81</v>
      </c>
      <c r="AW276" s="13" t="s">
        <v>33</v>
      </c>
      <c r="AX276" s="13" t="s">
        <v>79</v>
      </c>
      <c r="AY276" s="250" t="s">
        <v>156</v>
      </c>
    </row>
    <row r="277" s="2" customFormat="1" ht="16.5" customHeight="1">
      <c r="A277" s="41"/>
      <c r="B277" s="42"/>
      <c r="C277" s="216" t="s">
        <v>451</v>
      </c>
      <c r="D277" s="216" t="s">
        <v>159</v>
      </c>
      <c r="E277" s="217" t="s">
        <v>849</v>
      </c>
      <c r="F277" s="218" t="s">
        <v>850</v>
      </c>
      <c r="G277" s="219" t="s">
        <v>218</v>
      </c>
      <c r="H277" s="220">
        <v>5.4969999999999999</v>
      </c>
      <c r="I277" s="221"/>
      <c r="J277" s="222">
        <f>ROUND(I277*H277,2)</f>
        <v>0</v>
      </c>
      <c r="K277" s="218" t="s">
        <v>219</v>
      </c>
      <c r="L277" s="47"/>
      <c r="M277" s="223" t="s">
        <v>19</v>
      </c>
      <c r="N277" s="224" t="s">
        <v>43</v>
      </c>
      <c r="O277" s="87"/>
      <c r="P277" s="225">
        <f>O277*H277</f>
        <v>0</v>
      </c>
      <c r="Q277" s="225">
        <v>0</v>
      </c>
      <c r="R277" s="225">
        <f>Q277*H277</f>
        <v>0</v>
      </c>
      <c r="S277" s="225">
        <v>0.18099999999999999</v>
      </c>
      <c r="T277" s="226">
        <f>S277*H277</f>
        <v>0.99495699999999998</v>
      </c>
      <c r="U277" s="41"/>
      <c r="V277" s="41"/>
      <c r="W277" s="41"/>
      <c r="X277" s="41"/>
      <c r="Y277" s="41"/>
      <c r="Z277" s="41"/>
      <c r="AA277" s="41"/>
      <c r="AB277" s="41"/>
      <c r="AC277" s="41"/>
      <c r="AD277" s="41"/>
      <c r="AE277" s="41"/>
      <c r="AR277" s="227" t="s">
        <v>178</v>
      </c>
      <c r="AT277" s="227" t="s">
        <v>159</v>
      </c>
      <c r="AU277" s="227" t="s">
        <v>81</v>
      </c>
      <c r="AY277" s="20" t="s">
        <v>156</v>
      </c>
      <c r="BE277" s="228">
        <f>IF(N277="základní",J277,0)</f>
        <v>0</v>
      </c>
      <c r="BF277" s="228">
        <f>IF(N277="snížená",J277,0)</f>
        <v>0</v>
      </c>
      <c r="BG277" s="228">
        <f>IF(N277="zákl. přenesená",J277,0)</f>
        <v>0</v>
      </c>
      <c r="BH277" s="228">
        <f>IF(N277="sníž. přenesená",J277,0)</f>
        <v>0</v>
      </c>
      <c r="BI277" s="228">
        <f>IF(N277="nulová",J277,0)</f>
        <v>0</v>
      </c>
      <c r="BJ277" s="20" t="s">
        <v>79</v>
      </c>
      <c r="BK277" s="228">
        <f>ROUND(I277*H277,2)</f>
        <v>0</v>
      </c>
      <c r="BL277" s="20" t="s">
        <v>178</v>
      </c>
      <c r="BM277" s="227" t="s">
        <v>851</v>
      </c>
    </row>
    <row r="278" s="2" customFormat="1">
      <c r="A278" s="41"/>
      <c r="B278" s="42"/>
      <c r="C278" s="43"/>
      <c r="D278" s="229" t="s">
        <v>166</v>
      </c>
      <c r="E278" s="43"/>
      <c r="F278" s="230" t="s">
        <v>852</v>
      </c>
      <c r="G278" s="43"/>
      <c r="H278" s="43"/>
      <c r="I278" s="231"/>
      <c r="J278" s="43"/>
      <c r="K278" s="43"/>
      <c r="L278" s="47"/>
      <c r="M278" s="232"/>
      <c r="N278" s="233"/>
      <c r="O278" s="87"/>
      <c r="P278" s="87"/>
      <c r="Q278" s="87"/>
      <c r="R278" s="87"/>
      <c r="S278" s="87"/>
      <c r="T278" s="88"/>
      <c r="U278" s="41"/>
      <c r="V278" s="41"/>
      <c r="W278" s="41"/>
      <c r="X278" s="41"/>
      <c r="Y278" s="41"/>
      <c r="Z278" s="41"/>
      <c r="AA278" s="41"/>
      <c r="AB278" s="41"/>
      <c r="AC278" s="41"/>
      <c r="AD278" s="41"/>
      <c r="AE278" s="41"/>
      <c r="AT278" s="20" t="s">
        <v>166</v>
      </c>
      <c r="AU278" s="20" t="s">
        <v>81</v>
      </c>
    </row>
    <row r="279" s="13" customFormat="1">
      <c r="A279" s="13"/>
      <c r="B279" s="239"/>
      <c r="C279" s="240"/>
      <c r="D279" s="241" t="s">
        <v>222</v>
      </c>
      <c r="E279" s="242" t="s">
        <v>19</v>
      </c>
      <c r="F279" s="243" t="s">
        <v>668</v>
      </c>
      <c r="G279" s="240"/>
      <c r="H279" s="244">
        <v>11.615</v>
      </c>
      <c r="I279" s="245"/>
      <c r="J279" s="240"/>
      <c r="K279" s="240"/>
      <c r="L279" s="246"/>
      <c r="M279" s="247"/>
      <c r="N279" s="248"/>
      <c r="O279" s="248"/>
      <c r="P279" s="248"/>
      <c r="Q279" s="248"/>
      <c r="R279" s="248"/>
      <c r="S279" s="248"/>
      <c r="T279" s="249"/>
      <c r="U279" s="13"/>
      <c r="V279" s="13"/>
      <c r="W279" s="13"/>
      <c r="X279" s="13"/>
      <c r="Y279" s="13"/>
      <c r="Z279" s="13"/>
      <c r="AA279" s="13"/>
      <c r="AB279" s="13"/>
      <c r="AC279" s="13"/>
      <c r="AD279" s="13"/>
      <c r="AE279" s="13"/>
      <c r="AT279" s="250" t="s">
        <v>222</v>
      </c>
      <c r="AU279" s="250" t="s">
        <v>81</v>
      </c>
      <c r="AV279" s="13" t="s">
        <v>81</v>
      </c>
      <c r="AW279" s="13" t="s">
        <v>33</v>
      </c>
      <c r="AX279" s="13" t="s">
        <v>72</v>
      </c>
      <c r="AY279" s="250" t="s">
        <v>156</v>
      </c>
    </row>
    <row r="280" s="13" customFormat="1">
      <c r="A280" s="13"/>
      <c r="B280" s="239"/>
      <c r="C280" s="240"/>
      <c r="D280" s="241" t="s">
        <v>222</v>
      </c>
      <c r="E280" s="242" t="s">
        <v>19</v>
      </c>
      <c r="F280" s="243" t="s">
        <v>853</v>
      </c>
      <c r="G280" s="240"/>
      <c r="H280" s="244">
        <v>-6.5999999999999996</v>
      </c>
      <c r="I280" s="245"/>
      <c r="J280" s="240"/>
      <c r="K280" s="240"/>
      <c r="L280" s="246"/>
      <c r="M280" s="247"/>
      <c r="N280" s="248"/>
      <c r="O280" s="248"/>
      <c r="P280" s="248"/>
      <c r="Q280" s="248"/>
      <c r="R280" s="248"/>
      <c r="S280" s="248"/>
      <c r="T280" s="249"/>
      <c r="U280" s="13"/>
      <c r="V280" s="13"/>
      <c r="W280" s="13"/>
      <c r="X280" s="13"/>
      <c r="Y280" s="13"/>
      <c r="Z280" s="13"/>
      <c r="AA280" s="13"/>
      <c r="AB280" s="13"/>
      <c r="AC280" s="13"/>
      <c r="AD280" s="13"/>
      <c r="AE280" s="13"/>
      <c r="AT280" s="250" t="s">
        <v>222</v>
      </c>
      <c r="AU280" s="250" t="s">
        <v>81</v>
      </c>
      <c r="AV280" s="13" t="s">
        <v>81</v>
      </c>
      <c r="AW280" s="13" t="s">
        <v>33</v>
      </c>
      <c r="AX280" s="13" t="s">
        <v>72</v>
      </c>
      <c r="AY280" s="250" t="s">
        <v>156</v>
      </c>
    </row>
    <row r="281" s="13" customFormat="1">
      <c r="A281" s="13"/>
      <c r="B281" s="239"/>
      <c r="C281" s="240"/>
      <c r="D281" s="241" t="s">
        <v>222</v>
      </c>
      <c r="E281" s="242" t="s">
        <v>19</v>
      </c>
      <c r="F281" s="243" t="s">
        <v>854</v>
      </c>
      <c r="G281" s="240"/>
      <c r="H281" s="244">
        <v>0.48199999999999998</v>
      </c>
      <c r="I281" s="245"/>
      <c r="J281" s="240"/>
      <c r="K281" s="240"/>
      <c r="L281" s="246"/>
      <c r="M281" s="247"/>
      <c r="N281" s="248"/>
      <c r="O281" s="248"/>
      <c r="P281" s="248"/>
      <c r="Q281" s="248"/>
      <c r="R281" s="248"/>
      <c r="S281" s="248"/>
      <c r="T281" s="249"/>
      <c r="U281" s="13"/>
      <c r="V281" s="13"/>
      <c r="W281" s="13"/>
      <c r="X281" s="13"/>
      <c r="Y281" s="13"/>
      <c r="Z281" s="13"/>
      <c r="AA281" s="13"/>
      <c r="AB281" s="13"/>
      <c r="AC281" s="13"/>
      <c r="AD281" s="13"/>
      <c r="AE281" s="13"/>
      <c r="AT281" s="250" t="s">
        <v>222</v>
      </c>
      <c r="AU281" s="250" t="s">
        <v>81</v>
      </c>
      <c r="AV281" s="13" t="s">
        <v>81</v>
      </c>
      <c r="AW281" s="13" t="s">
        <v>33</v>
      </c>
      <c r="AX281" s="13" t="s">
        <v>72</v>
      </c>
      <c r="AY281" s="250" t="s">
        <v>156</v>
      </c>
    </row>
    <row r="282" s="16" customFormat="1">
      <c r="A282" s="16"/>
      <c r="B282" s="272"/>
      <c r="C282" s="273"/>
      <c r="D282" s="241" t="s">
        <v>222</v>
      </c>
      <c r="E282" s="274" t="s">
        <v>19</v>
      </c>
      <c r="F282" s="275" t="s">
        <v>292</v>
      </c>
      <c r="G282" s="273"/>
      <c r="H282" s="276">
        <v>5.4970000000000008</v>
      </c>
      <c r="I282" s="277"/>
      <c r="J282" s="273"/>
      <c r="K282" s="273"/>
      <c r="L282" s="278"/>
      <c r="M282" s="279"/>
      <c r="N282" s="280"/>
      <c r="O282" s="280"/>
      <c r="P282" s="280"/>
      <c r="Q282" s="280"/>
      <c r="R282" s="280"/>
      <c r="S282" s="280"/>
      <c r="T282" s="281"/>
      <c r="U282" s="16"/>
      <c r="V282" s="16"/>
      <c r="W282" s="16"/>
      <c r="X282" s="16"/>
      <c r="Y282" s="16"/>
      <c r="Z282" s="16"/>
      <c r="AA282" s="16"/>
      <c r="AB282" s="16"/>
      <c r="AC282" s="16"/>
      <c r="AD282" s="16"/>
      <c r="AE282" s="16"/>
      <c r="AT282" s="282" t="s">
        <v>222</v>
      </c>
      <c r="AU282" s="282" t="s">
        <v>81</v>
      </c>
      <c r="AV282" s="16" t="s">
        <v>178</v>
      </c>
      <c r="AW282" s="16" t="s">
        <v>33</v>
      </c>
      <c r="AX282" s="16" t="s">
        <v>79</v>
      </c>
      <c r="AY282" s="282" t="s">
        <v>156</v>
      </c>
    </row>
    <row r="283" s="2" customFormat="1" ht="16.5" customHeight="1">
      <c r="A283" s="41"/>
      <c r="B283" s="42"/>
      <c r="C283" s="216" t="s">
        <v>457</v>
      </c>
      <c r="D283" s="216" t="s">
        <v>159</v>
      </c>
      <c r="E283" s="217" t="s">
        <v>855</v>
      </c>
      <c r="F283" s="218" t="s">
        <v>856</v>
      </c>
      <c r="G283" s="219" t="s">
        <v>218</v>
      </c>
      <c r="H283" s="220">
        <v>10.91</v>
      </c>
      <c r="I283" s="221"/>
      <c r="J283" s="222">
        <f>ROUND(I283*H283,2)</f>
        <v>0</v>
      </c>
      <c r="K283" s="218" t="s">
        <v>219</v>
      </c>
      <c r="L283" s="47"/>
      <c r="M283" s="223" t="s">
        <v>19</v>
      </c>
      <c r="N283" s="224" t="s">
        <v>43</v>
      </c>
      <c r="O283" s="87"/>
      <c r="P283" s="225">
        <f>O283*H283</f>
        <v>0</v>
      </c>
      <c r="Q283" s="225">
        <v>0</v>
      </c>
      <c r="R283" s="225">
        <f>Q283*H283</f>
        <v>0</v>
      </c>
      <c r="S283" s="225">
        <v>0.26100000000000001</v>
      </c>
      <c r="T283" s="226">
        <f>S283*H283</f>
        <v>2.8475100000000002</v>
      </c>
      <c r="U283" s="41"/>
      <c r="V283" s="41"/>
      <c r="W283" s="41"/>
      <c r="X283" s="41"/>
      <c r="Y283" s="41"/>
      <c r="Z283" s="41"/>
      <c r="AA283" s="41"/>
      <c r="AB283" s="41"/>
      <c r="AC283" s="41"/>
      <c r="AD283" s="41"/>
      <c r="AE283" s="41"/>
      <c r="AR283" s="227" t="s">
        <v>178</v>
      </c>
      <c r="AT283" s="227" t="s">
        <v>159</v>
      </c>
      <c r="AU283" s="227" t="s">
        <v>81</v>
      </c>
      <c r="AY283" s="20" t="s">
        <v>156</v>
      </c>
      <c r="BE283" s="228">
        <f>IF(N283="základní",J283,0)</f>
        <v>0</v>
      </c>
      <c r="BF283" s="228">
        <f>IF(N283="snížená",J283,0)</f>
        <v>0</v>
      </c>
      <c r="BG283" s="228">
        <f>IF(N283="zákl. přenesená",J283,0)</f>
        <v>0</v>
      </c>
      <c r="BH283" s="228">
        <f>IF(N283="sníž. přenesená",J283,0)</f>
        <v>0</v>
      </c>
      <c r="BI283" s="228">
        <f>IF(N283="nulová",J283,0)</f>
        <v>0</v>
      </c>
      <c r="BJ283" s="20" t="s">
        <v>79</v>
      </c>
      <c r="BK283" s="228">
        <f>ROUND(I283*H283,2)</f>
        <v>0</v>
      </c>
      <c r="BL283" s="20" t="s">
        <v>178</v>
      </c>
      <c r="BM283" s="227" t="s">
        <v>857</v>
      </c>
    </row>
    <row r="284" s="2" customFormat="1">
      <c r="A284" s="41"/>
      <c r="B284" s="42"/>
      <c r="C284" s="43"/>
      <c r="D284" s="229" t="s">
        <v>166</v>
      </c>
      <c r="E284" s="43"/>
      <c r="F284" s="230" t="s">
        <v>858</v>
      </c>
      <c r="G284" s="43"/>
      <c r="H284" s="43"/>
      <c r="I284" s="231"/>
      <c r="J284" s="43"/>
      <c r="K284" s="43"/>
      <c r="L284" s="47"/>
      <c r="M284" s="232"/>
      <c r="N284" s="233"/>
      <c r="O284" s="87"/>
      <c r="P284" s="87"/>
      <c r="Q284" s="87"/>
      <c r="R284" s="87"/>
      <c r="S284" s="87"/>
      <c r="T284" s="88"/>
      <c r="U284" s="41"/>
      <c r="V284" s="41"/>
      <c r="W284" s="41"/>
      <c r="X284" s="41"/>
      <c r="Y284" s="41"/>
      <c r="Z284" s="41"/>
      <c r="AA284" s="41"/>
      <c r="AB284" s="41"/>
      <c r="AC284" s="41"/>
      <c r="AD284" s="41"/>
      <c r="AE284" s="41"/>
      <c r="AT284" s="20" t="s">
        <v>166</v>
      </c>
      <c r="AU284" s="20" t="s">
        <v>81</v>
      </c>
    </row>
    <row r="285" s="13" customFormat="1">
      <c r="A285" s="13"/>
      <c r="B285" s="239"/>
      <c r="C285" s="240"/>
      <c r="D285" s="241" t="s">
        <v>222</v>
      </c>
      <c r="E285" s="242" t="s">
        <v>19</v>
      </c>
      <c r="F285" s="243" t="s">
        <v>859</v>
      </c>
      <c r="G285" s="240"/>
      <c r="H285" s="244">
        <v>12.51</v>
      </c>
      <c r="I285" s="245"/>
      <c r="J285" s="240"/>
      <c r="K285" s="240"/>
      <c r="L285" s="246"/>
      <c r="M285" s="247"/>
      <c r="N285" s="248"/>
      <c r="O285" s="248"/>
      <c r="P285" s="248"/>
      <c r="Q285" s="248"/>
      <c r="R285" s="248"/>
      <c r="S285" s="248"/>
      <c r="T285" s="249"/>
      <c r="U285" s="13"/>
      <c r="V285" s="13"/>
      <c r="W285" s="13"/>
      <c r="X285" s="13"/>
      <c r="Y285" s="13"/>
      <c r="Z285" s="13"/>
      <c r="AA285" s="13"/>
      <c r="AB285" s="13"/>
      <c r="AC285" s="13"/>
      <c r="AD285" s="13"/>
      <c r="AE285" s="13"/>
      <c r="AT285" s="250" t="s">
        <v>222</v>
      </c>
      <c r="AU285" s="250" t="s">
        <v>81</v>
      </c>
      <c r="AV285" s="13" t="s">
        <v>81</v>
      </c>
      <c r="AW285" s="13" t="s">
        <v>33</v>
      </c>
      <c r="AX285" s="13" t="s">
        <v>72</v>
      </c>
      <c r="AY285" s="250" t="s">
        <v>156</v>
      </c>
    </row>
    <row r="286" s="13" customFormat="1">
      <c r="A286" s="13"/>
      <c r="B286" s="239"/>
      <c r="C286" s="240"/>
      <c r="D286" s="241" t="s">
        <v>222</v>
      </c>
      <c r="E286" s="242" t="s">
        <v>19</v>
      </c>
      <c r="F286" s="243" t="s">
        <v>743</v>
      </c>
      <c r="G286" s="240"/>
      <c r="H286" s="244">
        <v>-1.6000000000000001</v>
      </c>
      <c r="I286" s="245"/>
      <c r="J286" s="240"/>
      <c r="K286" s="240"/>
      <c r="L286" s="246"/>
      <c r="M286" s="247"/>
      <c r="N286" s="248"/>
      <c r="O286" s="248"/>
      <c r="P286" s="248"/>
      <c r="Q286" s="248"/>
      <c r="R286" s="248"/>
      <c r="S286" s="248"/>
      <c r="T286" s="249"/>
      <c r="U286" s="13"/>
      <c r="V286" s="13"/>
      <c r="W286" s="13"/>
      <c r="X286" s="13"/>
      <c r="Y286" s="13"/>
      <c r="Z286" s="13"/>
      <c r="AA286" s="13"/>
      <c r="AB286" s="13"/>
      <c r="AC286" s="13"/>
      <c r="AD286" s="13"/>
      <c r="AE286" s="13"/>
      <c r="AT286" s="250" t="s">
        <v>222</v>
      </c>
      <c r="AU286" s="250" t="s">
        <v>81</v>
      </c>
      <c r="AV286" s="13" t="s">
        <v>81</v>
      </c>
      <c r="AW286" s="13" t="s">
        <v>33</v>
      </c>
      <c r="AX286" s="13" t="s">
        <v>72</v>
      </c>
      <c r="AY286" s="250" t="s">
        <v>156</v>
      </c>
    </row>
    <row r="287" s="16" customFormat="1">
      <c r="A287" s="16"/>
      <c r="B287" s="272"/>
      <c r="C287" s="273"/>
      <c r="D287" s="241" t="s">
        <v>222</v>
      </c>
      <c r="E287" s="274" t="s">
        <v>19</v>
      </c>
      <c r="F287" s="275" t="s">
        <v>292</v>
      </c>
      <c r="G287" s="273"/>
      <c r="H287" s="276">
        <v>10.91</v>
      </c>
      <c r="I287" s="277"/>
      <c r="J287" s="273"/>
      <c r="K287" s="273"/>
      <c r="L287" s="278"/>
      <c r="M287" s="279"/>
      <c r="N287" s="280"/>
      <c r="O287" s="280"/>
      <c r="P287" s="280"/>
      <c r="Q287" s="280"/>
      <c r="R287" s="280"/>
      <c r="S287" s="280"/>
      <c r="T287" s="281"/>
      <c r="U287" s="16"/>
      <c r="V287" s="16"/>
      <c r="W287" s="16"/>
      <c r="X287" s="16"/>
      <c r="Y287" s="16"/>
      <c r="Z287" s="16"/>
      <c r="AA287" s="16"/>
      <c r="AB287" s="16"/>
      <c r="AC287" s="16"/>
      <c r="AD287" s="16"/>
      <c r="AE287" s="16"/>
      <c r="AT287" s="282" t="s">
        <v>222</v>
      </c>
      <c r="AU287" s="282" t="s">
        <v>81</v>
      </c>
      <c r="AV287" s="16" t="s">
        <v>178</v>
      </c>
      <c r="AW287" s="16" t="s">
        <v>33</v>
      </c>
      <c r="AX287" s="16" t="s">
        <v>79</v>
      </c>
      <c r="AY287" s="282" t="s">
        <v>156</v>
      </c>
    </row>
    <row r="288" s="2" customFormat="1" ht="16.5" customHeight="1">
      <c r="A288" s="41"/>
      <c r="B288" s="42"/>
      <c r="C288" s="216" t="s">
        <v>462</v>
      </c>
      <c r="D288" s="216" t="s">
        <v>159</v>
      </c>
      <c r="E288" s="217" t="s">
        <v>860</v>
      </c>
      <c r="F288" s="218" t="s">
        <v>861</v>
      </c>
      <c r="G288" s="219" t="s">
        <v>218</v>
      </c>
      <c r="H288" s="220">
        <v>5.4649999999999999</v>
      </c>
      <c r="I288" s="221"/>
      <c r="J288" s="222">
        <f>ROUND(I288*H288,2)</f>
        <v>0</v>
      </c>
      <c r="K288" s="218" t="s">
        <v>219</v>
      </c>
      <c r="L288" s="47"/>
      <c r="M288" s="223" t="s">
        <v>19</v>
      </c>
      <c r="N288" s="224" t="s">
        <v>43</v>
      </c>
      <c r="O288" s="87"/>
      <c r="P288" s="225">
        <f>O288*H288</f>
        <v>0</v>
      </c>
      <c r="Q288" s="225">
        <v>0</v>
      </c>
      <c r="R288" s="225">
        <f>Q288*H288</f>
        <v>0</v>
      </c>
      <c r="S288" s="225">
        <v>0.10000000000000001</v>
      </c>
      <c r="T288" s="226">
        <f>S288*H288</f>
        <v>0.54649999999999999</v>
      </c>
      <c r="U288" s="41"/>
      <c r="V288" s="41"/>
      <c r="W288" s="41"/>
      <c r="X288" s="41"/>
      <c r="Y288" s="41"/>
      <c r="Z288" s="41"/>
      <c r="AA288" s="41"/>
      <c r="AB288" s="41"/>
      <c r="AC288" s="41"/>
      <c r="AD288" s="41"/>
      <c r="AE288" s="41"/>
      <c r="AR288" s="227" t="s">
        <v>178</v>
      </c>
      <c r="AT288" s="227" t="s">
        <v>159</v>
      </c>
      <c r="AU288" s="227" t="s">
        <v>81</v>
      </c>
      <c r="AY288" s="20" t="s">
        <v>156</v>
      </c>
      <c r="BE288" s="228">
        <f>IF(N288="základní",J288,0)</f>
        <v>0</v>
      </c>
      <c r="BF288" s="228">
        <f>IF(N288="snížená",J288,0)</f>
        <v>0</v>
      </c>
      <c r="BG288" s="228">
        <f>IF(N288="zákl. přenesená",J288,0)</f>
        <v>0</v>
      </c>
      <c r="BH288" s="228">
        <f>IF(N288="sníž. přenesená",J288,0)</f>
        <v>0</v>
      </c>
      <c r="BI288" s="228">
        <f>IF(N288="nulová",J288,0)</f>
        <v>0</v>
      </c>
      <c r="BJ288" s="20" t="s">
        <v>79</v>
      </c>
      <c r="BK288" s="228">
        <f>ROUND(I288*H288,2)</f>
        <v>0</v>
      </c>
      <c r="BL288" s="20" t="s">
        <v>178</v>
      </c>
      <c r="BM288" s="227" t="s">
        <v>862</v>
      </c>
    </row>
    <row r="289" s="2" customFormat="1">
      <c r="A289" s="41"/>
      <c r="B289" s="42"/>
      <c r="C289" s="43"/>
      <c r="D289" s="229" t="s">
        <v>166</v>
      </c>
      <c r="E289" s="43"/>
      <c r="F289" s="230" t="s">
        <v>863</v>
      </c>
      <c r="G289" s="43"/>
      <c r="H289" s="43"/>
      <c r="I289" s="231"/>
      <c r="J289" s="43"/>
      <c r="K289" s="43"/>
      <c r="L289" s="47"/>
      <c r="M289" s="232"/>
      <c r="N289" s="233"/>
      <c r="O289" s="87"/>
      <c r="P289" s="87"/>
      <c r="Q289" s="87"/>
      <c r="R289" s="87"/>
      <c r="S289" s="87"/>
      <c r="T289" s="88"/>
      <c r="U289" s="41"/>
      <c r="V289" s="41"/>
      <c r="W289" s="41"/>
      <c r="X289" s="41"/>
      <c r="Y289" s="41"/>
      <c r="Z289" s="41"/>
      <c r="AA289" s="41"/>
      <c r="AB289" s="41"/>
      <c r="AC289" s="41"/>
      <c r="AD289" s="41"/>
      <c r="AE289" s="41"/>
      <c r="AT289" s="20" t="s">
        <v>166</v>
      </c>
      <c r="AU289" s="20" t="s">
        <v>81</v>
      </c>
    </row>
    <row r="290" s="13" customFormat="1">
      <c r="A290" s="13"/>
      <c r="B290" s="239"/>
      <c r="C290" s="240"/>
      <c r="D290" s="241" t="s">
        <v>222</v>
      </c>
      <c r="E290" s="242" t="s">
        <v>19</v>
      </c>
      <c r="F290" s="243" t="s">
        <v>864</v>
      </c>
      <c r="G290" s="240"/>
      <c r="H290" s="244">
        <v>5.4649999999999999</v>
      </c>
      <c r="I290" s="245"/>
      <c r="J290" s="240"/>
      <c r="K290" s="240"/>
      <c r="L290" s="246"/>
      <c r="M290" s="247"/>
      <c r="N290" s="248"/>
      <c r="O290" s="248"/>
      <c r="P290" s="248"/>
      <c r="Q290" s="248"/>
      <c r="R290" s="248"/>
      <c r="S290" s="248"/>
      <c r="T290" s="249"/>
      <c r="U290" s="13"/>
      <c r="V290" s="13"/>
      <c r="W290" s="13"/>
      <c r="X290" s="13"/>
      <c r="Y290" s="13"/>
      <c r="Z290" s="13"/>
      <c r="AA290" s="13"/>
      <c r="AB290" s="13"/>
      <c r="AC290" s="13"/>
      <c r="AD290" s="13"/>
      <c r="AE290" s="13"/>
      <c r="AT290" s="250" t="s">
        <v>222</v>
      </c>
      <c r="AU290" s="250" t="s">
        <v>81</v>
      </c>
      <c r="AV290" s="13" t="s">
        <v>81</v>
      </c>
      <c r="AW290" s="13" t="s">
        <v>33</v>
      </c>
      <c r="AX290" s="13" t="s">
        <v>79</v>
      </c>
      <c r="AY290" s="250" t="s">
        <v>156</v>
      </c>
    </row>
    <row r="291" s="2" customFormat="1" ht="24.15" customHeight="1">
      <c r="A291" s="41"/>
      <c r="B291" s="42"/>
      <c r="C291" s="216" t="s">
        <v>466</v>
      </c>
      <c r="D291" s="216" t="s">
        <v>159</v>
      </c>
      <c r="E291" s="217" t="s">
        <v>865</v>
      </c>
      <c r="F291" s="218" t="s">
        <v>866</v>
      </c>
      <c r="G291" s="219" t="s">
        <v>226</v>
      </c>
      <c r="H291" s="220">
        <v>1.4350000000000001</v>
      </c>
      <c r="I291" s="221"/>
      <c r="J291" s="222">
        <f>ROUND(I291*H291,2)</f>
        <v>0</v>
      </c>
      <c r="K291" s="218" t="s">
        <v>219</v>
      </c>
      <c r="L291" s="47"/>
      <c r="M291" s="223" t="s">
        <v>19</v>
      </c>
      <c r="N291" s="224" t="s">
        <v>43</v>
      </c>
      <c r="O291" s="87"/>
      <c r="P291" s="225">
        <f>O291*H291</f>
        <v>0</v>
      </c>
      <c r="Q291" s="225">
        <v>0</v>
      </c>
      <c r="R291" s="225">
        <f>Q291*H291</f>
        <v>0</v>
      </c>
      <c r="S291" s="225">
        <v>1.8</v>
      </c>
      <c r="T291" s="226">
        <f>S291*H291</f>
        <v>2.5830000000000002</v>
      </c>
      <c r="U291" s="41"/>
      <c r="V291" s="41"/>
      <c r="W291" s="41"/>
      <c r="X291" s="41"/>
      <c r="Y291" s="41"/>
      <c r="Z291" s="41"/>
      <c r="AA291" s="41"/>
      <c r="AB291" s="41"/>
      <c r="AC291" s="41"/>
      <c r="AD291" s="41"/>
      <c r="AE291" s="41"/>
      <c r="AR291" s="227" t="s">
        <v>178</v>
      </c>
      <c r="AT291" s="227" t="s">
        <v>159</v>
      </c>
      <c r="AU291" s="227" t="s">
        <v>81</v>
      </c>
      <c r="AY291" s="20" t="s">
        <v>156</v>
      </c>
      <c r="BE291" s="228">
        <f>IF(N291="základní",J291,0)</f>
        <v>0</v>
      </c>
      <c r="BF291" s="228">
        <f>IF(N291="snížená",J291,0)</f>
        <v>0</v>
      </c>
      <c r="BG291" s="228">
        <f>IF(N291="zákl. přenesená",J291,0)</f>
        <v>0</v>
      </c>
      <c r="BH291" s="228">
        <f>IF(N291="sníž. přenesená",J291,0)</f>
        <v>0</v>
      </c>
      <c r="BI291" s="228">
        <f>IF(N291="nulová",J291,0)</f>
        <v>0</v>
      </c>
      <c r="BJ291" s="20" t="s">
        <v>79</v>
      </c>
      <c r="BK291" s="228">
        <f>ROUND(I291*H291,2)</f>
        <v>0</v>
      </c>
      <c r="BL291" s="20" t="s">
        <v>178</v>
      </c>
      <c r="BM291" s="227" t="s">
        <v>867</v>
      </c>
    </row>
    <row r="292" s="2" customFormat="1">
      <c r="A292" s="41"/>
      <c r="B292" s="42"/>
      <c r="C292" s="43"/>
      <c r="D292" s="229" t="s">
        <v>166</v>
      </c>
      <c r="E292" s="43"/>
      <c r="F292" s="230" t="s">
        <v>868</v>
      </c>
      <c r="G292" s="43"/>
      <c r="H292" s="43"/>
      <c r="I292" s="231"/>
      <c r="J292" s="43"/>
      <c r="K292" s="43"/>
      <c r="L292" s="47"/>
      <c r="M292" s="232"/>
      <c r="N292" s="233"/>
      <c r="O292" s="87"/>
      <c r="P292" s="87"/>
      <c r="Q292" s="87"/>
      <c r="R292" s="87"/>
      <c r="S292" s="87"/>
      <c r="T292" s="88"/>
      <c r="U292" s="41"/>
      <c r="V292" s="41"/>
      <c r="W292" s="41"/>
      <c r="X292" s="41"/>
      <c r="Y292" s="41"/>
      <c r="Z292" s="41"/>
      <c r="AA292" s="41"/>
      <c r="AB292" s="41"/>
      <c r="AC292" s="41"/>
      <c r="AD292" s="41"/>
      <c r="AE292" s="41"/>
      <c r="AT292" s="20" t="s">
        <v>166</v>
      </c>
      <c r="AU292" s="20" t="s">
        <v>81</v>
      </c>
    </row>
    <row r="293" s="13" customFormat="1">
      <c r="A293" s="13"/>
      <c r="B293" s="239"/>
      <c r="C293" s="240"/>
      <c r="D293" s="241" t="s">
        <v>222</v>
      </c>
      <c r="E293" s="242" t="s">
        <v>19</v>
      </c>
      <c r="F293" s="243" t="s">
        <v>869</v>
      </c>
      <c r="G293" s="240"/>
      <c r="H293" s="244">
        <v>1.986</v>
      </c>
      <c r="I293" s="245"/>
      <c r="J293" s="240"/>
      <c r="K293" s="240"/>
      <c r="L293" s="246"/>
      <c r="M293" s="247"/>
      <c r="N293" s="248"/>
      <c r="O293" s="248"/>
      <c r="P293" s="248"/>
      <c r="Q293" s="248"/>
      <c r="R293" s="248"/>
      <c r="S293" s="248"/>
      <c r="T293" s="249"/>
      <c r="U293" s="13"/>
      <c r="V293" s="13"/>
      <c r="W293" s="13"/>
      <c r="X293" s="13"/>
      <c r="Y293" s="13"/>
      <c r="Z293" s="13"/>
      <c r="AA293" s="13"/>
      <c r="AB293" s="13"/>
      <c r="AC293" s="13"/>
      <c r="AD293" s="13"/>
      <c r="AE293" s="13"/>
      <c r="AT293" s="250" t="s">
        <v>222</v>
      </c>
      <c r="AU293" s="250" t="s">
        <v>81</v>
      </c>
      <c r="AV293" s="13" t="s">
        <v>81</v>
      </c>
      <c r="AW293" s="13" t="s">
        <v>33</v>
      </c>
      <c r="AX293" s="13" t="s">
        <v>72</v>
      </c>
      <c r="AY293" s="250" t="s">
        <v>156</v>
      </c>
    </row>
    <row r="294" s="13" customFormat="1">
      <c r="A294" s="13"/>
      <c r="B294" s="239"/>
      <c r="C294" s="240"/>
      <c r="D294" s="241" t="s">
        <v>222</v>
      </c>
      <c r="E294" s="242" t="s">
        <v>19</v>
      </c>
      <c r="F294" s="243" t="s">
        <v>870</v>
      </c>
      <c r="G294" s="240"/>
      <c r="H294" s="244">
        <v>-0.49199999999999999</v>
      </c>
      <c r="I294" s="245"/>
      <c r="J294" s="240"/>
      <c r="K294" s="240"/>
      <c r="L294" s="246"/>
      <c r="M294" s="247"/>
      <c r="N294" s="248"/>
      <c r="O294" s="248"/>
      <c r="P294" s="248"/>
      <c r="Q294" s="248"/>
      <c r="R294" s="248"/>
      <c r="S294" s="248"/>
      <c r="T294" s="249"/>
      <c r="U294" s="13"/>
      <c r="V294" s="13"/>
      <c r="W294" s="13"/>
      <c r="X294" s="13"/>
      <c r="Y294" s="13"/>
      <c r="Z294" s="13"/>
      <c r="AA294" s="13"/>
      <c r="AB294" s="13"/>
      <c r="AC294" s="13"/>
      <c r="AD294" s="13"/>
      <c r="AE294" s="13"/>
      <c r="AT294" s="250" t="s">
        <v>222</v>
      </c>
      <c r="AU294" s="250" t="s">
        <v>81</v>
      </c>
      <c r="AV294" s="13" t="s">
        <v>81</v>
      </c>
      <c r="AW294" s="13" t="s">
        <v>33</v>
      </c>
      <c r="AX294" s="13" t="s">
        <v>72</v>
      </c>
      <c r="AY294" s="250" t="s">
        <v>156</v>
      </c>
    </row>
    <row r="295" s="13" customFormat="1">
      <c r="A295" s="13"/>
      <c r="B295" s="239"/>
      <c r="C295" s="240"/>
      <c r="D295" s="241" t="s">
        <v>222</v>
      </c>
      <c r="E295" s="242" t="s">
        <v>19</v>
      </c>
      <c r="F295" s="243" t="s">
        <v>871</v>
      </c>
      <c r="G295" s="240"/>
      <c r="H295" s="244">
        <v>-0.058999999999999997</v>
      </c>
      <c r="I295" s="245"/>
      <c r="J295" s="240"/>
      <c r="K295" s="240"/>
      <c r="L295" s="246"/>
      <c r="M295" s="247"/>
      <c r="N295" s="248"/>
      <c r="O295" s="248"/>
      <c r="P295" s="248"/>
      <c r="Q295" s="248"/>
      <c r="R295" s="248"/>
      <c r="S295" s="248"/>
      <c r="T295" s="249"/>
      <c r="U295" s="13"/>
      <c r="V295" s="13"/>
      <c r="W295" s="13"/>
      <c r="X295" s="13"/>
      <c r="Y295" s="13"/>
      <c r="Z295" s="13"/>
      <c r="AA295" s="13"/>
      <c r="AB295" s="13"/>
      <c r="AC295" s="13"/>
      <c r="AD295" s="13"/>
      <c r="AE295" s="13"/>
      <c r="AT295" s="250" t="s">
        <v>222</v>
      </c>
      <c r="AU295" s="250" t="s">
        <v>81</v>
      </c>
      <c r="AV295" s="13" t="s">
        <v>81</v>
      </c>
      <c r="AW295" s="13" t="s">
        <v>33</v>
      </c>
      <c r="AX295" s="13" t="s">
        <v>72</v>
      </c>
      <c r="AY295" s="250" t="s">
        <v>156</v>
      </c>
    </row>
    <row r="296" s="16" customFormat="1">
      <c r="A296" s="16"/>
      <c r="B296" s="272"/>
      <c r="C296" s="273"/>
      <c r="D296" s="241" t="s">
        <v>222</v>
      </c>
      <c r="E296" s="274" t="s">
        <v>19</v>
      </c>
      <c r="F296" s="275" t="s">
        <v>292</v>
      </c>
      <c r="G296" s="273"/>
      <c r="H296" s="276">
        <v>1.4350000000000001</v>
      </c>
      <c r="I296" s="277"/>
      <c r="J296" s="273"/>
      <c r="K296" s="273"/>
      <c r="L296" s="278"/>
      <c r="M296" s="279"/>
      <c r="N296" s="280"/>
      <c r="O296" s="280"/>
      <c r="P296" s="280"/>
      <c r="Q296" s="280"/>
      <c r="R296" s="280"/>
      <c r="S296" s="280"/>
      <c r="T296" s="281"/>
      <c r="U296" s="16"/>
      <c r="V296" s="16"/>
      <c r="W296" s="16"/>
      <c r="X296" s="16"/>
      <c r="Y296" s="16"/>
      <c r="Z296" s="16"/>
      <c r="AA296" s="16"/>
      <c r="AB296" s="16"/>
      <c r="AC296" s="16"/>
      <c r="AD296" s="16"/>
      <c r="AE296" s="16"/>
      <c r="AT296" s="282" t="s">
        <v>222</v>
      </c>
      <c r="AU296" s="282" t="s">
        <v>81</v>
      </c>
      <c r="AV296" s="16" t="s">
        <v>178</v>
      </c>
      <c r="AW296" s="16" t="s">
        <v>33</v>
      </c>
      <c r="AX296" s="16" t="s">
        <v>79</v>
      </c>
      <c r="AY296" s="282" t="s">
        <v>156</v>
      </c>
    </row>
    <row r="297" s="2" customFormat="1" ht="24.15" customHeight="1">
      <c r="A297" s="41"/>
      <c r="B297" s="42"/>
      <c r="C297" s="216" t="s">
        <v>471</v>
      </c>
      <c r="D297" s="216" t="s">
        <v>159</v>
      </c>
      <c r="E297" s="217" t="s">
        <v>427</v>
      </c>
      <c r="F297" s="218" t="s">
        <v>872</v>
      </c>
      <c r="G297" s="219" t="s">
        <v>226</v>
      </c>
      <c r="H297" s="220">
        <v>0.37</v>
      </c>
      <c r="I297" s="221"/>
      <c r="J297" s="222">
        <f>ROUND(I297*H297,2)</f>
        <v>0</v>
      </c>
      <c r="K297" s="218" t="s">
        <v>219</v>
      </c>
      <c r="L297" s="47"/>
      <c r="M297" s="223" t="s">
        <v>19</v>
      </c>
      <c r="N297" s="224" t="s">
        <v>43</v>
      </c>
      <c r="O297" s="87"/>
      <c r="P297" s="225">
        <f>O297*H297</f>
        <v>0</v>
      </c>
      <c r="Q297" s="225">
        <v>0</v>
      </c>
      <c r="R297" s="225">
        <f>Q297*H297</f>
        <v>0</v>
      </c>
      <c r="S297" s="225">
        <v>1.8</v>
      </c>
      <c r="T297" s="226">
        <f>S297*H297</f>
        <v>0.66600000000000004</v>
      </c>
      <c r="U297" s="41"/>
      <c r="V297" s="41"/>
      <c r="W297" s="41"/>
      <c r="X297" s="41"/>
      <c r="Y297" s="41"/>
      <c r="Z297" s="41"/>
      <c r="AA297" s="41"/>
      <c r="AB297" s="41"/>
      <c r="AC297" s="41"/>
      <c r="AD297" s="41"/>
      <c r="AE297" s="41"/>
      <c r="AR297" s="227" t="s">
        <v>178</v>
      </c>
      <c r="AT297" s="227" t="s">
        <v>159</v>
      </c>
      <c r="AU297" s="227" t="s">
        <v>81</v>
      </c>
      <c r="AY297" s="20" t="s">
        <v>156</v>
      </c>
      <c r="BE297" s="228">
        <f>IF(N297="základní",J297,0)</f>
        <v>0</v>
      </c>
      <c r="BF297" s="228">
        <f>IF(N297="snížená",J297,0)</f>
        <v>0</v>
      </c>
      <c r="BG297" s="228">
        <f>IF(N297="zákl. přenesená",J297,0)</f>
        <v>0</v>
      </c>
      <c r="BH297" s="228">
        <f>IF(N297="sníž. přenesená",J297,0)</f>
        <v>0</v>
      </c>
      <c r="BI297" s="228">
        <f>IF(N297="nulová",J297,0)</f>
        <v>0</v>
      </c>
      <c r="BJ297" s="20" t="s">
        <v>79</v>
      </c>
      <c r="BK297" s="228">
        <f>ROUND(I297*H297,2)</f>
        <v>0</v>
      </c>
      <c r="BL297" s="20" t="s">
        <v>178</v>
      </c>
      <c r="BM297" s="227" t="s">
        <v>873</v>
      </c>
    </row>
    <row r="298" s="2" customFormat="1">
      <c r="A298" s="41"/>
      <c r="B298" s="42"/>
      <c r="C298" s="43"/>
      <c r="D298" s="229" t="s">
        <v>166</v>
      </c>
      <c r="E298" s="43"/>
      <c r="F298" s="230" t="s">
        <v>430</v>
      </c>
      <c r="G298" s="43"/>
      <c r="H298" s="43"/>
      <c r="I298" s="231"/>
      <c r="J298" s="43"/>
      <c r="K298" s="43"/>
      <c r="L298" s="47"/>
      <c r="M298" s="232"/>
      <c r="N298" s="233"/>
      <c r="O298" s="87"/>
      <c r="P298" s="87"/>
      <c r="Q298" s="87"/>
      <c r="R298" s="87"/>
      <c r="S298" s="87"/>
      <c r="T298" s="88"/>
      <c r="U298" s="41"/>
      <c r="V298" s="41"/>
      <c r="W298" s="41"/>
      <c r="X298" s="41"/>
      <c r="Y298" s="41"/>
      <c r="Z298" s="41"/>
      <c r="AA298" s="41"/>
      <c r="AB298" s="41"/>
      <c r="AC298" s="41"/>
      <c r="AD298" s="41"/>
      <c r="AE298" s="41"/>
      <c r="AT298" s="20" t="s">
        <v>166</v>
      </c>
      <c r="AU298" s="20" t="s">
        <v>81</v>
      </c>
    </row>
    <row r="299" s="13" customFormat="1">
      <c r="A299" s="13"/>
      <c r="B299" s="239"/>
      <c r="C299" s="240"/>
      <c r="D299" s="241" t="s">
        <v>222</v>
      </c>
      <c r="E299" s="242" t="s">
        <v>19</v>
      </c>
      <c r="F299" s="243" t="s">
        <v>874</v>
      </c>
      <c r="G299" s="240"/>
      <c r="H299" s="244">
        <v>0.122</v>
      </c>
      <c r="I299" s="245"/>
      <c r="J299" s="240"/>
      <c r="K299" s="240"/>
      <c r="L299" s="246"/>
      <c r="M299" s="247"/>
      <c r="N299" s="248"/>
      <c r="O299" s="248"/>
      <c r="P299" s="248"/>
      <c r="Q299" s="248"/>
      <c r="R299" s="248"/>
      <c r="S299" s="248"/>
      <c r="T299" s="249"/>
      <c r="U299" s="13"/>
      <c r="V299" s="13"/>
      <c r="W299" s="13"/>
      <c r="X299" s="13"/>
      <c r="Y299" s="13"/>
      <c r="Z299" s="13"/>
      <c r="AA299" s="13"/>
      <c r="AB299" s="13"/>
      <c r="AC299" s="13"/>
      <c r="AD299" s="13"/>
      <c r="AE299" s="13"/>
      <c r="AT299" s="250" t="s">
        <v>222</v>
      </c>
      <c r="AU299" s="250" t="s">
        <v>81</v>
      </c>
      <c r="AV299" s="13" t="s">
        <v>81</v>
      </c>
      <c r="AW299" s="13" t="s">
        <v>33</v>
      </c>
      <c r="AX299" s="13" t="s">
        <v>72</v>
      </c>
      <c r="AY299" s="250" t="s">
        <v>156</v>
      </c>
    </row>
    <row r="300" s="13" customFormat="1">
      <c r="A300" s="13"/>
      <c r="B300" s="239"/>
      <c r="C300" s="240"/>
      <c r="D300" s="241" t="s">
        <v>222</v>
      </c>
      <c r="E300" s="242" t="s">
        <v>19</v>
      </c>
      <c r="F300" s="243" t="s">
        <v>875</v>
      </c>
      <c r="G300" s="240"/>
      <c r="H300" s="244">
        <v>0.153</v>
      </c>
      <c r="I300" s="245"/>
      <c r="J300" s="240"/>
      <c r="K300" s="240"/>
      <c r="L300" s="246"/>
      <c r="M300" s="247"/>
      <c r="N300" s="248"/>
      <c r="O300" s="248"/>
      <c r="P300" s="248"/>
      <c r="Q300" s="248"/>
      <c r="R300" s="248"/>
      <c r="S300" s="248"/>
      <c r="T300" s="249"/>
      <c r="U300" s="13"/>
      <c r="V300" s="13"/>
      <c r="W300" s="13"/>
      <c r="X300" s="13"/>
      <c r="Y300" s="13"/>
      <c r="Z300" s="13"/>
      <c r="AA300" s="13"/>
      <c r="AB300" s="13"/>
      <c r="AC300" s="13"/>
      <c r="AD300" s="13"/>
      <c r="AE300" s="13"/>
      <c r="AT300" s="250" t="s">
        <v>222</v>
      </c>
      <c r="AU300" s="250" t="s">
        <v>81</v>
      </c>
      <c r="AV300" s="13" t="s">
        <v>81</v>
      </c>
      <c r="AW300" s="13" t="s">
        <v>33</v>
      </c>
      <c r="AX300" s="13" t="s">
        <v>72</v>
      </c>
      <c r="AY300" s="250" t="s">
        <v>156</v>
      </c>
    </row>
    <row r="301" s="13" customFormat="1">
      <c r="A301" s="13"/>
      <c r="B301" s="239"/>
      <c r="C301" s="240"/>
      <c r="D301" s="241" t="s">
        <v>222</v>
      </c>
      <c r="E301" s="242" t="s">
        <v>19</v>
      </c>
      <c r="F301" s="243" t="s">
        <v>876</v>
      </c>
      <c r="G301" s="240"/>
      <c r="H301" s="244">
        <v>0.049000000000000002</v>
      </c>
      <c r="I301" s="245"/>
      <c r="J301" s="240"/>
      <c r="K301" s="240"/>
      <c r="L301" s="246"/>
      <c r="M301" s="247"/>
      <c r="N301" s="248"/>
      <c r="O301" s="248"/>
      <c r="P301" s="248"/>
      <c r="Q301" s="248"/>
      <c r="R301" s="248"/>
      <c r="S301" s="248"/>
      <c r="T301" s="249"/>
      <c r="U301" s="13"/>
      <c r="V301" s="13"/>
      <c r="W301" s="13"/>
      <c r="X301" s="13"/>
      <c r="Y301" s="13"/>
      <c r="Z301" s="13"/>
      <c r="AA301" s="13"/>
      <c r="AB301" s="13"/>
      <c r="AC301" s="13"/>
      <c r="AD301" s="13"/>
      <c r="AE301" s="13"/>
      <c r="AT301" s="250" t="s">
        <v>222</v>
      </c>
      <c r="AU301" s="250" t="s">
        <v>81</v>
      </c>
      <c r="AV301" s="13" t="s">
        <v>81</v>
      </c>
      <c r="AW301" s="13" t="s">
        <v>33</v>
      </c>
      <c r="AX301" s="13" t="s">
        <v>72</v>
      </c>
      <c r="AY301" s="250" t="s">
        <v>156</v>
      </c>
    </row>
    <row r="302" s="13" customFormat="1">
      <c r="A302" s="13"/>
      <c r="B302" s="239"/>
      <c r="C302" s="240"/>
      <c r="D302" s="241" t="s">
        <v>222</v>
      </c>
      <c r="E302" s="242" t="s">
        <v>19</v>
      </c>
      <c r="F302" s="243" t="s">
        <v>877</v>
      </c>
      <c r="G302" s="240"/>
      <c r="H302" s="244">
        <v>0.045999999999999999</v>
      </c>
      <c r="I302" s="245"/>
      <c r="J302" s="240"/>
      <c r="K302" s="240"/>
      <c r="L302" s="246"/>
      <c r="M302" s="247"/>
      <c r="N302" s="248"/>
      <c r="O302" s="248"/>
      <c r="P302" s="248"/>
      <c r="Q302" s="248"/>
      <c r="R302" s="248"/>
      <c r="S302" s="248"/>
      <c r="T302" s="249"/>
      <c r="U302" s="13"/>
      <c r="V302" s="13"/>
      <c r="W302" s="13"/>
      <c r="X302" s="13"/>
      <c r="Y302" s="13"/>
      <c r="Z302" s="13"/>
      <c r="AA302" s="13"/>
      <c r="AB302" s="13"/>
      <c r="AC302" s="13"/>
      <c r="AD302" s="13"/>
      <c r="AE302" s="13"/>
      <c r="AT302" s="250" t="s">
        <v>222</v>
      </c>
      <c r="AU302" s="250" t="s">
        <v>81</v>
      </c>
      <c r="AV302" s="13" t="s">
        <v>81</v>
      </c>
      <c r="AW302" s="13" t="s">
        <v>33</v>
      </c>
      <c r="AX302" s="13" t="s">
        <v>72</v>
      </c>
      <c r="AY302" s="250" t="s">
        <v>156</v>
      </c>
    </row>
    <row r="303" s="16" customFormat="1">
      <c r="A303" s="16"/>
      <c r="B303" s="272"/>
      <c r="C303" s="273"/>
      <c r="D303" s="241" t="s">
        <v>222</v>
      </c>
      <c r="E303" s="274" t="s">
        <v>19</v>
      </c>
      <c r="F303" s="275" t="s">
        <v>292</v>
      </c>
      <c r="G303" s="273"/>
      <c r="H303" s="276">
        <v>0.37</v>
      </c>
      <c r="I303" s="277"/>
      <c r="J303" s="273"/>
      <c r="K303" s="273"/>
      <c r="L303" s="278"/>
      <c r="M303" s="279"/>
      <c r="N303" s="280"/>
      <c r="O303" s="280"/>
      <c r="P303" s="280"/>
      <c r="Q303" s="280"/>
      <c r="R303" s="280"/>
      <c r="S303" s="280"/>
      <c r="T303" s="281"/>
      <c r="U303" s="16"/>
      <c r="V303" s="16"/>
      <c r="W303" s="16"/>
      <c r="X303" s="16"/>
      <c r="Y303" s="16"/>
      <c r="Z303" s="16"/>
      <c r="AA303" s="16"/>
      <c r="AB303" s="16"/>
      <c r="AC303" s="16"/>
      <c r="AD303" s="16"/>
      <c r="AE303" s="16"/>
      <c r="AT303" s="282" t="s">
        <v>222</v>
      </c>
      <c r="AU303" s="282" t="s">
        <v>81</v>
      </c>
      <c r="AV303" s="16" t="s">
        <v>178</v>
      </c>
      <c r="AW303" s="16" t="s">
        <v>33</v>
      </c>
      <c r="AX303" s="16" t="s">
        <v>79</v>
      </c>
      <c r="AY303" s="282" t="s">
        <v>156</v>
      </c>
    </row>
    <row r="304" s="2" customFormat="1" ht="24.15" customHeight="1">
      <c r="A304" s="41"/>
      <c r="B304" s="42"/>
      <c r="C304" s="216" t="s">
        <v>478</v>
      </c>
      <c r="D304" s="216" t="s">
        <v>159</v>
      </c>
      <c r="E304" s="217" t="s">
        <v>379</v>
      </c>
      <c r="F304" s="218" t="s">
        <v>380</v>
      </c>
      <c r="G304" s="219" t="s">
        <v>266</v>
      </c>
      <c r="H304" s="220">
        <v>9.1999999999999993</v>
      </c>
      <c r="I304" s="221"/>
      <c r="J304" s="222">
        <f>ROUND(I304*H304,2)</f>
        <v>0</v>
      </c>
      <c r="K304" s="218" t="s">
        <v>219</v>
      </c>
      <c r="L304" s="47"/>
      <c r="M304" s="223" t="s">
        <v>19</v>
      </c>
      <c r="N304" s="224" t="s">
        <v>43</v>
      </c>
      <c r="O304" s="87"/>
      <c r="P304" s="225">
        <f>O304*H304</f>
        <v>0</v>
      </c>
      <c r="Q304" s="225">
        <v>0</v>
      </c>
      <c r="R304" s="225">
        <f>Q304*H304</f>
        <v>0</v>
      </c>
      <c r="S304" s="225">
        <v>0.042000000000000003</v>
      </c>
      <c r="T304" s="226">
        <f>S304*H304</f>
        <v>0.38640000000000002</v>
      </c>
      <c r="U304" s="41"/>
      <c r="V304" s="41"/>
      <c r="W304" s="41"/>
      <c r="X304" s="41"/>
      <c r="Y304" s="41"/>
      <c r="Z304" s="41"/>
      <c r="AA304" s="41"/>
      <c r="AB304" s="41"/>
      <c r="AC304" s="41"/>
      <c r="AD304" s="41"/>
      <c r="AE304" s="41"/>
      <c r="AR304" s="227" t="s">
        <v>178</v>
      </c>
      <c r="AT304" s="227" t="s">
        <v>159</v>
      </c>
      <c r="AU304" s="227" t="s">
        <v>81</v>
      </c>
      <c r="AY304" s="20" t="s">
        <v>156</v>
      </c>
      <c r="BE304" s="228">
        <f>IF(N304="základní",J304,0)</f>
        <v>0</v>
      </c>
      <c r="BF304" s="228">
        <f>IF(N304="snížená",J304,0)</f>
        <v>0</v>
      </c>
      <c r="BG304" s="228">
        <f>IF(N304="zákl. přenesená",J304,0)</f>
        <v>0</v>
      </c>
      <c r="BH304" s="228">
        <f>IF(N304="sníž. přenesená",J304,0)</f>
        <v>0</v>
      </c>
      <c r="BI304" s="228">
        <f>IF(N304="nulová",J304,0)</f>
        <v>0</v>
      </c>
      <c r="BJ304" s="20" t="s">
        <v>79</v>
      </c>
      <c r="BK304" s="228">
        <f>ROUND(I304*H304,2)</f>
        <v>0</v>
      </c>
      <c r="BL304" s="20" t="s">
        <v>178</v>
      </c>
      <c r="BM304" s="227" t="s">
        <v>878</v>
      </c>
    </row>
    <row r="305" s="2" customFormat="1">
      <c r="A305" s="41"/>
      <c r="B305" s="42"/>
      <c r="C305" s="43"/>
      <c r="D305" s="229" t="s">
        <v>166</v>
      </c>
      <c r="E305" s="43"/>
      <c r="F305" s="230" t="s">
        <v>382</v>
      </c>
      <c r="G305" s="43"/>
      <c r="H305" s="43"/>
      <c r="I305" s="231"/>
      <c r="J305" s="43"/>
      <c r="K305" s="43"/>
      <c r="L305" s="47"/>
      <c r="M305" s="232"/>
      <c r="N305" s="233"/>
      <c r="O305" s="87"/>
      <c r="P305" s="87"/>
      <c r="Q305" s="87"/>
      <c r="R305" s="87"/>
      <c r="S305" s="87"/>
      <c r="T305" s="88"/>
      <c r="U305" s="41"/>
      <c r="V305" s="41"/>
      <c r="W305" s="41"/>
      <c r="X305" s="41"/>
      <c r="Y305" s="41"/>
      <c r="Z305" s="41"/>
      <c r="AA305" s="41"/>
      <c r="AB305" s="41"/>
      <c r="AC305" s="41"/>
      <c r="AD305" s="41"/>
      <c r="AE305" s="41"/>
      <c r="AT305" s="20" t="s">
        <v>166</v>
      </c>
      <c r="AU305" s="20" t="s">
        <v>81</v>
      </c>
    </row>
    <row r="306" s="13" customFormat="1">
      <c r="A306" s="13"/>
      <c r="B306" s="239"/>
      <c r="C306" s="240"/>
      <c r="D306" s="241" t="s">
        <v>222</v>
      </c>
      <c r="E306" s="242" t="s">
        <v>19</v>
      </c>
      <c r="F306" s="243" t="s">
        <v>879</v>
      </c>
      <c r="G306" s="240"/>
      <c r="H306" s="244">
        <v>9.1999999999999993</v>
      </c>
      <c r="I306" s="245"/>
      <c r="J306" s="240"/>
      <c r="K306" s="240"/>
      <c r="L306" s="246"/>
      <c r="M306" s="247"/>
      <c r="N306" s="248"/>
      <c r="O306" s="248"/>
      <c r="P306" s="248"/>
      <c r="Q306" s="248"/>
      <c r="R306" s="248"/>
      <c r="S306" s="248"/>
      <c r="T306" s="249"/>
      <c r="U306" s="13"/>
      <c r="V306" s="13"/>
      <c r="W306" s="13"/>
      <c r="X306" s="13"/>
      <c r="Y306" s="13"/>
      <c r="Z306" s="13"/>
      <c r="AA306" s="13"/>
      <c r="AB306" s="13"/>
      <c r="AC306" s="13"/>
      <c r="AD306" s="13"/>
      <c r="AE306" s="13"/>
      <c r="AT306" s="250" t="s">
        <v>222</v>
      </c>
      <c r="AU306" s="250" t="s">
        <v>81</v>
      </c>
      <c r="AV306" s="13" t="s">
        <v>81</v>
      </c>
      <c r="AW306" s="13" t="s">
        <v>33</v>
      </c>
      <c r="AX306" s="13" t="s">
        <v>79</v>
      </c>
      <c r="AY306" s="250" t="s">
        <v>156</v>
      </c>
    </row>
    <row r="307" s="2" customFormat="1" ht="24.15" customHeight="1">
      <c r="A307" s="41"/>
      <c r="B307" s="42"/>
      <c r="C307" s="216" t="s">
        <v>483</v>
      </c>
      <c r="D307" s="216" t="s">
        <v>159</v>
      </c>
      <c r="E307" s="217" t="s">
        <v>880</v>
      </c>
      <c r="F307" s="218" t="s">
        <v>881</v>
      </c>
      <c r="G307" s="219" t="s">
        <v>218</v>
      </c>
      <c r="H307" s="220">
        <v>82.879000000000005</v>
      </c>
      <c r="I307" s="221"/>
      <c r="J307" s="222">
        <f>ROUND(I307*H307,2)</f>
        <v>0</v>
      </c>
      <c r="K307" s="218" t="s">
        <v>219</v>
      </c>
      <c r="L307" s="47"/>
      <c r="M307" s="223" t="s">
        <v>19</v>
      </c>
      <c r="N307" s="224" t="s">
        <v>43</v>
      </c>
      <c r="O307" s="87"/>
      <c r="P307" s="225">
        <f>O307*H307</f>
        <v>0</v>
      </c>
      <c r="Q307" s="225">
        <v>0</v>
      </c>
      <c r="R307" s="225">
        <f>Q307*H307</f>
        <v>0</v>
      </c>
      <c r="S307" s="225">
        <v>0.068000000000000005</v>
      </c>
      <c r="T307" s="226">
        <f>S307*H307</f>
        <v>5.6357720000000011</v>
      </c>
      <c r="U307" s="41"/>
      <c r="V307" s="41"/>
      <c r="W307" s="41"/>
      <c r="X307" s="41"/>
      <c r="Y307" s="41"/>
      <c r="Z307" s="41"/>
      <c r="AA307" s="41"/>
      <c r="AB307" s="41"/>
      <c r="AC307" s="41"/>
      <c r="AD307" s="41"/>
      <c r="AE307" s="41"/>
      <c r="AR307" s="227" t="s">
        <v>178</v>
      </c>
      <c r="AT307" s="227" t="s">
        <v>159</v>
      </c>
      <c r="AU307" s="227" t="s">
        <v>81</v>
      </c>
      <c r="AY307" s="20" t="s">
        <v>156</v>
      </c>
      <c r="BE307" s="228">
        <f>IF(N307="základní",J307,0)</f>
        <v>0</v>
      </c>
      <c r="BF307" s="228">
        <f>IF(N307="snížená",J307,0)</f>
        <v>0</v>
      </c>
      <c r="BG307" s="228">
        <f>IF(N307="zákl. přenesená",J307,0)</f>
        <v>0</v>
      </c>
      <c r="BH307" s="228">
        <f>IF(N307="sníž. přenesená",J307,0)</f>
        <v>0</v>
      </c>
      <c r="BI307" s="228">
        <f>IF(N307="nulová",J307,0)</f>
        <v>0</v>
      </c>
      <c r="BJ307" s="20" t="s">
        <v>79</v>
      </c>
      <c r="BK307" s="228">
        <f>ROUND(I307*H307,2)</f>
        <v>0</v>
      </c>
      <c r="BL307" s="20" t="s">
        <v>178</v>
      </c>
      <c r="BM307" s="227" t="s">
        <v>882</v>
      </c>
    </row>
    <row r="308" s="2" customFormat="1">
      <c r="A308" s="41"/>
      <c r="B308" s="42"/>
      <c r="C308" s="43"/>
      <c r="D308" s="229" t="s">
        <v>166</v>
      </c>
      <c r="E308" s="43"/>
      <c r="F308" s="230" t="s">
        <v>883</v>
      </c>
      <c r="G308" s="43"/>
      <c r="H308" s="43"/>
      <c r="I308" s="231"/>
      <c r="J308" s="43"/>
      <c r="K308" s="43"/>
      <c r="L308" s="47"/>
      <c r="M308" s="232"/>
      <c r="N308" s="233"/>
      <c r="O308" s="87"/>
      <c r="P308" s="87"/>
      <c r="Q308" s="87"/>
      <c r="R308" s="87"/>
      <c r="S308" s="87"/>
      <c r="T308" s="88"/>
      <c r="U308" s="41"/>
      <c r="V308" s="41"/>
      <c r="W308" s="41"/>
      <c r="X308" s="41"/>
      <c r="Y308" s="41"/>
      <c r="Z308" s="41"/>
      <c r="AA308" s="41"/>
      <c r="AB308" s="41"/>
      <c r="AC308" s="41"/>
      <c r="AD308" s="41"/>
      <c r="AE308" s="41"/>
      <c r="AT308" s="20" t="s">
        <v>166</v>
      </c>
      <c r="AU308" s="20" t="s">
        <v>81</v>
      </c>
    </row>
    <row r="309" s="13" customFormat="1">
      <c r="A309" s="13"/>
      <c r="B309" s="239"/>
      <c r="C309" s="240"/>
      <c r="D309" s="241" t="s">
        <v>222</v>
      </c>
      <c r="E309" s="242" t="s">
        <v>19</v>
      </c>
      <c r="F309" s="243" t="s">
        <v>714</v>
      </c>
      <c r="G309" s="240"/>
      <c r="H309" s="244">
        <v>57.220999999999997</v>
      </c>
      <c r="I309" s="245"/>
      <c r="J309" s="240"/>
      <c r="K309" s="240"/>
      <c r="L309" s="246"/>
      <c r="M309" s="247"/>
      <c r="N309" s="248"/>
      <c r="O309" s="248"/>
      <c r="P309" s="248"/>
      <c r="Q309" s="248"/>
      <c r="R309" s="248"/>
      <c r="S309" s="248"/>
      <c r="T309" s="249"/>
      <c r="U309" s="13"/>
      <c r="V309" s="13"/>
      <c r="W309" s="13"/>
      <c r="X309" s="13"/>
      <c r="Y309" s="13"/>
      <c r="Z309" s="13"/>
      <c r="AA309" s="13"/>
      <c r="AB309" s="13"/>
      <c r="AC309" s="13"/>
      <c r="AD309" s="13"/>
      <c r="AE309" s="13"/>
      <c r="AT309" s="250" t="s">
        <v>222</v>
      </c>
      <c r="AU309" s="250" t="s">
        <v>81</v>
      </c>
      <c r="AV309" s="13" t="s">
        <v>81</v>
      </c>
      <c r="AW309" s="13" t="s">
        <v>33</v>
      </c>
      <c r="AX309" s="13" t="s">
        <v>72</v>
      </c>
      <c r="AY309" s="250" t="s">
        <v>156</v>
      </c>
    </row>
    <row r="310" s="13" customFormat="1">
      <c r="A310" s="13"/>
      <c r="B310" s="239"/>
      <c r="C310" s="240"/>
      <c r="D310" s="241" t="s">
        <v>222</v>
      </c>
      <c r="E310" s="242" t="s">
        <v>19</v>
      </c>
      <c r="F310" s="243" t="s">
        <v>715</v>
      </c>
      <c r="G310" s="240"/>
      <c r="H310" s="244">
        <v>7.2370000000000001</v>
      </c>
      <c r="I310" s="245"/>
      <c r="J310" s="240"/>
      <c r="K310" s="240"/>
      <c r="L310" s="246"/>
      <c r="M310" s="247"/>
      <c r="N310" s="248"/>
      <c r="O310" s="248"/>
      <c r="P310" s="248"/>
      <c r="Q310" s="248"/>
      <c r="R310" s="248"/>
      <c r="S310" s="248"/>
      <c r="T310" s="249"/>
      <c r="U310" s="13"/>
      <c r="V310" s="13"/>
      <c r="W310" s="13"/>
      <c r="X310" s="13"/>
      <c r="Y310" s="13"/>
      <c r="Z310" s="13"/>
      <c r="AA310" s="13"/>
      <c r="AB310" s="13"/>
      <c r="AC310" s="13"/>
      <c r="AD310" s="13"/>
      <c r="AE310" s="13"/>
      <c r="AT310" s="250" t="s">
        <v>222</v>
      </c>
      <c r="AU310" s="250" t="s">
        <v>81</v>
      </c>
      <c r="AV310" s="13" t="s">
        <v>81</v>
      </c>
      <c r="AW310" s="13" t="s">
        <v>33</v>
      </c>
      <c r="AX310" s="13" t="s">
        <v>72</v>
      </c>
      <c r="AY310" s="250" t="s">
        <v>156</v>
      </c>
    </row>
    <row r="311" s="13" customFormat="1">
      <c r="A311" s="13"/>
      <c r="B311" s="239"/>
      <c r="C311" s="240"/>
      <c r="D311" s="241" t="s">
        <v>222</v>
      </c>
      <c r="E311" s="242" t="s">
        <v>19</v>
      </c>
      <c r="F311" s="243" t="s">
        <v>716</v>
      </c>
      <c r="G311" s="240"/>
      <c r="H311" s="244">
        <v>21.914000000000001</v>
      </c>
      <c r="I311" s="245"/>
      <c r="J311" s="240"/>
      <c r="K311" s="240"/>
      <c r="L311" s="246"/>
      <c r="M311" s="247"/>
      <c r="N311" s="248"/>
      <c r="O311" s="248"/>
      <c r="P311" s="248"/>
      <c r="Q311" s="248"/>
      <c r="R311" s="248"/>
      <c r="S311" s="248"/>
      <c r="T311" s="249"/>
      <c r="U311" s="13"/>
      <c r="V311" s="13"/>
      <c r="W311" s="13"/>
      <c r="X311" s="13"/>
      <c r="Y311" s="13"/>
      <c r="Z311" s="13"/>
      <c r="AA311" s="13"/>
      <c r="AB311" s="13"/>
      <c r="AC311" s="13"/>
      <c r="AD311" s="13"/>
      <c r="AE311" s="13"/>
      <c r="AT311" s="250" t="s">
        <v>222</v>
      </c>
      <c r="AU311" s="250" t="s">
        <v>81</v>
      </c>
      <c r="AV311" s="13" t="s">
        <v>81</v>
      </c>
      <c r="AW311" s="13" t="s">
        <v>33</v>
      </c>
      <c r="AX311" s="13" t="s">
        <v>72</v>
      </c>
      <c r="AY311" s="250" t="s">
        <v>156</v>
      </c>
    </row>
    <row r="312" s="13" customFormat="1">
      <c r="A312" s="13"/>
      <c r="B312" s="239"/>
      <c r="C312" s="240"/>
      <c r="D312" s="241" t="s">
        <v>222</v>
      </c>
      <c r="E312" s="242" t="s">
        <v>19</v>
      </c>
      <c r="F312" s="243" t="s">
        <v>717</v>
      </c>
      <c r="G312" s="240"/>
      <c r="H312" s="244">
        <v>-1.817</v>
      </c>
      <c r="I312" s="245"/>
      <c r="J312" s="240"/>
      <c r="K312" s="240"/>
      <c r="L312" s="246"/>
      <c r="M312" s="247"/>
      <c r="N312" s="248"/>
      <c r="O312" s="248"/>
      <c r="P312" s="248"/>
      <c r="Q312" s="248"/>
      <c r="R312" s="248"/>
      <c r="S312" s="248"/>
      <c r="T312" s="249"/>
      <c r="U312" s="13"/>
      <c r="V312" s="13"/>
      <c r="W312" s="13"/>
      <c r="X312" s="13"/>
      <c r="Y312" s="13"/>
      <c r="Z312" s="13"/>
      <c r="AA312" s="13"/>
      <c r="AB312" s="13"/>
      <c r="AC312" s="13"/>
      <c r="AD312" s="13"/>
      <c r="AE312" s="13"/>
      <c r="AT312" s="250" t="s">
        <v>222</v>
      </c>
      <c r="AU312" s="250" t="s">
        <v>81</v>
      </c>
      <c r="AV312" s="13" t="s">
        <v>81</v>
      </c>
      <c r="AW312" s="13" t="s">
        <v>33</v>
      </c>
      <c r="AX312" s="13" t="s">
        <v>72</v>
      </c>
      <c r="AY312" s="250" t="s">
        <v>156</v>
      </c>
    </row>
    <row r="313" s="13" customFormat="1">
      <c r="A313" s="13"/>
      <c r="B313" s="239"/>
      <c r="C313" s="240"/>
      <c r="D313" s="241" t="s">
        <v>222</v>
      </c>
      <c r="E313" s="242" t="s">
        <v>19</v>
      </c>
      <c r="F313" s="243" t="s">
        <v>718</v>
      </c>
      <c r="G313" s="240"/>
      <c r="H313" s="244">
        <v>-1.24</v>
      </c>
      <c r="I313" s="245"/>
      <c r="J313" s="240"/>
      <c r="K313" s="240"/>
      <c r="L313" s="246"/>
      <c r="M313" s="247"/>
      <c r="N313" s="248"/>
      <c r="O313" s="248"/>
      <c r="P313" s="248"/>
      <c r="Q313" s="248"/>
      <c r="R313" s="248"/>
      <c r="S313" s="248"/>
      <c r="T313" s="249"/>
      <c r="U313" s="13"/>
      <c r="V313" s="13"/>
      <c r="W313" s="13"/>
      <c r="X313" s="13"/>
      <c r="Y313" s="13"/>
      <c r="Z313" s="13"/>
      <c r="AA313" s="13"/>
      <c r="AB313" s="13"/>
      <c r="AC313" s="13"/>
      <c r="AD313" s="13"/>
      <c r="AE313" s="13"/>
      <c r="AT313" s="250" t="s">
        <v>222</v>
      </c>
      <c r="AU313" s="250" t="s">
        <v>81</v>
      </c>
      <c r="AV313" s="13" t="s">
        <v>81</v>
      </c>
      <c r="AW313" s="13" t="s">
        <v>33</v>
      </c>
      <c r="AX313" s="13" t="s">
        <v>72</v>
      </c>
      <c r="AY313" s="250" t="s">
        <v>156</v>
      </c>
    </row>
    <row r="314" s="13" customFormat="1">
      <c r="A314" s="13"/>
      <c r="B314" s="239"/>
      <c r="C314" s="240"/>
      <c r="D314" s="241" t="s">
        <v>222</v>
      </c>
      <c r="E314" s="242" t="s">
        <v>19</v>
      </c>
      <c r="F314" s="243" t="s">
        <v>719</v>
      </c>
      <c r="G314" s="240"/>
      <c r="H314" s="244">
        <v>-1.2170000000000001</v>
      </c>
      <c r="I314" s="245"/>
      <c r="J314" s="240"/>
      <c r="K314" s="240"/>
      <c r="L314" s="246"/>
      <c r="M314" s="247"/>
      <c r="N314" s="248"/>
      <c r="O314" s="248"/>
      <c r="P314" s="248"/>
      <c r="Q314" s="248"/>
      <c r="R314" s="248"/>
      <c r="S314" s="248"/>
      <c r="T314" s="249"/>
      <c r="U314" s="13"/>
      <c r="V314" s="13"/>
      <c r="W314" s="13"/>
      <c r="X314" s="13"/>
      <c r="Y314" s="13"/>
      <c r="Z314" s="13"/>
      <c r="AA314" s="13"/>
      <c r="AB314" s="13"/>
      <c r="AC314" s="13"/>
      <c r="AD314" s="13"/>
      <c r="AE314" s="13"/>
      <c r="AT314" s="250" t="s">
        <v>222</v>
      </c>
      <c r="AU314" s="250" t="s">
        <v>81</v>
      </c>
      <c r="AV314" s="13" t="s">
        <v>81</v>
      </c>
      <c r="AW314" s="13" t="s">
        <v>33</v>
      </c>
      <c r="AX314" s="13" t="s">
        <v>72</v>
      </c>
      <c r="AY314" s="250" t="s">
        <v>156</v>
      </c>
    </row>
    <row r="315" s="13" customFormat="1">
      <c r="A315" s="13"/>
      <c r="B315" s="239"/>
      <c r="C315" s="240"/>
      <c r="D315" s="241" t="s">
        <v>222</v>
      </c>
      <c r="E315" s="242" t="s">
        <v>19</v>
      </c>
      <c r="F315" s="243" t="s">
        <v>719</v>
      </c>
      <c r="G315" s="240"/>
      <c r="H315" s="244">
        <v>-1.2170000000000001</v>
      </c>
      <c r="I315" s="245"/>
      <c r="J315" s="240"/>
      <c r="K315" s="240"/>
      <c r="L315" s="246"/>
      <c r="M315" s="247"/>
      <c r="N315" s="248"/>
      <c r="O315" s="248"/>
      <c r="P315" s="248"/>
      <c r="Q315" s="248"/>
      <c r="R315" s="248"/>
      <c r="S315" s="248"/>
      <c r="T315" s="249"/>
      <c r="U315" s="13"/>
      <c r="V315" s="13"/>
      <c r="W315" s="13"/>
      <c r="X315" s="13"/>
      <c r="Y315" s="13"/>
      <c r="Z315" s="13"/>
      <c r="AA315" s="13"/>
      <c r="AB315" s="13"/>
      <c r="AC315" s="13"/>
      <c r="AD315" s="13"/>
      <c r="AE315" s="13"/>
      <c r="AT315" s="250" t="s">
        <v>222</v>
      </c>
      <c r="AU315" s="250" t="s">
        <v>81</v>
      </c>
      <c r="AV315" s="13" t="s">
        <v>81</v>
      </c>
      <c r="AW315" s="13" t="s">
        <v>33</v>
      </c>
      <c r="AX315" s="13" t="s">
        <v>72</v>
      </c>
      <c r="AY315" s="250" t="s">
        <v>156</v>
      </c>
    </row>
    <row r="316" s="13" customFormat="1">
      <c r="A316" s="13"/>
      <c r="B316" s="239"/>
      <c r="C316" s="240"/>
      <c r="D316" s="241" t="s">
        <v>222</v>
      </c>
      <c r="E316" s="242" t="s">
        <v>19</v>
      </c>
      <c r="F316" s="243" t="s">
        <v>720</v>
      </c>
      <c r="G316" s="240"/>
      <c r="H316" s="244">
        <v>-0.60199999999999998</v>
      </c>
      <c r="I316" s="245"/>
      <c r="J316" s="240"/>
      <c r="K316" s="240"/>
      <c r="L316" s="246"/>
      <c r="M316" s="247"/>
      <c r="N316" s="248"/>
      <c r="O316" s="248"/>
      <c r="P316" s="248"/>
      <c r="Q316" s="248"/>
      <c r="R316" s="248"/>
      <c r="S316" s="248"/>
      <c r="T316" s="249"/>
      <c r="U316" s="13"/>
      <c r="V316" s="13"/>
      <c r="W316" s="13"/>
      <c r="X316" s="13"/>
      <c r="Y316" s="13"/>
      <c r="Z316" s="13"/>
      <c r="AA316" s="13"/>
      <c r="AB316" s="13"/>
      <c r="AC316" s="13"/>
      <c r="AD316" s="13"/>
      <c r="AE316" s="13"/>
      <c r="AT316" s="250" t="s">
        <v>222</v>
      </c>
      <c r="AU316" s="250" t="s">
        <v>81</v>
      </c>
      <c r="AV316" s="13" t="s">
        <v>81</v>
      </c>
      <c r="AW316" s="13" t="s">
        <v>33</v>
      </c>
      <c r="AX316" s="13" t="s">
        <v>72</v>
      </c>
      <c r="AY316" s="250" t="s">
        <v>156</v>
      </c>
    </row>
    <row r="317" s="13" customFormat="1">
      <c r="A317" s="13"/>
      <c r="B317" s="239"/>
      <c r="C317" s="240"/>
      <c r="D317" s="241" t="s">
        <v>222</v>
      </c>
      <c r="E317" s="242" t="s">
        <v>19</v>
      </c>
      <c r="F317" s="243" t="s">
        <v>721</v>
      </c>
      <c r="G317" s="240"/>
      <c r="H317" s="244">
        <v>-0.58499999999999996</v>
      </c>
      <c r="I317" s="245"/>
      <c r="J317" s="240"/>
      <c r="K317" s="240"/>
      <c r="L317" s="246"/>
      <c r="M317" s="247"/>
      <c r="N317" s="248"/>
      <c r="O317" s="248"/>
      <c r="P317" s="248"/>
      <c r="Q317" s="248"/>
      <c r="R317" s="248"/>
      <c r="S317" s="248"/>
      <c r="T317" s="249"/>
      <c r="U317" s="13"/>
      <c r="V317" s="13"/>
      <c r="W317" s="13"/>
      <c r="X317" s="13"/>
      <c r="Y317" s="13"/>
      <c r="Z317" s="13"/>
      <c r="AA317" s="13"/>
      <c r="AB317" s="13"/>
      <c r="AC317" s="13"/>
      <c r="AD317" s="13"/>
      <c r="AE317" s="13"/>
      <c r="AT317" s="250" t="s">
        <v>222</v>
      </c>
      <c r="AU317" s="250" t="s">
        <v>81</v>
      </c>
      <c r="AV317" s="13" t="s">
        <v>81</v>
      </c>
      <c r="AW317" s="13" t="s">
        <v>33</v>
      </c>
      <c r="AX317" s="13" t="s">
        <v>72</v>
      </c>
      <c r="AY317" s="250" t="s">
        <v>156</v>
      </c>
    </row>
    <row r="318" s="13" customFormat="1">
      <c r="A318" s="13"/>
      <c r="B318" s="239"/>
      <c r="C318" s="240"/>
      <c r="D318" s="241" t="s">
        <v>222</v>
      </c>
      <c r="E318" s="242" t="s">
        <v>19</v>
      </c>
      <c r="F318" s="243" t="s">
        <v>884</v>
      </c>
      <c r="G318" s="240"/>
      <c r="H318" s="244">
        <v>3.1850000000000001</v>
      </c>
      <c r="I318" s="245"/>
      <c r="J318" s="240"/>
      <c r="K318" s="240"/>
      <c r="L318" s="246"/>
      <c r="M318" s="247"/>
      <c r="N318" s="248"/>
      <c r="O318" s="248"/>
      <c r="P318" s="248"/>
      <c r="Q318" s="248"/>
      <c r="R318" s="248"/>
      <c r="S318" s="248"/>
      <c r="T318" s="249"/>
      <c r="U318" s="13"/>
      <c r="V318" s="13"/>
      <c r="W318" s="13"/>
      <c r="X318" s="13"/>
      <c r="Y318" s="13"/>
      <c r="Z318" s="13"/>
      <c r="AA318" s="13"/>
      <c r="AB318" s="13"/>
      <c r="AC318" s="13"/>
      <c r="AD318" s="13"/>
      <c r="AE318" s="13"/>
      <c r="AT318" s="250" t="s">
        <v>222</v>
      </c>
      <c r="AU318" s="250" t="s">
        <v>81</v>
      </c>
      <c r="AV318" s="13" t="s">
        <v>81</v>
      </c>
      <c r="AW318" s="13" t="s">
        <v>33</v>
      </c>
      <c r="AX318" s="13" t="s">
        <v>72</v>
      </c>
      <c r="AY318" s="250" t="s">
        <v>156</v>
      </c>
    </row>
    <row r="319" s="16" customFormat="1">
      <c r="A319" s="16"/>
      <c r="B319" s="272"/>
      <c r="C319" s="273"/>
      <c r="D319" s="241" t="s">
        <v>222</v>
      </c>
      <c r="E319" s="274" t="s">
        <v>19</v>
      </c>
      <c r="F319" s="275" t="s">
        <v>292</v>
      </c>
      <c r="G319" s="273"/>
      <c r="H319" s="276">
        <v>82.879000000000019</v>
      </c>
      <c r="I319" s="277"/>
      <c r="J319" s="273"/>
      <c r="K319" s="273"/>
      <c r="L319" s="278"/>
      <c r="M319" s="279"/>
      <c r="N319" s="280"/>
      <c r="O319" s="280"/>
      <c r="P319" s="280"/>
      <c r="Q319" s="280"/>
      <c r="R319" s="280"/>
      <c r="S319" s="280"/>
      <c r="T319" s="281"/>
      <c r="U319" s="16"/>
      <c r="V319" s="16"/>
      <c r="W319" s="16"/>
      <c r="X319" s="16"/>
      <c r="Y319" s="16"/>
      <c r="Z319" s="16"/>
      <c r="AA319" s="16"/>
      <c r="AB319" s="16"/>
      <c r="AC319" s="16"/>
      <c r="AD319" s="16"/>
      <c r="AE319" s="16"/>
      <c r="AT319" s="282" t="s">
        <v>222</v>
      </c>
      <c r="AU319" s="282" t="s">
        <v>81</v>
      </c>
      <c r="AV319" s="16" t="s">
        <v>178</v>
      </c>
      <c r="AW319" s="16" t="s">
        <v>33</v>
      </c>
      <c r="AX319" s="16" t="s">
        <v>79</v>
      </c>
      <c r="AY319" s="282" t="s">
        <v>156</v>
      </c>
    </row>
    <row r="320" s="2" customFormat="1" ht="16.5" customHeight="1">
      <c r="A320" s="41"/>
      <c r="B320" s="42"/>
      <c r="C320" s="216" t="s">
        <v>488</v>
      </c>
      <c r="D320" s="216" t="s">
        <v>159</v>
      </c>
      <c r="E320" s="217" t="s">
        <v>458</v>
      </c>
      <c r="F320" s="218" t="s">
        <v>459</v>
      </c>
      <c r="G320" s="219" t="s">
        <v>273</v>
      </c>
      <c r="H320" s="220">
        <v>1</v>
      </c>
      <c r="I320" s="221"/>
      <c r="J320" s="222">
        <f>ROUND(I320*H320,2)</f>
        <v>0</v>
      </c>
      <c r="K320" s="218" t="s">
        <v>19</v>
      </c>
      <c r="L320" s="47"/>
      <c r="M320" s="223" t="s">
        <v>19</v>
      </c>
      <c r="N320" s="224" t="s">
        <v>43</v>
      </c>
      <c r="O320" s="87"/>
      <c r="P320" s="225">
        <f>O320*H320</f>
        <v>0</v>
      </c>
      <c r="Q320" s="225">
        <v>0</v>
      </c>
      <c r="R320" s="225">
        <f>Q320*H320</f>
        <v>0</v>
      </c>
      <c r="S320" s="225">
        <v>0</v>
      </c>
      <c r="T320" s="226">
        <f>S320*H320</f>
        <v>0</v>
      </c>
      <c r="U320" s="41"/>
      <c r="V320" s="41"/>
      <c r="W320" s="41"/>
      <c r="X320" s="41"/>
      <c r="Y320" s="41"/>
      <c r="Z320" s="41"/>
      <c r="AA320" s="41"/>
      <c r="AB320" s="41"/>
      <c r="AC320" s="41"/>
      <c r="AD320" s="41"/>
      <c r="AE320" s="41"/>
      <c r="AR320" s="227" t="s">
        <v>178</v>
      </c>
      <c r="AT320" s="227" t="s">
        <v>159</v>
      </c>
      <c r="AU320" s="227" t="s">
        <v>81</v>
      </c>
      <c r="AY320" s="20" t="s">
        <v>156</v>
      </c>
      <c r="BE320" s="228">
        <f>IF(N320="základní",J320,0)</f>
        <v>0</v>
      </c>
      <c r="BF320" s="228">
        <f>IF(N320="snížená",J320,0)</f>
        <v>0</v>
      </c>
      <c r="BG320" s="228">
        <f>IF(N320="zákl. přenesená",J320,0)</f>
        <v>0</v>
      </c>
      <c r="BH320" s="228">
        <f>IF(N320="sníž. přenesená",J320,0)</f>
        <v>0</v>
      </c>
      <c r="BI320" s="228">
        <f>IF(N320="nulová",J320,0)</f>
        <v>0</v>
      </c>
      <c r="BJ320" s="20" t="s">
        <v>79</v>
      </c>
      <c r="BK320" s="228">
        <f>ROUND(I320*H320,2)</f>
        <v>0</v>
      </c>
      <c r="BL320" s="20" t="s">
        <v>178</v>
      </c>
      <c r="BM320" s="227" t="s">
        <v>885</v>
      </c>
    </row>
    <row r="321" s="2" customFormat="1" ht="16.5" customHeight="1">
      <c r="A321" s="41"/>
      <c r="B321" s="42"/>
      <c r="C321" s="216" t="s">
        <v>493</v>
      </c>
      <c r="D321" s="216" t="s">
        <v>159</v>
      </c>
      <c r="E321" s="217" t="s">
        <v>463</v>
      </c>
      <c r="F321" s="218" t="s">
        <v>464</v>
      </c>
      <c r="G321" s="219" t="s">
        <v>273</v>
      </c>
      <c r="H321" s="220">
        <v>1</v>
      </c>
      <c r="I321" s="221"/>
      <c r="J321" s="222">
        <f>ROUND(I321*H321,2)</f>
        <v>0</v>
      </c>
      <c r="K321" s="218" t="s">
        <v>19</v>
      </c>
      <c r="L321" s="47"/>
      <c r="M321" s="223" t="s">
        <v>19</v>
      </c>
      <c r="N321" s="224" t="s">
        <v>43</v>
      </c>
      <c r="O321" s="87"/>
      <c r="P321" s="225">
        <f>O321*H321</f>
        <v>0</v>
      </c>
      <c r="Q321" s="225">
        <v>0</v>
      </c>
      <c r="R321" s="225">
        <f>Q321*H321</f>
        <v>0</v>
      </c>
      <c r="S321" s="225">
        <v>0</v>
      </c>
      <c r="T321" s="226">
        <f>S321*H321</f>
        <v>0</v>
      </c>
      <c r="U321" s="41"/>
      <c r="V321" s="41"/>
      <c r="W321" s="41"/>
      <c r="X321" s="41"/>
      <c r="Y321" s="41"/>
      <c r="Z321" s="41"/>
      <c r="AA321" s="41"/>
      <c r="AB321" s="41"/>
      <c r="AC321" s="41"/>
      <c r="AD321" s="41"/>
      <c r="AE321" s="41"/>
      <c r="AR321" s="227" t="s">
        <v>178</v>
      </c>
      <c r="AT321" s="227" t="s">
        <v>159</v>
      </c>
      <c r="AU321" s="227" t="s">
        <v>81</v>
      </c>
      <c r="AY321" s="20" t="s">
        <v>156</v>
      </c>
      <c r="BE321" s="228">
        <f>IF(N321="základní",J321,0)</f>
        <v>0</v>
      </c>
      <c r="BF321" s="228">
        <f>IF(N321="snížená",J321,0)</f>
        <v>0</v>
      </c>
      <c r="BG321" s="228">
        <f>IF(N321="zákl. přenesená",J321,0)</f>
        <v>0</v>
      </c>
      <c r="BH321" s="228">
        <f>IF(N321="sníž. přenesená",J321,0)</f>
        <v>0</v>
      </c>
      <c r="BI321" s="228">
        <f>IF(N321="nulová",J321,0)</f>
        <v>0</v>
      </c>
      <c r="BJ321" s="20" t="s">
        <v>79</v>
      </c>
      <c r="BK321" s="228">
        <f>ROUND(I321*H321,2)</f>
        <v>0</v>
      </c>
      <c r="BL321" s="20" t="s">
        <v>178</v>
      </c>
      <c r="BM321" s="227" t="s">
        <v>886</v>
      </c>
    </row>
    <row r="322" s="2" customFormat="1" ht="24.15" customHeight="1">
      <c r="A322" s="41"/>
      <c r="B322" s="42"/>
      <c r="C322" s="216" t="s">
        <v>502</v>
      </c>
      <c r="D322" s="216" t="s">
        <v>159</v>
      </c>
      <c r="E322" s="217" t="s">
        <v>467</v>
      </c>
      <c r="F322" s="218" t="s">
        <v>468</v>
      </c>
      <c r="G322" s="219" t="s">
        <v>218</v>
      </c>
      <c r="H322" s="220">
        <v>192.78</v>
      </c>
      <c r="I322" s="221"/>
      <c r="J322" s="222">
        <f>ROUND(I322*H322,2)</f>
        <v>0</v>
      </c>
      <c r="K322" s="218" t="s">
        <v>219</v>
      </c>
      <c r="L322" s="47"/>
      <c r="M322" s="223" t="s">
        <v>19</v>
      </c>
      <c r="N322" s="224" t="s">
        <v>43</v>
      </c>
      <c r="O322" s="87"/>
      <c r="P322" s="225">
        <f>O322*H322</f>
        <v>0</v>
      </c>
      <c r="Q322" s="225">
        <v>0.00012999999999999999</v>
      </c>
      <c r="R322" s="225">
        <f>Q322*H322</f>
        <v>0.025061399999999998</v>
      </c>
      <c r="S322" s="225">
        <v>0</v>
      </c>
      <c r="T322" s="226">
        <f>S322*H322</f>
        <v>0</v>
      </c>
      <c r="U322" s="41"/>
      <c r="V322" s="41"/>
      <c r="W322" s="41"/>
      <c r="X322" s="41"/>
      <c r="Y322" s="41"/>
      <c r="Z322" s="41"/>
      <c r="AA322" s="41"/>
      <c r="AB322" s="41"/>
      <c r="AC322" s="41"/>
      <c r="AD322" s="41"/>
      <c r="AE322" s="41"/>
      <c r="AR322" s="227" t="s">
        <v>178</v>
      </c>
      <c r="AT322" s="227" t="s">
        <v>159</v>
      </c>
      <c r="AU322" s="227" t="s">
        <v>81</v>
      </c>
      <c r="AY322" s="20" t="s">
        <v>156</v>
      </c>
      <c r="BE322" s="228">
        <f>IF(N322="základní",J322,0)</f>
        <v>0</v>
      </c>
      <c r="BF322" s="228">
        <f>IF(N322="snížená",J322,0)</f>
        <v>0</v>
      </c>
      <c r="BG322" s="228">
        <f>IF(N322="zákl. přenesená",J322,0)</f>
        <v>0</v>
      </c>
      <c r="BH322" s="228">
        <f>IF(N322="sníž. přenesená",J322,0)</f>
        <v>0</v>
      </c>
      <c r="BI322" s="228">
        <f>IF(N322="nulová",J322,0)</f>
        <v>0</v>
      </c>
      <c r="BJ322" s="20" t="s">
        <v>79</v>
      </c>
      <c r="BK322" s="228">
        <f>ROUND(I322*H322,2)</f>
        <v>0</v>
      </c>
      <c r="BL322" s="20" t="s">
        <v>178</v>
      </c>
      <c r="BM322" s="227" t="s">
        <v>887</v>
      </c>
    </row>
    <row r="323" s="2" customFormat="1">
      <c r="A323" s="41"/>
      <c r="B323" s="42"/>
      <c r="C323" s="43"/>
      <c r="D323" s="229" t="s">
        <v>166</v>
      </c>
      <c r="E323" s="43"/>
      <c r="F323" s="230" t="s">
        <v>470</v>
      </c>
      <c r="G323" s="43"/>
      <c r="H323" s="43"/>
      <c r="I323" s="231"/>
      <c r="J323" s="43"/>
      <c r="K323" s="43"/>
      <c r="L323" s="47"/>
      <c r="M323" s="232"/>
      <c r="N323" s="233"/>
      <c r="O323" s="87"/>
      <c r="P323" s="87"/>
      <c r="Q323" s="87"/>
      <c r="R323" s="87"/>
      <c r="S323" s="87"/>
      <c r="T323" s="88"/>
      <c r="U323" s="41"/>
      <c r="V323" s="41"/>
      <c r="W323" s="41"/>
      <c r="X323" s="41"/>
      <c r="Y323" s="41"/>
      <c r="Z323" s="41"/>
      <c r="AA323" s="41"/>
      <c r="AB323" s="41"/>
      <c r="AC323" s="41"/>
      <c r="AD323" s="41"/>
      <c r="AE323" s="41"/>
      <c r="AT323" s="20" t="s">
        <v>166</v>
      </c>
      <c r="AU323" s="20" t="s">
        <v>81</v>
      </c>
    </row>
    <row r="324" s="13" customFormat="1">
      <c r="A324" s="13"/>
      <c r="B324" s="239"/>
      <c r="C324" s="240"/>
      <c r="D324" s="241" t="s">
        <v>222</v>
      </c>
      <c r="E324" s="242" t="s">
        <v>19</v>
      </c>
      <c r="F324" s="243" t="s">
        <v>888</v>
      </c>
      <c r="G324" s="240"/>
      <c r="H324" s="244">
        <v>192.78</v>
      </c>
      <c r="I324" s="245"/>
      <c r="J324" s="240"/>
      <c r="K324" s="240"/>
      <c r="L324" s="246"/>
      <c r="M324" s="247"/>
      <c r="N324" s="248"/>
      <c r="O324" s="248"/>
      <c r="P324" s="248"/>
      <c r="Q324" s="248"/>
      <c r="R324" s="248"/>
      <c r="S324" s="248"/>
      <c r="T324" s="249"/>
      <c r="U324" s="13"/>
      <c r="V324" s="13"/>
      <c r="W324" s="13"/>
      <c r="X324" s="13"/>
      <c r="Y324" s="13"/>
      <c r="Z324" s="13"/>
      <c r="AA324" s="13"/>
      <c r="AB324" s="13"/>
      <c r="AC324" s="13"/>
      <c r="AD324" s="13"/>
      <c r="AE324" s="13"/>
      <c r="AT324" s="250" t="s">
        <v>222</v>
      </c>
      <c r="AU324" s="250" t="s">
        <v>81</v>
      </c>
      <c r="AV324" s="13" t="s">
        <v>81</v>
      </c>
      <c r="AW324" s="13" t="s">
        <v>33</v>
      </c>
      <c r="AX324" s="13" t="s">
        <v>79</v>
      </c>
      <c r="AY324" s="250" t="s">
        <v>156</v>
      </c>
    </row>
    <row r="325" s="2" customFormat="1" ht="24.15" customHeight="1">
      <c r="A325" s="41"/>
      <c r="B325" s="42"/>
      <c r="C325" s="216" t="s">
        <v>508</v>
      </c>
      <c r="D325" s="216" t="s">
        <v>159</v>
      </c>
      <c r="E325" s="217" t="s">
        <v>472</v>
      </c>
      <c r="F325" s="218" t="s">
        <v>473</v>
      </c>
      <c r="G325" s="219" t="s">
        <v>218</v>
      </c>
      <c r="H325" s="220">
        <v>192.78</v>
      </c>
      <c r="I325" s="221"/>
      <c r="J325" s="222">
        <f>ROUND(I325*H325,2)</f>
        <v>0</v>
      </c>
      <c r="K325" s="218" t="s">
        <v>219</v>
      </c>
      <c r="L325" s="47"/>
      <c r="M325" s="223" t="s">
        <v>19</v>
      </c>
      <c r="N325" s="224" t="s">
        <v>43</v>
      </c>
      <c r="O325" s="87"/>
      <c r="P325" s="225">
        <f>O325*H325</f>
        <v>0</v>
      </c>
      <c r="Q325" s="225">
        <v>4.0000000000000003E-05</v>
      </c>
      <c r="R325" s="225">
        <f>Q325*H325</f>
        <v>0.0077112000000000005</v>
      </c>
      <c r="S325" s="225">
        <v>0</v>
      </c>
      <c r="T325" s="226">
        <f>S325*H325</f>
        <v>0</v>
      </c>
      <c r="U325" s="41"/>
      <c r="V325" s="41"/>
      <c r="W325" s="41"/>
      <c r="X325" s="41"/>
      <c r="Y325" s="41"/>
      <c r="Z325" s="41"/>
      <c r="AA325" s="41"/>
      <c r="AB325" s="41"/>
      <c r="AC325" s="41"/>
      <c r="AD325" s="41"/>
      <c r="AE325" s="41"/>
      <c r="AR325" s="227" t="s">
        <v>178</v>
      </c>
      <c r="AT325" s="227" t="s">
        <v>159</v>
      </c>
      <c r="AU325" s="227" t="s">
        <v>81</v>
      </c>
      <c r="AY325" s="20" t="s">
        <v>156</v>
      </c>
      <c r="BE325" s="228">
        <f>IF(N325="základní",J325,0)</f>
        <v>0</v>
      </c>
      <c r="BF325" s="228">
        <f>IF(N325="snížená",J325,0)</f>
        <v>0</v>
      </c>
      <c r="BG325" s="228">
        <f>IF(N325="zákl. přenesená",J325,0)</f>
        <v>0</v>
      </c>
      <c r="BH325" s="228">
        <f>IF(N325="sníž. přenesená",J325,0)</f>
        <v>0</v>
      </c>
      <c r="BI325" s="228">
        <f>IF(N325="nulová",J325,0)</f>
        <v>0</v>
      </c>
      <c r="BJ325" s="20" t="s">
        <v>79</v>
      </c>
      <c r="BK325" s="228">
        <f>ROUND(I325*H325,2)</f>
        <v>0</v>
      </c>
      <c r="BL325" s="20" t="s">
        <v>178</v>
      </c>
      <c r="BM325" s="227" t="s">
        <v>889</v>
      </c>
    </row>
    <row r="326" s="2" customFormat="1">
      <c r="A326" s="41"/>
      <c r="B326" s="42"/>
      <c r="C326" s="43"/>
      <c r="D326" s="229" t="s">
        <v>166</v>
      </c>
      <c r="E326" s="43"/>
      <c r="F326" s="230" t="s">
        <v>475</v>
      </c>
      <c r="G326" s="43"/>
      <c r="H326" s="43"/>
      <c r="I326" s="231"/>
      <c r="J326" s="43"/>
      <c r="K326" s="43"/>
      <c r="L326" s="47"/>
      <c r="M326" s="232"/>
      <c r="N326" s="233"/>
      <c r="O326" s="87"/>
      <c r="P326" s="87"/>
      <c r="Q326" s="87"/>
      <c r="R326" s="87"/>
      <c r="S326" s="87"/>
      <c r="T326" s="88"/>
      <c r="U326" s="41"/>
      <c r="V326" s="41"/>
      <c r="W326" s="41"/>
      <c r="X326" s="41"/>
      <c r="Y326" s="41"/>
      <c r="Z326" s="41"/>
      <c r="AA326" s="41"/>
      <c r="AB326" s="41"/>
      <c r="AC326" s="41"/>
      <c r="AD326" s="41"/>
      <c r="AE326" s="41"/>
      <c r="AT326" s="20" t="s">
        <v>166</v>
      </c>
      <c r="AU326" s="20" t="s">
        <v>81</v>
      </c>
    </row>
    <row r="327" s="12" customFormat="1" ht="22.8" customHeight="1">
      <c r="A327" s="12"/>
      <c r="B327" s="200"/>
      <c r="C327" s="201"/>
      <c r="D327" s="202" t="s">
        <v>71</v>
      </c>
      <c r="E327" s="214" t="s">
        <v>476</v>
      </c>
      <c r="F327" s="214" t="s">
        <v>477</v>
      </c>
      <c r="G327" s="201"/>
      <c r="H327" s="201"/>
      <c r="I327" s="204"/>
      <c r="J327" s="215">
        <f>BK327</f>
        <v>0</v>
      </c>
      <c r="K327" s="201"/>
      <c r="L327" s="206"/>
      <c r="M327" s="207"/>
      <c r="N327" s="208"/>
      <c r="O327" s="208"/>
      <c r="P327" s="209">
        <f>SUM(P328:P347)</f>
        <v>0</v>
      </c>
      <c r="Q327" s="208"/>
      <c r="R327" s="209">
        <f>SUM(R328:R347)</f>
        <v>0</v>
      </c>
      <c r="S327" s="208"/>
      <c r="T327" s="210">
        <f>SUM(T328:T347)</f>
        <v>0</v>
      </c>
      <c r="U327" s="12"/>
      <c r="V327" s="12"/>
      <c r="W327" s="12"/>
      <c r="X327" s="12"/>
      <c r="Y327" s="12"/>
      <c r="Z327" s="12"/>
      <c r="AA327" s="12"/>
      <c r="AB327" s="12"/>
      <c r="AC327" s="12"/>
      <c r="AD327" s="12"/>
      <c r="AE327" s="12"/>
      <c r="AR327" s="211" t="s">
        <v>79</v>
      </c>
      <c r="AT327" s="212" t="s">
        <v>71</v>
      </c>
      <c r="AU327" s="212" t="s">
        <v>79</v>
      </c>
      <c r="AY327" s="211" t="s">
        <v>156</v>
      </c>
      <c r="BK327" s="213">
        <f>SUM(BK328:BK347)</f>
        <v>0</v>
      </c>
    </row>
    <row r="328" s="2" customFormat="1" ht="16.5" customHeight="1">
      <c r="A328" s="41"/>
      <c r="B328" s="42"/>
      <c r="C328" s="216" t="s">
        <v>513</v>
      </c>
      <c r="D328" s="216" t="s">
        <v>159</v>
      </c>
      <c r="E328" s="217" t="s">
        <v>479</v>
      </c>
      <c r="F328" s="218" t="s">
        <v>480</v>
      </c>
      <c r="G328" s="219" t="s">
        <v>240</v>
      </c>
      <c r="H328" s="220">
        <v>30.690999999999999</v>
      </c>
      <c r="I328" s="221"/>
      <c r="J328" s="222">
        <f>ROUND(I328*H328,2)</f>
        <v>0</v>
      </c>
      <c r="K328" s="218" t="s">
        <v>219</v>
      </c>
      <c r="L328" s="47"/>
      <c r="M328" s="223" t="s">
        <v>19</v>
      </c>
      <c r="N328" s="224" t="s">
        <v>43</v>
      </c>
      <c r="O328" s="87"/>
      <c r="P328" s="225">
        <f>O328*H328</f>
        <v>0</v>
      </c>
      <c r="Q328" s="225">
        <v>0</v>
      </c>
      <c r="R328" s="225">
        <f>Q328*H328</f>
        <v>0</v>
      </c>
      <c r="S328" s="225">
        <v>0</v>
      </c>
      <c r="T328" s="226">
        <f>S328*H328</f>
        <v>0</v>
      </c>
      <c r="U328" s="41"/>
      <c r="V328" s="41"/>
      <c r="W328" s="41"/>
      <c r="X328" s="41"/>
      <c r="Y328" s="41"/>
      <c r="Z328" s="41"/>
      <c r="AA328" s="41"/>
      <c r="AB328" s="41"/>
      <c r="AC328" s="41"/>
      <c r="AD328" s="41"/>
      <c r="AE328" s="41"/>
      <c r="AR328" s="227" t="s">
        <v>178</v>
      </c>
      <c r="AT328" s="227" t="s">
        <v>159</v>
      </c>
      <c r="AU328" s="227" t="s">
        <v>81</v>
      </c>
      <c r="AY328" s="20" t="s">
        <v>156</v>
      </c>
      <c r="BE328" s="228">
        <f>IF(N328="základní",J328,0)</f>
        <v>0</v>
      </c>
      <c r="BF328" s="228">
        <f>IF(N328="snížená",J328,0)</f>
        <v>0</v>
      </c>
      <c r="BG328" s="228">
        <f>IF(N328="zákl. přenesená",J328,0)</f>
        <v>0</v>
      </c>
      <c r="BH328" s="228">
        <f>IF(N328="sníž. přenesená",J328,0)</f>
        <v>0</v>
      </c>
      <c r="BI328" s="228">
        <f>IF(N328="nulová",J328,0)</f>
        <v>0</v>
      </c>
      <c r="BJ328" s="20" t="s">
        <v>79</v>
      </c>
      <c r="BK328" s="228">
        <f>ROUND(I328*H328,2)</f>
        <v>0</v>
      </c>
      <c r="BL328" s="20" t="s">
        <v>178</v>
      </c>
      <c r="BM328" s="227" t="s">
        <v>890</v>
      </c>
    </row>
    <row r="329" s="2" customFormat="1">
      <c r="A329" s="41"/>
      <c r="B329" s="42"/>
      <c r="C329" s="43"/>
      <c r="D329" s="229" t="s">
        <v>166</v>
      </c>
      <c r="E329" s="43"/>
      <c r="F329" s="230" t="s">
        <v>482</v>
      </c>
      <c r="G329" s="43"/>
      <c r="H329" s="43"/>
      <c r="I329" s="231"/>
      <c r="J329" s="43"/>
      <c r="K329" s="43"/>
      <c r="L329" s="47"/>
      <c r="M329" s="232"/>
      <c r="N329" s="233"/>
      <c r="O329" s="87"/>
      <c r="P329" s="87"/>
      <c r="Q329" s="87"/>
      <c r="R329" s="87"/>
      <c r="S329" s="87"/>
      <c r="T329" s="88"/>
      <c r="U329" s="41"/>
      <c r="V329" s="41"/>
      <c r="W329" s="41"/>
      <c r="X329" s="41"/>
      <c r="Y329" s="41"/>
      <c r="Z329" s="41"/>
      <c r="AA329" s="41"/>
      <c r="AB329" s="41"/>
      <c r="AC329" s="41"/>
      <c r="AD329" s="41"/>
      <c r="AE329" s="41"/>
      <c r="AT329" s="20" t="s">
        <v>166</v>
      </c>
      <c r="AU329" s="20" t="s">
        <v>81</v>
      </c>
    </row>
    <row r="330" s="2" customFormat="1" ht="24.15" customHeight="1">
      <c r="A330" s="41"/>
      <c r="B330" s="42"/>
      <c r="C330" s="216" t="s">
        <v>518</v>
      </c>
      <c r="D330" s="216" t="s">
        <v>159</v>
      </c>
      <c r="E330" s="217" t="s">
        <v>484</v>
      </c>
      <c r="F330" s="218" t="s">
        <v>485</v>
      </c>
      <c r="G330" s="219" t="s">
        <v>240</v>
      </c>
      <c r="H330" s="220">
        <v>30.690999999999999</v>
      </c>
      <c r="I330" s="221"/>
      <c r="J330" s="222">
        <f>ROUND(I330*H330,2)</f>
        <v>0</v>
      </c>
      <c r="K330" s="218" t="s">
        <v>219</v>
      </c>
      <c r="L330" s="47"/>
      <c r="M330" s="223" t="s">
        <v>19</v>
      </c>
      <c r="N330" s="224" t="s">
        <v>43</v>
      </c>
      <c r="O330" s="87"/>
      <c r="P330" s="225">
        <f>O330*H330</f>
        <v>0</v>
      </c>
      <c r="Q330" s="225">
        <v>0</v>
      </c>
      <c r="R330" s="225">
        <f>Q330*H330</f>
        <v>0</v>
      </c>
      <c r="S330" s="225">
        <v>0</v>
      </c>
      <c r="T330" s="226">
        <f>S330*H330</f>
        <v>0</v>
      </c>
      <c r="U330" s="41"/>
      <c r="V330" s="41"/>
      <c r="W330" s="41"/>
      <c r="X330" s="41"/>
      <c r="Y330" s="41"/>
      <c r="Z330" s="41"/>
      <c r="AA330" s="41"/>
      <c r="AB330" s="41"/>
      <c r="AC330" s="41"/>
      <c r="AD330" s="41"/>
      <c r="AE330" s="41"/>
      <c r="AR330" s="227" t="s">
        <v>178</v>
      </c>
      <c r="AT330" s="227" t="s">
        <v>159</v>
      </c>
      <c r="AU330" s="227" t="s">
        <v>81</v>
      </c>
      <c r="AY330" s="20" t="s">
        <v>156</v>
      </c>
      <c r="BE330" s="228">
        <f>IF(N330="základní",J330,0)</f>
        <v>0</v>
      </c>
      <c r="BF330" s="228">
        <f>IF(N330="snížená",J330,0)</f>
        <v>0</v>
      </c>
      <c r="BG330" s="228">
        <f>IF(N330="zákl. přenesená",J330,0)</f>
        <v>0</v>
      </c>
      <c r="BH330" s="228">
        <f>IF(N330="sníž. přenesená",J330,0)</f>
        <v>0</v>
      </c>
      <c r="BI330" s="228">
        <f>IF(N330="nulová",J330,0)</f>
        <v>0</v>
      </c>
      <c r="BJ330" s="20" t="s">
        <v>79</v>
      </c>
      <c r="BK330" s="228">
        <f>ROUND(I330*H330,2)</f>
        <v>0</v>
      </c>
      <c r="BL330" s="20" t="s">
        <v>178</v>
      </c>
      <c r="BM330" s="227" t="s">
        <v>891</v>
      </c>
    </row>
    <row r="331" s="2" customFormat="1">
      <c r="A331" s="41"/>
      <c r="B331" s="42"/>
      <c r="C331" s="43"/>
      <c r="D331" s="229" t="s">
        <v>166</v>
      </c>
      <c r="E331" s="43"/>
      <c r="F331" s="230" t="s">
        <v>487</v>
      </c>
      <c r="G331" s="43"/>
      <c r="H331" s="43"/>
      <c r="I331" s="231"/>
      <c r="J331" s="43"/>
      <c r="K331" s="43"/>
      <c r="L331" s="47"/>
      <c r="M331" s="232"/>
      <c r="N331" s="233"/>
      <c r="O331" s="87"/>
      <c r="P331" s="87"/>
      <c r="Q331" s="87"/>
      <c r="R331" s="87"/>
      <c r="S331" s="87"/>
      <c r="T331" s="88"/>
      <c r="U331" s="41"/>
      <c r="V331" s="41"/>
      <c r="W331" s="41"/>
      <c r="X331" s="41"/>
      <c r="Y331" s="41"/>
      <c r="Z331" s="41"/>
      <c r="AA331" s="41"/>
      <c r="AB331" s="41"/>
      <c r="AC331" s="41"/>
      <c r="AD331" s="41"/>
      <c r="AE331" s="41"/>
      <c r="AT331" s="20" t="s">
        <v>166</v>
      </c>
      <c r="AU331" s="20" t="s">
        <v>81</v>
      </c>
    </row>
    <row r="332" s="2" customFormat="1" ht="21.75" customHeight="1">
      <c r="A332" s="41"/>
      <c r="B332" s="42"/>
      <c r="C332" s="216" t="s">
        <v>525</v>
      </c>
      <c r="D332" s="216" t="s">
        <v>159</v>
      </c>
      <c r="E332" s="217" t="s">
        <v>489</v>
      </c>
      <c r="F332" s="218" t="s">
        <v>490</v>
      </c>
      <c r="G332" s="219" t="s">
        <v>240</v>
      </c>
      <c r="H332" s="220">
        <v>30.690999999999999</v>
      </c>
      <c r="I332" s="221"/>
      <c r="J332" s="222">
        <f>ROUND(I332*H332,2)</f>
        <v>0</v>
      </c>
      <c r="K332" s="218" t="s">
        <v>219</v>
      </c>
      <c r="L332" s="47"/>
      <c r="M332" s="223" t="s">
        <v>19</v>
      </c>
      <c r="N332" s="224" t="s">
        <v>43</v>
      </c>
      <c r="O332" s="87"/>
      <c r="P332" s="225">
        <f>O332*H332</f>
        <v>0</v>
      </c>
      <c r="Q332" s="225">
        <v>0</v>
      </c>
      <c r="R332" s="225">
        <f>Q332*H332</f>
        <v>0</v>
      </c>
      <c r="S332" s="225">
        <v>0</v>
      </c>
      <c r="T332" s="226">
        <f>S332*H332</f>
        <v>0</v>
      </c>
      <c r="U332" s="41"/>
      <c r="V332" s="41"/>
      <c r="W332" s="41"/>
      <c r="X332" s="41"/>
      <c r="Y332" s="41"/>
      <c r="Z332" s="41"/>
      <c r="AA332" s="41"/>
      <c r="AB332" s="41"/>
      <c r="AC332" s="41"/>
      <c r="AD332" s="41"/>
      <c r="AE332" s="41"/>
      <c r="AR332" s="227" t="s">
        <v>178</v>
      </c>
      <c r="AT332" s="227" t="s">
        <v>159</v>
      </c>
      <c r="AU332" s="227" t="s">
        <v>81</v>
      </c>
      <c r="AY332" s="20" t="s">
        <v>156</v>
      </c>
      <c r="BE332" s="228">
        <f>IF(N332="základní",J332,0)</f>
        <v>0</v>
      </c>
      <c r="BF332" s="228">
        <f>IF(N332="snížená",J332,0)</f>
        <v>0</v>
      </c>
      <c r="BG332" s="228">
        <f>IF(N332="zákl. přenesená",J332,0)</f>
        <v>0</v>
      </c>
      <c r="BH332" s="228">
        <f>IF(N332="sníž. přenesená",J332,0)</f>
        <v>0</v>
      </c>
      <c r="BI332" s="228">
        <f>IF(N332="nulová",J332,0)</f>
        <v>0</v>
      </c>
      <c r="BJ332" s="20" t="s">
        <v>79</v>
      </c>
      <c r="BK332" s="228">
        <f>ROUND(I332*H332,2)</f>
        <v>0</v>
      </c>
      <c r="BL332" s="20" t="s">
        <v>178</v>
      </c>
      <c r="BM332" s="227" t="s">
        <v>892</v>
      </c>
    </row>
    <row r="333" s="2" customFormat="1">
      <c r="A333" s="41"/>
      <c r="B333" s="42"/>
      <c r="C333" s="43"/>
      <c r="D333" s="229" t="s">
        <v>166</v>
      </c>
      <c r="E333" s="43"/>
      <c r="F333" s="230" t="s">
        <v>492</v>
      </c>
      <c r="G333" s="43"/>
      <c r="H333" s="43"/>
      <c r="I333" s="231"/>
      <c r="J333" s="43"/>
      <c r="K333" s="43"/>
      <c r="L333" s="47"/>
      <c r="M333" s="232"/>
      <c r="N333" s="233"/>
      <c r="O333" s="87"/>
      <c r="P333" s="87"/>
      <c r="Q333" s="87"/>
      <c r="R333" s="87"/>
      <c r="S333" s="87"/>
      <c r="T333" s="88"/>
      <c r="U333" s="41"/>
      <c r="V333" s="41"/>
      <c r="W333" s="41"/>
      <c r="X333" s="41"/>
      <c r="Y333" s="41"/>
      <c r="Z333" s="41"/>
      <c r="AA333" s="41"/>
      <c r="AB333" s="41"/>
      <c r="AC333" s="41"/>
      <c r="AD333" s="41"/>
      <c r="AE333" s="41"/>
      <c r="AT333" s="20" t="s">
        <v>166</v>
      </c>
      <c r="AU333" s="20" t="s">
        <v>81</v>
      </c>
    </row>
    <row r="334" s="2" customFormat="1" ht="24.15" customHeight="1">
      <c r="A334" s="41"/>
      <c r="B334" s="42"/>
      <c r="C334" s="216" t="s">
        <v>533</v>
      </c>
      <c r="D334" s="216" t="s">
        <v>159</v>
      </c>
      <c r="E334" s="217" t="s">
        <v>494</v>
      </c>
      <c r="F334" s="218" t="s">
        <v>495</v>
      </c>
      <c r="G334" s="219" t="s">
        <v>240</v>
      </c>
      <c r="H334" s="220">
        <v>824.36800000000005</v>
      </c>
      <c r="I334" s="221"/>
      <c r="J334" s="222">
        <f>ROUND(I334*H334,2)</f>
        <v>0</v>
      </c>
      <c r="K334" s="218" t="s">
        <v>219</v>
      </c>
      <c r="L334" s="47"/>
      <c r="M334" s="223" t="s">
        <v>19</v>
      </c>
      <c r="N334" s="224" t="s">
        <v>43</v>
      </c>
      <c r="O334" s="87"/>
      <c r="P334" s="225">
        <f>O334*H334</f>
        <v>0</v>
      </c>
      <c r="Q334" s="225">
        <v>0</v>
      </c>
      <c r="R334" s="225">
        <f>Q334*H334</f>
        <v>0</v>
      </c>
      <c r="S334" s="225">
        <v>0</v>
      </c>
      <c r="T334" s="226">
        <f>S334*H334</f>
        <v>0</v>
      </c>
      <c r="U334" s="41"/>
      <c r="V334" s="41"/>
      <c r="W334" s="41"/>
      <c r="X334" s="41"/>
      <c r="Y334" s="41"/>
      <c r="Z334" s="41"/>
      <c r="AA334" s="41"/>
      <c r="AB334" s="41"/>
      <c r="AC334" s="41"/>
      <c r="AD334" s="41"/>
      <c r="AE334" s="41"/>
      <c r="AR334" s="227" t="s">
        <v>178</v>
      </c>
      <c r="AT334" s="227" t="s">
        <v>159</v>
      </c>
      <c r="AU334" s="227" t="s">
        <v>81</v>
      </c>
      <c r="AY334" s="20" t="s">
        <v>156</v>
      </c>
      <c r="BE334" s="228">
        <f>IF(N334="základní",J334,0)</f>
        <v>0</v>
      </c>
      <c r="BF334" s="228">
        <f>IF(N334="snížená",J334,0)</f>
        <v>0</v>
      </c>
      <c r="BG334" s="228">
        <f>IF(N334="zákl. přenesená",J334,0)</f>
        <v>0</v>
      </c>
      <c r="BH334" s="228">
        <f>IF(N334="sníž. přenesená",J334,0)</f>
        <v>0</v>
      </c>
      <c r="BI334" s="228">
        <f>IF(N334="nulová",J334,0)</f>
        <v>0</v>
      </c>
      <c r="BJ334" s="20" t="s">
        <v>79</v>
      </c>
      <c r="BK334" s="228">
        <f>ROUND(I334*H334,2)</f>
        <v>0</v>
      </c>
      <c r="BL334" s="20" t="s">
        <v>178</v>
      </c>
      <c r="BM334" s="227" t="s">
        <v>893</v>
      </c>
    </row>
    <row r="335" s="2" customFormat="1">
      <c r="A335" s="41"/>
      <c r="B335" s="42"/>
      <c r="C335" s="43"/>
      <c r="D335" s="229" t="s">
        <v>166</v>
      </c>
      <c r="E335" s="43"/>
      <c r="F335" s="230" t="s">
        <v>497</v>
      </c>
      <c r="G335" s="43"/>
      <c r="H335" s="43"/>
      <c r="I335" s="231"/>
      <c r="J335" s="43"/>
      <c r="K335" s="43"/>
      <c r="L335" s="47"/>
      <c r="M335" s="232"/>
      <c r="N335" s="233"/>
      <c r="O335" s="87"/>
      <c r="P335" s="87"/>
      <c r="Q335" s="87"/>
      <c r="R335" s="87"/>
      <c r="S335" s="87"/>
      <c r="T335" s="88"/>
      <c r="U335" s="41"/>
      <c r="V335" s="41"/>
      <c r="W335" s="41"/>
      <c r="X335" s="41"/>
      <c r="Y335" s="41"/>
      <c r="Z335" s="41"/>
      <c r="AA335" s="41"/>
      <c r="AB335" s="41"/>
      <c r="AC335" s="41"/>
      <c r="AD335" s="41"/>
      <c r="AE335" s="41"/>
      <c r="AT335" s="20" t="s">
        <v>166</v>
      </c>
      <c r="AU335" s="20" t="s">
        <v>81</v>
      </c>
    </row>
    <row r="336" s="14" customFormat="1">
      <c r="A336" s="14"/>
      <c r="B336" s="251"/>
      <c r="C336" s="252"/>
      <c r="D336" s="241" t="s">
        <v>222</v>
      </c>
      <c r="E336" s="253" t="s">
        <v>19</v>
      </c>
      <c r="F336" s="254" t="s">
        <v>498</v>
      </c>
      <c r="G336" s="252"/>
      <c r="H336" s="253" t="s">
        <v>19</v>
      </c>
      <c r="I336" s="255"/>
      <c r="J336" s="252"/>
      <c r="K336" s="252"/>
      <c r="L336" s="256"/>
      <c r="M336" s="257"/>
      <c r="N336" s="258"/>
      <c r="O336" s="258"/>
      <c r="P336" s="258"/>
      <c r="Q336" s="258"/>
      <c r="R336" s="258"/>
      <c r="S336" s="258"/>
      <c r="T336" s="259"/>
      <c r="U336" s="14"/>
      <c r="V336" s="14"/>
      <c r="W336" s="14"/>
      <c r="X336" s="14"/>
      <c r="Y336" s="14"/>
      <c r="Z336" s="14"/>
      <c r="AA336" s="14"/>
      <c r="AB336" s="14"/>
      <c r="AC336" s="14"/>
      <c r="AD336" s="14"/>
      <c r="AE336" s="14"/>
      <c r="AT336" s="260" t="s">
        <v>222</v>
      </c>
      <c r="AU336" s="260" t="s">
        <v>81</v>
      </c>
      <c r="AV336" s="14" t="s">
        <v>79</v>
      </c>
      <c r="AW336" s="14" t="s">
        <v>33</v>
      </c>
      <c r="AX336" s="14" t="s">
        <v>72</v>
      </c>
      <c r="AY336" s="260" t="s">
        <v>156</v>
      </c>
    </row>
    <row r="337" s="13" customFormat="1">
      <c r="A337" s="13"/>
      <c r="B337" s="239"/>
      <c r="C337" s="240"/>
      <c r="D337" s="241" t="s">
        <v>222</v>
      </c>
      <c r="E337" s="242" t="s">
        <v>19</v>
      </c>
      <c r="F337" s="243" t="s">
        <v>894</v>
      </c>
      <c r="G337" s="240"/>
      <c r="H337" s="244">
        <v>614.48800000000006</v>
      </c>
      <c r="I337" s="245"/>
      <c r="J337" s="240"/>
      <c r="K337" s="240"/>
      <c r="L337" s="246"/>
      <c r="M337" s="247"/>
      <c r="N337" s="248"/>
      <c r="O337" s="248"/>
      <c r="P337" s="248"/>
      <c r="Q337" s="248"/>
      <c r="R337" s="248"/>
      <c r="S337" s="248"/>
      <c r="T337" s="249"/>
      <c r="U337" s="13"/>
      <c r="V337" s="13"/>
      <c r="W337" s="13"/>
      <c r="X337" s="13"/>
      <c r="Y337" s="13"/>
      <c r="Z337" s="13"/>
      <c r="AA337" s="13"/>
      <c r="AB337" s="13"/>
      <c r="AC337" s="13"/>
      <c r="AD337" s="13"/>
      <c r="AE337" s="13"/>
      <c r="AT337" s="250" t="s">
        <v>222</v>
      </c>
      <c r="AU337" s="250" t="s">
        <v>81</v>
      </c>
      <c r="AV337" s="13" t="s">
        <v>81</v>
      </c>
      <c r="AW337" s="13" t="s">
        <v>33</v>
      </c>
      <c r="AX337" s="13" t="s">
        <v>72</v>
      </c>
      <c r="AY337" s="250" t="s">
        <v>156</v>
      </c>
    </row>
    <row r="338" s="14" customFormat="1">
      <c r="A338" s="14"/>
      <c r="B338" s="251"/>
      <c r="C338" s="252"/>
      <c r="D338" s="241" t="s">
        <v>222</v>
      </c>
      <c r="E338" s="253" t="s">
        <v>19</v>
      </c>
      <c r="F338" s="254" t="s">
        <v>500</v>
      </c>
      <c r="G338" s="252"/>
      <c r="H338" s="253" t="s">
        <v>19</v>
      </c>
      <c r="I338" s="255"/>
      <c r="J338" s="252"/>
      <c r="K338" s="252"/>
      <c r="L338" s="256"/>
      <c r="M338" s="257"/>
      <c r="N338" s="258"/>
      <c r="O338" s="258"/>
      <c r="P338" s="258"/>
      <c r="Q338" s="258"/>
      <c r="R338" s="258"/>
      <c r="S338" s="258"/>
      <c r="T338" s="259"/>
      <c r="U338" s="14"/>
      <c r="V338" s="14"/>
      <c r="W338" s="14"/>
      <c r="X338" s="14"/>
      <c r="Y338" s="14"/>
      <c r="Z338" s="14"/>
      <c r="AA338" s="14"/>
      <c r="AB338" s="14"/>
      <c r="AC338" s="14"/>
      <c r="AD338" s="14"/>
      <c r="AE338" s="14"/>
      <c r="AT338" s="260" t="s">
        <v>222</v>
      </c>
      <c r="AU338" s="260" t="s">
        <v>81</v>
      </c>
      <c r="AV338" s="14" t="s">
        <v>79</v>
      </c>
      <c r="AW338" s="14" t="s">
        <v>33</v>
      </c>
      <c r="AX338" s="14" t="s">
        <v>72</v>
      </c>
      <c r="AY338" s="260" t="s">
        <v>156</v>
      </c>
    </row>
    <row r="339" s="13" customFormat="1">
      <c r="A339" s="13"/>
      <c r="B339" s="239"/>
      <c r="C339" s="240"/>
      <c r="D339" s="241" t="s">
        <v>222</v>
      </c>
      <c r="E339" s="242" t="s">
        <v>19</v>
      </c>
      <c r="F339" s="243" t="s">
        <v>895</v>
      </c>
      <c r="G339" s="240"/>
      <c r="H339" s="244">
        <v>209.88</v>
      </c>
      <c r="I339" s="245"/>
      <c r="J339" s="240"/>
      <c r="K339" s="240"/>
      <c r="L339" s="246"/>
      <c r="M339" s="247"/>
      <c r="N339" s="248"/>
      <c r="O339" s="248"/>
      <c r="P339" s="248"/>
      <c r="Q339" s="248"/>
      <c r="R339" s="248"/>
      <c r="S339" s="248"/>
      <c r="T339" s="249"/>
      <c r="U339" s="13"/>
      <c r="V339" s="13"/>
      <c r="W339" s="13"/>
      <c r="X339" s="13"/>
      <c r="Y339" s="13"/>
      <c r="Z339" s="13"/>
      <c r="AA339" s="13"/>
      <c r="AB339" s="13"/>
      <c r="AC339" s="13"/>
      <c r="AD339" s="13"/>
      <c r="AE339" s="13"/>
      <c r="AT339" s="250" t="s">
        <v>222</v>
      </c>
      <c r="AU339" s="250" t="s">
        <v>81</v>
      </c>
      <c r="AV339" s="13" t="s">
        <v>81</v>
      </c>
      <c r="AW339" s="13" t="s">
        <v>33</v>
      </c>
      <c r="AX339" s="13" t="s">
        <v>72</v>
      </c>
      <c r="AY339" s="250" t="s">
        <v>156</v>
      </c>
    </row>
    <row r="340" s="16" customFormat="1">
      <c r="A340" s="16"/>
      <c r="B340" s="272"/>
      <c r="C340" s="273"/>
      <c r="D340" s="241" t="s">
        <v>222</v>
      </c>
      <c r="E340" s="274" t="s">
        <v>19</v>
      </c>
      <c r="F340" s="275" t="s">
        <v>292</v>
      </c>
      <c r="G340" s="273"/>
      <c r="H340" s="276">
        <v>824.36800000000005</v>
      </c>
      <c r="I340" s="277"/>
      <c r="J340" s="273"/>
      <c r="K340" s="273"/>
      <c r="L340" s="278"/>
      <c r="M340" s="279"/>
      <c r="N340" s="280"/>
      <c r="O340" s="280"/>
      <c r="P340" s="280"/>
      <c r="Q340" s="280"/>
      <c r="R340" s="280"/>
      <c r="S340" s="280"/>
      <c r="T340" s="281"/>
      <c r="U340" s="16"/>
      <c r="V340" s="16"/>
      <c r="W340" s="16"/>
      <c r="X340" s="16"/>
      <c r="Y340" s="16"/>
      <c r="Z340" s="16"/>
      <c r="AA340" s="16"/>
      <c r="AB340" s="16"/>
      <c r="AC340" s="16"/>
      <c r="AD340" s="16"/>
      <c r="AE340" s="16"/>
      <c r="AT340" s="282" t="s">
        <v>222</v>
      </c>
      <c r="AU340" s="282" t="s">
        <v>81</v>
      </c>
      <c r="AV340" s="16" t="s">
        <v>178</v>
      </c>
      <c r="AW340" s="16" t="s">
        <v>33</v>
      </c>
      <c r="AX340" s="16" t="s">
        <v>79</v>
      </c>
      <c r="AY340" s="282" t="s">
        <v>156</v>
      </c>
    </row>
    <row r="341" s="2" customFormat="1" ht="24.15" customHeight="1">
      <c r="A341" s="41"/>
      <c r="B341" s="42"/>
      <c r="C341" s="216" t="s">
        <v>539</v>
      </c>
      <c r="D341" s="216" t="s">
        <v>159</v>
      </c>
      <c r="E341" s="217" t="s">
        <v>503</v>
      </c>
      <c r="F341" s="218" t="s">
        <v>504</v>
      </c>
      <c r="G341" s="219" t="s">
        <v>240</v>
      </c>
      <c r="H341" s="220">
        <v>8.7449999999999992</v>
      </c>
      <c r="I341" s="221"/>
      <c r="J341" s="222">
        <f>ROUND(I341*H341,2)</f>
        <v>0</v>
      </c>
      <c r="K341" s="218" t="s">
        <v>219</v>
      </c>
      <c r="L341" s="47"/>
      <c r="M341" s="223" t="s">
        <v>19</v>
      </c>
      <c r="N341" s="224" t="s">
        <v>43</v>
      </c>
      <c r="O341" s="87"/>
      <c r="P341" s="225">
        <f>O341*H341</f>
        <v>0</v>
      </c>
      <c r="Q341" s="225">
        <v>0</v>
      </c>
      <c r="R341" s="225">
        <f>Q341*H341</f>
        <v>0</v>
      </c>
      <c r="S341" s="225">
        <v>0</v>
      </c>
      <c r="T341" s="226">
        <f>S341*H341</f>
        <v>0</v>
      </c>
      <c r="U341" s="41"/>
      <c r="V341" s="41"/>
      <c r="W341" s="41"/>
      <c r="X341" s="41"/>
      <c r="Y341" s="41"/>
      <c r="Z341" s="41"/>
      <c r="AA341" s="41"/>
      <c r="AB341" s="41"/>
      <c r="AC341" s="41"/>
      <c r="AD341" s="41"/>
      <c r="AE341" s="41"/>
      <c r="AR341" s="227" t="s">
        <v>178</v>
      </c>
      <c r="AT341" s="227" t="s">
        <v>159</v>
      </c>
      <c r="AU341" s="227" t="s">
        <v>81</v>
      </c>
      <c r="AY341" s="20" t="s">
        <v>156</v>
      </c>
      <c r="BE341" s="228">
        <f>IF(N341="základní",J341,0)</f>
        <v>0</v>
      </c>
      <c r="BF341" s="228">
        <f>IF(N341="snížená",J341,0)</f>
        <v>0</v>
      </c>
      <c r="BG341" s="228">
        <f>IF(N341="zákl. přenesená",J341,0)</f>
        <v>0</v>
      </c>
      <c r="BH341" s="228">
        <f>IF(N341="sníž. přenesená",J341,0)</f>
        <v>0</v>
      </c>
      <c r="BI341" s="228">
        <f>IF(N341="nulová",J341,0)</f>
        <v>0</v>
      </c>
      <c r="BJ341" s="20" t="s">
        <v>79</v>
      </c>
      <c r="BK341" s="228">
        <f>ROUND(I341*H341,2)</f>
        <v>0</v>
      </c>
      <c r="BL341" s="20" t="s">
        <v>178</v>
      </c>
      <c r="BM341" s="227" t="s">
        <v>896</v>
      </c>
    </row>
    <row r="342" s="2" customFormat="1">
      <c r="A342" s="41"/>
      <c r="B342" s="42"/>
      <c r="C342" s="43"/>
      <c r="D342" s="229" t="s">
        <v>166</v>
      </c>
      <c r="E342" s="43"/>
      <c r="F342" s="230" t="s">
        <v>506</v>
      </c>
      <c r="G342" s="43"/>
      <c r="H342" s="43"/>
      <c r="I342" s="231"/>
      <c r="J342" s="43"/>
      <c r="K342" s="43"/>
      <c r="L342" s="47"/>
      <c r="M342" s="232"/>
      <c r="N342" s="233"/>
      <c r="O342" s="87"/>
      <c r="P342" s="87"/>
      <c r="Q342" s="87"/>
      <c r="R342" s="87"/>
      <c r="S342" s="87"/>
      <c r="T342" s="88"/>
      <c r="U342" s="41"/>
      <c r="V342" s="41"/>
      <c r="W342" s="41"/>
      <c r="X342" s="41"/>
      <c r="Y342" s="41"/>
      <c r="Z342" s="41"/>
      <c r="AA342" s="41"/>
      <c r="AB342" s="41"/>
      <c r="AC342" s="41"/>
      <c r="AD342" s="41"/>
      <c r="AE342" s="41"/>
      <c r="AT342" s="20" t="s">
        <v>166</v>
      </c>
      <c r="AU342" s="20" t="s">
        <v>81</v>
      </c>
    </row>
    <row r="343" s="13" customFormat="1">
      <c r="A343" s="13"/>
      <c r="B343" s="239"/>
      <c r="C343" s="240"/>
      <c r="D343" s="241" t="s">
        <v>222</v>
      </c>
      <c r="E343" s="242" t="s">
        <v>19</v>
      </c>
      <c r="F343" s="243" t="s">
        <v>897</v>
      </c>
      <c r="G343" s="240"/>
      <c r="H343" s="244">
        <v>8.7449999999999992</v>
      </c>
      <c r="I343" s="245"/>
      <c r="J343" s="240"/>
      <c r="K343" s="240"/>
      <c r="L343" s="246"/>
      <c r="M343" s="247"/>
      <c r="N343" s="248"/>
      <c r="O343" s="248"/>
      <c r="P343" s="248"/>
      <c r="Q343" s="248"/>
      <c r="R343" s="248"/>
      <c r="S343" s="248"/>
      <c r="T343" s="249"/>
      <c r="U343" s="13"/>
      <c r="V343" s="13"/>
      <c r="W343" s="13"/>
      <c r="X343" s="13"/>
      <c r="Y343" s="13"/>
      <c r="Z343" s="13"/>
      <c r="AA343" s="13"/>
      <c r="AB343" s="13"/>
      <c r="AC343" s="13"/>
      <c r="AD343" s="13"/>
      <c r="AE343" s="13"/>
      <c r="AT343" s="250" t="s">
        <v>222</v>
      </c>
      <c r="AU343" s="250" t="s">
        <v>81</v>
      </c>
      <c r="AV343" s="13" t="s">
        <v>81</v>
      </c>
      <c r="AW343" s="13" t="s">
        <v>33</v>
      </c>
      <c r="AX343" s="13" t="s">
        <v>79</v>
      </c>
      <c r="AY343" s="250" t="s">
        <v>156</v>
      </c>
    </row>
    <row r="344" s="2" customFormat="1" ht="24.15" customHeight="1">
      <c r="A344" s="41"/>
      <c r="B344" s="42"/>
      <c r="C344" s="216" t="s">
        <v>544</v>
      </c>
      <c r="D344" s="216" t="s">
        <v>159</v>
      </c>
      <c r="E344" s="217" t="s">
        <v>509</v>
      </c>
      <c r="F344" s="218" t="s">
        <v>510</v>
      </c>
      <c r="G344" s="219" t="s">
        <v>240</v>
      </c>
      <c r="H344" s="220">
        <v>10.786</v>
      </c>
      <c r="I344" s="221"/>
      <c r="J344" s="222">
        <f>ROUND(I344*H344,2)</f>
        <v>0</v>
      </c>
      <c r="K344" s="218" t="s">
        <v>219</v>
      </c>
      <c r="L344" s="47"/>
      <c r="M344" s="223" t="s">
        <v>19</v>
      </c>
      <c r="N344" s="224" t="s">
        <v>43</v>
      </c>
      <c r="O344" s="87"/>
      <c r="P344" s="225">
        <f>O344*H344</f>
        <v>0</v>
      </c>
      <c r="Q344" s="225">
        <v>0</v>
      </c>
      <c r="R344" s="225">
        <f>Q344*H344</f>
        <v>0</v>
      </c>
      <c r="S344" s="225">
        <v>0</v>
      </c>
      <c r="T344" s="226">
        <f>S344*H344</f>
        <v>0</v>
      </c>
      <c r="U344" s="41"/>
      <c r="V344" s="41"/>
      <c r="W344" s="41"/>
      <c r="X344" s="41"/>
      <c r="Y344" s="41"/>
      <c r="Z344" s="41"/>
      <c r="AA344" s="41"/>
      <c r="AB344" s="41"/>
      <c r="AC344" s="41"/>
      <c r="AD344" s="41"/>
      <c r="AE344" s="41"/>
      <c r="AR344" s="227" t="s">
        <v>178</v>
      </c>
      <c r="AT344" s="227" t="s">
        <v>159</v>
      </c>
      <c r="AU344" s="227" t="s">
        <v>81</v>
      </c>
      <c r="AY344" s="20" t="s">
        <v>156</v>
      </c>
      <c r="BE344" s="228">
        <f>IF(N344="základní",J344,0)</f>
        <v>0</v>
      </c>
      <c r="BF344" s="228">
        <f>IF(N344="snížená",J344,0)</f>
        <v>0</v>
      </c>
      <c r="BG344" s="228">
        <f>IF(N344="zákl. přenesená",J344,0)</f>
        <v>0</v>
      </c>
      <c r="BH344" s="228">
        <f>IF(N344="sníž. přenesená",J344,0)</f>
        <v>0</v>
      </c>
      <c r="BI344" s="228">
        <f>IF(N344="nulová",J344,0)</f>
        <v>0</v>
      </c>
      <c r="BJ344" s="20" t="s">
        <v>79</v>
      </c>
      <c r="BK344" s="228">
        <f>ROUND(I344*H344,2)</f>
        <v>0</v>
      </c>
      <c r="BL344" s="20" t="s">
        <v>178</v>
      </c>
      <c r="BM344" s="227" t="s">
        <v>898</v>
      </c>
    </row>
    <row r="345" s="2" customFormat="1">
      <c r="A345" s="41"/>
      <c r="B345" s="42"/>
      <c r="C345" s="43"/>
      <c r="D345" s="229" t="s">
        <v>166</v>
      </c>
      <c r="E345" s="43"/>
      <c r="F345" s="230" t="s">
        <v>512</v>
      </c>
      <c r="G345" s="43"/>
      <c r="H345" s="43"/>
      <c r="I345" s="231"/>
      <c r="J345" s="43"/>
      <c r="K345" s="43"/>
      <c r="L345" s="47"/>
      <c r="M345" s="232"/>
      <c r="N345" s="233"/>
      <c r="O345" s="87"/>
      <c r="P345" s="87"/>
      <c r="Q345" s="87"/>
      <c r="R345" s="87"/>
      <c r="S345" s="87"/>
      <c r="T345" s="88"/>
      <c r="U345" s="41"/>
      <c r="V345" s="41"/>
      <c r="W345" s="41"/>
      <c r="X345" s="41"/>
      <c r="Y345" s="41"/>
      <c r="Z345" s="41"/>
      <c r="AA345" s="41"/>
      <c r="AB345" s="41"/>
      <c r="AC345" s="41"/>
      <c r="AD345" s="41"/>
      <c r="AE345" s="41"/>
      <c r="AT345" s="20" t="s">
        <v>166</v>
      </c>
      <c r="AU345" s="20" t="s">
        <v>81</v>
      </c>
    </row>
    <row r="346" s="2" customFormat="1" ht="24.15" customHeight="1">
      <c r="A346" s="41"/>
      <c r="B346" s="42"/>
      <c r="C346" s="216" t="s">
        <v>548</v>
      </c>
      <c r="D346" s="216" t="s">
        <v>159</v>
      </c>
      <c r="E346" s="217" t="s">
        <v>519</v>
      </c>
      <c r="F346" s="218" t="s">
        <v>520</v>
      </c>
      <c r="G346" s="219" t="s">
        <v>240</v>
      </c>
      <c r="H346" s="220">
        <v>11.16</v>
      </c>
      <c r="I346" s="221"/>
      <c r="J346" s="222">
        <f>ROUND(I346*H346,2)</f>
        <v>0</v>
      </c>
      <c r="K346" s="218" t="s">
        <v>219</v>
      </c>
      <c r="L346" s="47"/>
      <c r="M346" s="223" t="s">
        <v>19</v>
      </c>
      <c r="N346" s="224" t="s">
        <v>43</v>
      </c>
      <c r="O346" s="87"/>
      <c r="P346" s="225">
        <f>O346*H346</f>
        <v>0</v>
      </c>
      <c r="Q346" s="225">
        <v>0</v>
      </c>
      <c r="R346" s="225">
        <f>Q346*H346</f>
        <v>0</v>
      </c>
      <c r="S346" s="225">
        <v>0</v>
      </c>
      <c r="T346" s="226">
        <f>S346*H346</f>
        <v>0</v>
      </c>
      <c r="U346" s="41"/>
      <c r="V346" s="41"/>
      <c r="W346" s="41"/>
      <c r="X346" s="41"/>
      <c r="Y346" s="41"/>
      <c r="Z346" s="41"/>
      <c r="AA346" s="41"/>
      <c r="AB346" s="41"/>
      <c r="AC346" s="41"/>
      <c r="AD346" s="41"/>
      <c r="AE346" s="41"/>
      <c r="AR346" s="227" t="s">
        <v>178</v>
      </c>
      <c r="AT346" s="227" t="s">
        <v>159</v>
      </c>
      <c r="AU346" s="227" t="s">
        <v>81</v>
      </c>
      <c r="AY346" s="20" t="s">
        <v>156</v>
      </c>
      <c r="BE346" s="228">
        <f>IF(N346="základní",J346,0)</f>
        <v>0</v>
      </c>
      <c r="BF346" s="228">
        <f>IF(N346="snížená",J346,0)</f>
        <v>0</v>
      </c>
      <c r="BG346" s="228">
        <f>IF(N346="zákl. přenesená",J346,0)</f>
        <v>0</v>
      </c>
      <c r="BH346" s="228">
        <f>IF(N346="sníž. přenesená",J346,0)</f>
        <v>0</v>
      </c>
      <c r="BI346" s="228">
        <f>IF(N346="nulová",J346,0)</f>
        <v>0</v>
      </c>
      <c r="BJ346" s="20" t="s">
        <v>79</v>
      </c>
      <c r="BK346" s="228">
        <f>ROUND(I346*H346,2)</f>
        <v>0</v>
      </c>
      <c r="BL346" s="20" t="s">
        <v>178</v>
      </c>
      <c r="BM346" s="227" t="s">
        <v>899</v>
      </c>
    </row>
    <row r="347" s="2" customFormat="1">
      <c r="A347" s="41"/>
      <c r="B347" s="42"/>
      <c r="C347" s="43"/>
      <c r="D347" s="229" t="s">
        <v>166</v>
      </c>
      <c r="E347" s="43"/>
      <c r="F347" s="230" t="s">
        <v>522</v>
      </c>
      <c r="G347" s="43"/>
      <c r="H347" s="43"/>
      <c r="I347" s="231"/>
      <c r="J347" s="43"/>
      <c r="K347" s="43"/>
      <c r="L347" s="47"/>
      <c r="M347" s="232"/>
      <c r="N347" s="233"/>
      <c r="O347" s="87"/>
      <c r="P347" s="87"/>
      <c r="Q347" s="87"/>
      <c r="R347" s="87"/>
      <c r="S347" s="87"/>
      <c r="T347" s="88"/>
      <c r="U347" s="41"/>
      <c r="V347" s="41"/>
      <c r="W347" s="41"/>
      <c r="X347" s="41"/>
      <c r="Y347" s="41"/>
      <c r="Z347" s="41"/>
      <c r="AA347" s="41"/>
      <c r="AB347" s="41"/>
      <c r="AC347" s="41"/>
      <c r="AD347" s="41"/>
      <c r="AE347" s="41"/>
      <c r="AT347" s="20" t="s">
        <v>166</v>
      </c>
      <c r="AU347" s="20" t="s">
        <v>81</v>
      </c>
    </row>
    <row r="348" s="12" customFormat="1" ht="22.8" customHeight="1">
      <c r="A348" s="12"/>
      <c r="B348" s="200"/>
      <c r="C348" s="201"/>
      <c r="D348" s="202" t="s">
        <v>71</v>
      </c>
      <c r="E348" s="214" t="s">
        <v>523</v>
      </c>
      <c r="F348" s="214" t="s">
        <v>524</v>
      </c>
      <c r="G348" s="201"/>
      <c r="H348" s="201"/>
      <c r="I348" s="204"/>
      <c r="J348" s="215">
        <f>BK348</f>
        <v>0</v>
      </c>
      <c r="K348" s="201"/>
      <c r="L348" s="206"/>
      <c r="M348" s="207"/>
      <c r="N348" s="208"/>
      <c r="O348" s="208"/>
      <c r="P348" s="209">
        <f>SUM(P349:P350)</f>
        <v>0</v>
      </c>
      <c r="Q348" s="208"/>
      <c r="R348" s="209">
        <f>SUM(R349:R350)</f>
        <v>0</v>
      </c>
      <c r="S348" s="208"/>
      <c r="T348" s="210">
        <f>SUM(T349:T350)</f>
        <v>0</v>
      </c>
      <c r="U348" s="12"/>
      <c r="V348" s="12"/>
      <c r="W348" s="12"/>
      <c r="X348" s="12"/>
      <c r="Y348" s="12"/>
      <c r="Z348" s="12"/>
      <c r="AA348" s="12"/>
      <c r="AB348" s="12"/>
      <c r="AC348" s="12"/>
      <c r="AD348" s="12"/>
      <c r="AE348" s="12"/>
      <c r="AR348" s="211" t="s">
        <v>79</v>
      </c>
      <c r="AT348" s="212" t="s">
        <v>71</v>
      </c>
      <c r="AU348" s="212" t="s">
        <v>79</v>
      </c>
      <c r="AY348" s="211" t="s">
        <v>156</v>
      </c>
      <c r="BK348" s="213">
        <f>SUM(BK349:BK350)</f>
        <v>0</v>
      </c>
    </row>
    <row r="349" s="2" customFormat="1" ht="33" customHeight="1">
      <c r="A349" s="41"/>
      <c r="B349" s="42"/>
      <c r="C349" s="216" t="s">
        <v>556</v>
      </c>
      <c r="D349" s="216" t="s">
        <v>159</v>
      </c>
      <c r="E349" s="217" t="s">
        <v>526</v>
      </c>
      <c r="F349" s="218" t="s">
        <v>527</v>
      </c>
      <c r="G349" s="219" t="s">
        <v>240</v>
      </c>
      <c r="H349" s="220">
        <v>15.299</v>
      </c>
      <c r="I349" s="221"/>
      <c r="J349" s="222">
        <f>ROUND(I349*H349,2)</f>
        <v>0</v>
      </c>
      <c r="K349" s="218" t="s">
        <v>219</v>
      </c>
      <c r="L349" s="47"/>
      <c r="M349" s="223" t="s">
        <v>19</v>
      </c>
      <c r="N349" s="224" t="s">
        <v>43</v>
      </c>
      <c r="O349" s="87"/>
      <c r="P349" s="225">
        <f>O349*H349</f>
        <v>0</v>
      </c>
      <c r="Q349" s="225">
        <v>0</v>
      </c>
      <c r="R349" s="225">
        <f>Q349*H349</f>
        <v>0</v>
      </c>
      <c r="S349" s="225">
        <v>0</v>
      </c>
      <c r="T349" s="226">
        <f>S349*H349</f>
        <v>0</v>
      </c>
      <c r="U349" s="41"/>
      <c r="V349" s="41"/>
      <c r="W349" s="41"/>
      <c r="X349" s="41"/>
      <c r="Y349" s="41"/>
      <c r="Z349" s="41"/>
      <c r="AA349" s="41"/>
      <c r="AB349" s="41"/>
      <c r="AC349" s="41"/>
      <c r="AD349" s="41"/>
      <c r="AE349" s="41"/>
      <c r="AR349" s="227" t="s">
        <v>178</v>
      </c>
      <c r="AT349" s="227" t="s">
        <v>159</v>
      </c>
      <c r="AU349" s="227" t="s">
        <v>81</v>
      </c>
      <c r="AY349" s="20" t="s">
        <v>156</v>
      </c>
      <c r="BE349" s="228">
        <f>IF(N349="základní",J349,0)</f>
        <v>0</v>
      </c>
      <c r="BF349" s="228">
        <f>IF(N349="snížená",J349,0)</f>
        <v>0</v>
      </c>
      <c r="BG349" s="228">
        <f>IF(N349="zákl. přenesená",J349,0)</f>
        <v>0</v>
      </c>
      <c r="BH349" s="228">
        <f>IF(N349="sníž. přenesená",J349,0)</f>
        <v>0</v>
      </c>
      <c r="BI349" s="228">
        <f>IF(N349="nulová",J349,0)</f>
        <v>0</v>
      </c>
      <c r="BJ349" s="20" t="s">
        <v>79</v>
      </c>
      <c r="BK349" s="228">
        <f>ROUND(I349*H349,2)</f>
        <v>0</v>
      </c>
      <c r="BL349" s="20" t="s">
        <v>178</v>
      </c>
      <c r="BM349" s="227" t="s">
        <v>900</v>
      </c>
    </row>
    <row r="350" s="2" customFormat="1">
      <c r="A350" s="41"/>
      <c r="B350" s="42"/>
      <c r="C350" s="43"/>
      <c r="D350" s="229" t="s">
        <v>166</v>
      </c>
      <c r="E350" s="43"/>
      <c r="F350" s="230" t="s">
        <v>529</v>
      </c>
      <c r="G350" s="43"/>
      <c r="H350" s="43"/>
      <c r="I350" s="231"/>
      <c r="J350" s="43"/>
      <c r="K350" s="43"/>
      <c r="L350" s="47"/>
      <c r="M350" s="232"/>
      <c r="N350" s="233"/>
      <c r="O350" s="87"/>
      <c r="P350" s="87"/>
      <c r="Q350" s="87"/>
      <c r="R350" s="87"/>
      <c r="S350" s="87"/>
      <c r="T350" s="88"/>
      <c r="U350" s="41"/>
      <c r="V350" s="41"/>
      <c r="W350" s="41"/>
      <c r="X350" s="41"/>
      <c r="Y350" s="41"/>
      <c r="Z350" s="41"/>
      <c r="AA350" s="41"/>
      <c r="AB350" s="41"/>
      <c r="AC350" s="41"/>
      <c r="AD350" s="41"/>
      <c r="AE350" s="41"/>
      <c r="AT350" s="20" t="s">
        <v>166</v>
      </c>
      <c r="AU350" s="20" t="s">
        <v>81</v>
      </c>
    </row>
    <row r="351" s="12" customFormat="1" ht="25.92" customHeight="1">
      <c r="A351" s="12"/>
      <c r="B351" s="200"/>
      <c r="C351" s="201"/>
      <c r="D351" s="202" t="s">
        <v>71</v>
      </c>
      <c r="E351" s="203" t="s">
        <v>530</v>
      </c>
      <c r="F351" s="203" t="s">
        <v>531</v>
      </c>
      <c r="G351" s="201"/>
      <c r="H351" s="201"/>
      <c r="I351" s="204"/>
      <c r="J351" s="205">
        <f>BK351</f>
        <v>0</v>
      </c>
      <c r="K351" s="201"/>
      <c r="L351" s="206"/>
      <c r="M351" s="207"/>
      <c r="N351" s="208"/>
      <c r="O351" s="208"/>
      <c r="P351" s="209">
        <f>P352+P391+P396+P423+P460+P467+P535</f>
        <v>0</v>
      </c>
      <c r="Q351" s="208"/>
      <c r="R351" s="209">
        <f>R352+R391+R396+R423+R460+R467+R535</f>
        <v>6.799189010000001</v>
      </c>
      <c r="S351" s="208"/>
      <c r="T351" s="210">
        <f>T352+T391+T396+T423+T460+T467+T535</f>
        <v>0.95377405999999998</v>
      </c>
      <c r="U351" s="12"/>
      <c r="V351" s="12"/>
      <c r="W351" s="12"/>
      <c r="X351" s="12"/>
      <c r="Y351" s="12"/>
      <c r="Z351" s="12"/>
      <c r="AA351" s="12"/>
      <c r="AB351" s="12"/>
      <c r="AC351" s="12"/>
      <c r="AD351" s="12"/>
      <c r="AE351" s="12"/>
      <c r="AR351" s="211" t="s">
        <v>81</v>
      </c>
      <c r="AT351" s="212" t="s">
        <v>71</v>
      </c>
      <c r="AU351" s="212" t="s">
        <v>72</v>
      </c>
      <c r="AY351" s="211" t="s">
        <v>156</v>
      </c>
      <c r="BK351" s="213">
        <f>BK352+BK391+BK396+BK423+BK460+BK467+BK535</f>
        <v>0</v>
      </c>
    </row>
    <row r="352" s="12" customFormat="1" ht="22.8" customHeight="1">
      <c r="A352" s="12"/>
      <c r="B352" s="200"/>
      <c r="C352" s="201"/>
      <c r="D352" s="202" t="s">
        <v>71</v>
      </c>
      <c r="E352" s="214" t="s">
        <v>562</v>
      </c>
      <c r="F352" s="214" t="s">
        <v>563</v>
      </c>
      <c r="G352" s="201"/>
      <c r="H352" s="201"/>
      <c r="I352" s="204"/>
      <c r="J352" s="215">
        <f>BK352</f>
        <v>0</v>
      </c>
      <c r="K352" s="201"/>
      <c r="L352" s="206"/>
      <c r="M352" s="207"/>
      <c r="N352" s="208"/>
      <c r="O352" s="208"/>
      <c r="P352" s="209">
        <f>SUM(P353:P390)</f>
        <v>0</v>
      </c>
      <c r="Q352" s="208"/>
      <c r="R352" s="209">
        <f>SUM(R353:R390)</f>
        <v>0.019850000000000003</v>
      </c>
      <c r="S352" s="208"/>
      <c r="T352" s="210">
        <f>SUM(T353:T390)</f>
        <v>0.83434376999999993</v>
      </c>
      <c r="U352" s="12"/>
      <c r="V352" s="12"/>
      <c r="W352" s="12"/>
      <c r="X352" s="12"/>
      <c r="Y352" s="12"/>
      <c r="Z352" s="12"/>
      <c r="AA352" s="12"/>
      <c r="AB352" s="12"/>
      <c r="AC352" s="12"/>
      <c r="AD352" s="12"/>
      <c r="AE352" s="12"/>
      <c r="AR352" s="211" t="s">
        <v>81</v>
      </c>
      <c r="AT352" s="212" t="s">
        <v>71</v>
      </c>
      <c r="AU352" s="212" t="s">
        <v>79</v>
      </c>
      <c r="AY352" s="211" t="s">
        <v>156</v>
      </c>
      <c r="BK352" s="213">
        <f>SUM(BK353:BK390)</f>
        <v>0</v>
      </c>
    </row>
    <row r="353" s="2" customFormat="1" ht="16.5" customHeight="1">
      <c r="A353" s="41"/>
      <c r="B353" s="42"/>
      <c r="C353" s="216" t="s">
        <v>564</v>
      </c>
      <c r="D353" s="216" t="s">
        <v>159</v>
      </c>
      <c r="E353" s="217" t="s">
        <v>901</v>
      </c>
      <c r="F353" s="218" t="s">
        <v>902</v>
      </c>
      <c r="G353" s="219" t="s">
        <v>218</v>
      </c>
      <c r="H353" s="220">
        <v>4.0229999999999997</v>
      </c>
      <c r="I353" s="221"/>
      <c r="J353" s="222">
        <f>ROUND(I353*H353,2)</f>
        <v>0</v>
      </c>
      <c r="K353" s="218" t="s">
        <v>219</v>
      </c>
      <c r="L353" s="47"/>
      <c r="M353" s="223" t="s">
        <v>19</v>
      </c>
      <c r="N353" s="224" t="s">
        <v>43</v>
      </c>
      <c r="O353" s="87"/>
      <c r="P353" s="225">
        <f>O353*H353</f>
        <v>0</v>
      </c>
      <c r="Q353" s="225">
        <v>0</v>
      </c>
      <c r="R353" s="225">
        <f>Q353*H353</f>
        <v>0</v>
      </c>
      <c r="S353" s="225">
        <v>0.01695</v>
      </c>
      <c r="T353" s="226">
        <f>S353*H353</f>
        <v>0.068189849999999996</v>
      </c>
      <c r="U353" s="41"/>
      <c r="V353" s="41"/>
      <c r="W353" s="41"/>
      <c r="X353" s="41"/>
      <c r="Y353" s="41"/>
      <c r="Z353" s="41"/>
      <c r="AA353" s="41"/>
      <c r="AB353" s="41"/>
      <c r="AC353" s="41"/>
      <c r="AD353" s="41"/>
      <c r="AE353" s="41"/>
      <c r="AR353" s="227" t="s">
        <v>318</v>
      </c>
      <c r="AT353" s="227" t="s">
        <v>159</v>
      </c>
      <c r="AU353" s="227" t="s">
        <v>81</v>
      </c>
      <c r="AY353" s="20" t="s">
        <v>156</v>
      </c>
      <c r="BE353" s="228">
        <f>IF(N353="základní",J353,0)</f>
        <v>0</v>
      </c>
      <c r="BF353" s="228">
        <f>IF(N353="snížená",J353,0)</f>
        <v>0</v>
      </c>
      <c r="BG353" s="228">
        <f>IF(N353="zákl. přenesená",J353,0)</f>
        <v>0</v>
      </c>
      <c r="BH353" s="228">
        <f>IF(N353="sníž. přenesená",J353,0)</f>
        <v>0</v>
      </c>
      <c r="BI353" s="228">
        <f>IF(N353="nulová",J353,0)</f>
        <v>0</v>
      </c>
      <c r="BJ353" s="20" t="s">
        <v>79</v>
      </c>
      <c r="BK353" s="228">
        <f>ROUND(I353*H353,2)</f>
        <v>0</v>
      </c>
      <c r="BL353" s="20" t="s">
        <v>318</v>
      </c>
      <c r="BM353" s="227" t="s">
        <v>903</v>
      </c>
    </row>
    <row r="354" s="2" customFormat="1">
      <c r="A354" s="41"/>
      <c r="B354" s="42"/>
      <c r="C354" s="43"/>
      <c r="D354" s="229" t="s">
        <v>166</v>
      </c>
      <c r="E354" s="43"/>
      <c r="F354" s="230" t="s">
        <v>904</v>
      </c>
      <c r="G354" s="43"/>
      <c r="H354" s="43"/>
      <c r="I354" s="231"/>
      <c r="J354" s="43"/>
      <c r="K354" s="43"/>
      <c r="L354" s="47"/>
      <c r="M354" s="232"/>
      <c r="N354" s="233"/>
      <c r="O354" s="87"/>
      <c r="P354" s="87"/>
      <c r="Q354" s="87"/>
      <c r="R354" s="87"/>
      <c r="S354" s="87"/>
      <c r="T354" s="88"/>
      <c r="U354" s="41"/>
      <c r="V354" s="41"/>
      <c r="W354" s="41"/>
      <c r="X354" s="41"/>
      <c r="Y354" s="41"/>
      <c r="Z354" s="41"/>
      <c r="AA354" s="41"/>
      <c r="AB354" s="41"/>
      <c r="AC354" s="41"/>
      <c r="AD354" s="41"/>
      <c r="AE354" s="41"/>
      <c r="AT354" s="20" t="s">
        <v>166</v>
      </c>
      <c r="AU354" s="20" t="s">
        <v>81</v>
      </c>
    </row>
    <row r="355" s="14" customFormat="1">
      <c r="A355" s="14"/>
      <c r="B355" s="251"/>
      <c r="C355" s="252"/>
      <c r="D355" s="241" t="s">
        <v>222</v>
      </c>
      <c r="E355" s="253" t="s">
        <v>19</v>
      </c>
      <c r="F355" s="254" t="s">
        <v>905</v>
      </c>
      <c r="G355" s="252"/>
      <c r="H355" s="253" t="s">
        <v>19</v>
      </c>
      <c r="I355" s="255"/>
      <c r="J355" s="252"/>
      <c r="K355" s="252"/>
      <c r="L355" s="256"/>
      <c r="M355" s="257"/>
      <c r="N355" s="258"/>
      <c r="O355" s="258"/>
      <c r="P355" s="258"/>
      <c r="Q355" s="258"/>
      <c r="R355" s="258"/>
      <c r="S355" s="258"/>
      <c r="T355" s="259"/>
      <c r="U355" s="14"/>
      <c r="V355" s="14"/>
      <c r="W355" s="14"/>
      <c r="X355" s="14"/>
      <c r="Y355" s="14"/>
      <c r="Z355" s="14"/>
      <c r="AA355" s="14"/>
      <c r="AB355" s="14"/>
      <c r="AC355" s="14"/>
      <c r="AD355" s="14"/>
      <c r="AE355" s="14"/>
      <c r="AT355" s="260" t="s">
        <v>222</v>
      </c>
      <c r="AU355" s="260" t="s">
        <v>81</v>
      </c>
      <c r="AV355" s="14" t="s">
        <v>79</v>
      </c>
      <c r="AW355" s="14" t="s">
        <v>33</v>
      </c>
      <c r="AX355" s="14" t="s">
        <v>72</v>
      </c>
      <c r="AY355" s="260" t="s">
        <v>156</v>
      </c>
    </row>
    <row r="356" s="13" customFormat="1">
      <c r="A356" s="13"/>
      <c r="B356" s="239"/>
      <c r="C356" s="240"/>
      <c r="D356" s="241" t="s">
        <v>222</v>
      </c>
      <c r="E356" s="242" t="s">
        <v>19</v>
      </c>
      <c r="F356" s="243" t="s">
        <v>906</v>
      </c>
      <c r="G356" s="240"/>
      <c r="H356" s="244">
        <v>7.0629999999999997</v>
      </c>
      <c r="I356" s="245"/>
      <c r="J356" s="240"/>
      <c r="K356" s="240"/>
      <c r="L356" s="246"/>
      <c r="M356" s="247"/>
      <c r="N356" s="248"/>
      <c r="O356" s="248"/>
      <c r="P356" s="248"/>
      <c r="Q356" s="248"/>
      <c r="R356" s="248"/>
      <c r="S356" s="248"/>
      <c r="T356" s="249"/>
      <c r="U356" s="13"/>
      <c r="V356" s="13"/>
      <c r="W356" s="13"/>
      <c r="X356" s="13"/>
      <c r="Y356" s="13"/>
      <c r="Z356" s="13"/>
      <c r="AA356" s="13"/>
      <c r="AB356" s="13"/>
      <c r="AC356" s="13"/>
      <c r="AD356" s="13"/>
      <c r="AE356" s="13"/>
      <c r="AT356" s="250" t="s">
        <v>222</v>
      </c>
      <c r="AU356" s="250" t="s">
        <v>81</v>
      </c>
      <c r="AV356" s="13" t="s">
        <v>81</v>
      </c>
      <c r="AW356" s="13" t="s">
        <v>33</v>
      </c>
      <c r="AX356" s="13" t="s">
        <v>72</v>
      </c>
      <c r="AY356" s="250" t="s">
        <v>156</v>
      </c>
    </row>
    <row r="357" s="13" customFormat="1">
      <c r="A357" s="13"/>
      <c r="B357" s="239"/>
      <c r="C357" s="240"/>
      <c r="D357" s="241" t="s">
        <v>222</v>
      </c>
      <c r="E357" s="242" t="s">
        <v>19</v>
      </c>
      <c r="F357" s="243" t="s">
        <v>907</v>
      </c>
      <c r="G357" s="240"/>
      <c r="H357" s="244">
        <v>-3.04</v>
      </c>
      <c r="I357" s="245"/>
      <c r="J357" s="240"/>
      <c r="K357" s="240"/>
      <c r="L357" s="246"/>
      <c r="M357" s="247"/>
      <c r="N357" s="248"/>
      <c r="O357" s="248"/>
      <c r="P357" s="248"/>
      <c r="Q357" s="248"/>
      <c r="R357" s="248"/>
      <c r="S357" s="248"/>
      <c r="T357" s="249"/>
      <c r="U357" s="13"/>
      <c r="V357" s="13"/>
      <c r="W357" s="13"/>
      <c r="X357" s="13"/>
      <c r="Y357" s="13"/>
      <c r="Z357" s="13"/>
      <c r="AA357" s="13"/>
      <c r="AB357" s="13"/>
      <c r="AC357" s="13"/>
      <c r="AD357" s="13"/>
      <c r="AE357" s="13"/>
      <c r="AT357" s="250" t="s">
        <v>222</v>
      </c>
      <c r="AU357" s="250" t="s">
        <v>81</v>
      </c>
      <c r="AV357" s="13" t="s">
        <v>81</v>
      </c>
      <c r="AW357" s="13" t="s">
        <v>33</v>
      </c>
      <c r="AX357" s="13" t="s">
        <v>72</v>
      </c>
      <c r="AY357" s="250" t="s">
        <v>156</v>
      </c>
    </row>
    <row r="358" s="16" customFormat="1">
      <c r="A358" s="16"/>
      <c r="B358" s="272"/>
      <c r="C358" s="273"/>
      <c r="D358" s="241" t="s">
        <v>222</v>
      </c>
      <c r="E358" s="274" t="s">
        <v>19</v>
      </c>
      <c r="F358" s="275" t="s">
        <v>292</v>
      </c>
      <c r="G358" s="273"/>
      <c r="H358" s="276">
        <v>4.0229999999999997</v>
      </c>
      <c r="I358" s="277"/>
      <c r="J358" s="273"/>
      <c r="K358" s="273"/>
      <c r="L358" s="278"/>
      <c r="M358" s="279"/>
      <c r="N358" s="280"/>
      <c r="O358" s="280"/>
      <c r="P358" s="280"/>
      <c r="Q358" s="280"/>
      <c r="R358" s="280"/>
      <c r="S358" s="280"/>
      <c r="T358" s="281"/>
      <c r="U358" s="16"/>
      <c r="V358" s="16"/>
      <c r="W358" s="16"/>
      <c r="X358" s="16"/>
      <c r="Y358" s="16"/>
      <c r="Z358" s="16"/>
      <c r="AA358" s="16"/>
      <c r="AB358" s="16"/>
      <c r="AC358" s="16"/>
      <c r="AD358" s="16"/>
      <c r="AE358" s="16"/>
      <c r="AT358" s="282" t="s">
        <v>222</v>
      </c>
      <c r="AU358" s="282" t="s">
        <v>81</v>
      </c>
      <c r="AV358" s="16" t="s">
        <v>178</v>
      </c>
      <c r="AW358" s="16" t="s">
        <v>33</v>
      </c>
      <c r="AX358" s="16" t="s">
        <v>79</v>
      </c>
      <c r="AY358" s="282" t="s">
        <v>156</v>
      </c>
    </row>
    <row r="359" s="2" customFormat="1" ht="16.5" customHeight="1">
      <c r="A359" s="41"/>
      <c r="B359" s="42"/>
      <c r="C359" s="216" t="s">
        <v>571</v>
      </c>
      <c r="D359" s="216" t="s">
        <v>159</v>
      </c>
      <c r="E359" s="217" t="s">
        <v>908</v>
      </c>
      <c r="F359" s="218" t="s">
        <v>909</v>
      </c>
      <c r="G359" s="219" t="s">
        <v>218</v>
      </c>
      <c r="H359" s="220">
        <v>35.103999999999999</v>
      </c>
      <c r="I359" s="221"/>
      <c r="J359" s="222">
        <f>ROUND(I359*H359,2)</f>
        <v>0</v>
      </c>
      <c r="K359" s="218" t="s">
        <v>219</v>
      </c>
      <c r="L359" s="47"/>
      <c r="M359" s="223" t="s">
        <v>19</v>
      </c>
      <c r="N359" s="224" t="s">
        <v>43</v>
      </c>
      <c r="O359" s="87"/>
      <c r="P359" s="225">
        <f>O359*H359</f>
        <v>0</v>
      </c>
      <c r="Q359" s="225">
        <v>0</v>
      </c>
      <c r="R359" s="225">
        <f>Q359*H359</f>
        <v>0</v>
      </c>
      <c r="S359" s="225">
        <v>0.01098</v>
      </c>
      <c r="T359" s="226">
        <f>S359*H359</f>
        <v>0.38544191999999999</v>
      </c>
      <c r="U359" s="41"/>
      <c r="V359" s="41"/>
      <c r="W359" s="41"/>
      <c r="X359" s="41"/>
      <c r="Y359" s="41"/>
      <c r="Z359" s="41"/>
      <c r="AA359" s="41"/>
      <c r="AB359" s="41"/>
      <c r="AC359" s="41"/>
      <c r="AD359" s="41"/>
      <c r="AE359" s="41"/>
      <c r="AR359" s="227" t="s">
        <v>318</v>
      </c>
      <c r="AT359" s="227" t="s">
        <v>159</v>
      </c>
      <c r="AU359" s="227" t="s">
        <v>81</v>
      </c>
      <c r="AY359" s="20" t="s">
        <v>156</v>
      </c>
      <c r="BE359" s="228">
        <f>IF(N359="základní",J359,0)</f>
        <v>0</v>
      </c>
      <c r="BF359" s="228">
        <f>IF(N359="snížená",J359,0)</f>
        <v>0</v>
      </c>
      <c r="BG359" s="228">
        <f>IF(N359="zákl. přenesená",J359,0)</f>
        <v>0</v>
      </c>
      <c r="BH359" s="228">
        <f>IF(N359="sníž. přenesená",J359,0)</f>
        <v>0</v>
      </c>
      <c r="BI359" s="228">
        <f>IF(N359="nulová",J359,0)</f>
        <v>0</v>
      </c>
      <c r="BJ359" s="20" t="s">
        <v>79</v>
      </c>
      <c r="BK359" s="228">
        <f>ROUND(I359*H359,2)</f>
        <v>0</v>
      </c>
      <c r="BL359" s="20" t="s">
        <v>318</v>
      </c>
      <c r="BM359" s="227" t="s">
        <v>910</v>
      </c>
    </row>
    <row r="360" s="2" customFormat="1">
      <c r="A360" s="41"/>
      <c r="B360" s="42"/>
      <c r="C360" s="43"/>
      <c r="D360" s="229" t="s">
        <v>166</v>
      </c>
      <c r="E360" s="43"/>
      <c r="F360" s="230" t="s">
        <v>911</v>
      </c>
      <c r="G360" s="43"/>
      <c r="H360" s="43"/>
      <c r="I360" s="231"/>
      <c r="J360" s="43"/>
      <c r="K360" s="43"/>
      <c r="L360" s="47"/>
      <c r="M360" s="232"/>
      <c r="N360" s="233"/>
      <c r="O360" s="87"/>
      <c r="P360" s="87"/>
      <c r="Q360" s="87"/>
      <c r="R360" s="87"/>
      <c r="S360" s="87"/>
      <c r="T360" s="88"/>
      <c r="U360" s="41"/>
      <c r="V360" s="41"/>
      <c r="W360" s="41"/>
      <c r="X360" s="41"/>
      <c r="Y360" s="41"/>
      <c r="Z360" s="41"/>
      <c r="AA360" s="41"/>
      <c r="AB360" s="41"/>
      <c r="AC360" s="41"/>
      <c r="AD360" s="41"/>
      <c r="AE360" s="41"/>
      <c r="AT360" s="20" t="s">
        <v>166</v>
      </c>
      <c r="AU360" s="20" t="s">
        <v>81</v>
      </c>
    </row>
    <row r="361" s="13" customFormat="1">
      <c r="A361" s="13"/>
      <c r="B361" s="239"/>
      <c r="C361" s="240"/>
      <c r="D361" s="241" t="s">
        <v>222</v>
      </c>
      <c r="E361" s="242" t="s">
        <v>19</v>
      </c>
      <c r="F361" s="243" t="s">
        <v>912</v>
      </c>
      <c r="G361" s="240"/>
      <c r="H361" s="244">
        <v>36.689999999999998</v>
      </c>
      <c r="I361" s="245"/>
      <c r="J361" s="240"/>
      <c r="K361" s="240"/>
      <c r="L361" s="246"/>
      <c r="M361" s="247"/>
      <c r="N361" s="248"/>
      <c r="O361" s="248"/>
      <c r="P361" s="248"/>
      <c r="Q361" s="248"/>
      <c r="R361" s="248"/>
      <c r="S361" s="248"/>
      <c r="T361" s="249"/>
      <c r="U361" s="13"/>
      <c r="V361" s="13"/>
      <c r="W361" s="13"/>
      <c r="X361" s="13"/>
      <c r="Y361" s="13"/>
      <c r="Z361" s="13"/>
      <c r="AA361" s="13"/>
      <c r="AB361" s="13"/>
      <c r="AC361" s="13"/>
      <c r="AD361" s="13"/>
      <c r="AE361" s="13"/>
      <c r="AT361" s="250" t="s">
        <v>222</v>
      </c>
      <c r="AU361" s="250" t="s">
        <v>81</v>
      </c>
      <c r="AV361" s="13" t="s">
        <v>81</v>
      </c>
      <c r="AW361" s="13" t="s">
        <v>33</v>
      </c>
      <c r="AX361" s="13" t="s">
        <v>72</v>
      </c>
      <c r="AY361" s="250" t="s">
        <v>156</v>
      </c>
    </row>
    <row r="362" s="13" customFormat="1">
      <c r="A362" s="13"/>
      <c r="B362" s="239"/>
      <c r="C362" s="240"/>
      <c r="D362" s="241" t="s">
        <v>222</v>
      </c>
      <c r="E362" s="242" t="s">
        <v>19</v>
      </c>
      <c r="F362" s="243" t="s">
        <v>913</v>
      </c>
      <c r="G362" s="240"/>
      <c r="H362" s="244">
        <v>-0.60399999999999998</v>
      </c>
      <c r="I362" s="245"/>
      <c r="J362" s="240"/>
      <c r="K362" s="240"/>
      <c r="L362" s="246"/>
      <c r="M362" s="247"/>
      <c r="N362" s="248"/>
      <c r="O362" s="248"/>
      <c r="P362" s="248"/>
      <c r="Q362" s="248"/>
      <c r="R362" s="248"/>
      <c r="S362" s="248"/>
      <c r="T362" s="249"/>
      <c r="U362" s="13"/>
      <c r="V362" s="13"/>
      <c r="W362" s="13"/>
      <c r="X362" s="13"/>
      <c r="Y362" s="13"/>
      <c r="Z362" s="13"/>
      <c r="AA362" s="13"/>
      <c r="AB362" s="13"/>
      <c r="AC362" s="13"/>
      <c r="AD362" s="13"/>
      <c r="AE362" s="13"/>
      <c r="AT362" s="250" t="s">
        <v>222</v>
      </c>
      <c r="AU362" s="250" t="s">
        <v>81</v>
      </c>
      <c r="AV362" s="13" t="s">
        <v>81</v>
      </c>
      <c r="AW362" s="13" t="s">
        <v>33</v>
      </c>
      <c r="AX362" s="13" t="s">
        <v>72</v>
      </c>
      <c r="AY362" s="250" t="s">
        <v>156</v>
      </c>
    </row>
    <row r="363" s="13" customFormat="1">
      <c r="A363" s="13"/>
      <c r="B363" s="239"/>
      <c r="C363" s="240"/>
      <c r="D363" s="241" t="s">
        <v>222</v>
      </c>
      <c r="E363" s="242" t="s">
        <v>19</v>
      </c>
      <c r="F363" s="243" t="s">
        <v>914</v>
      </c>
      <c r="G363" s="240"/>
      <c r="H363" s="244">
        <v>-0.47999999999999998</v>
      </c>
      <c r="I363" s="245"/>
      <c r="J363" s="240"/>
      <c r="K363" s="240"/>
      <c r="L363" s="246"/>
      <c r="M363" s="247"/>
      <c r="N363" s="248"/>
      <c r="O363" s="248"/>
      <c r="P363" s="248"/>
      <c r="Q363" s="248"/>
      <c r="R363" s="248"/>
      <c r="S363" s="248"/>
      <c r="T363" s="249"/>
      <c r="U363" s="13"/>
      <c r="V363" s="13"/>
      <c r="W363" s="13"/>
      <c r="X363" s="13"/>
      <c r="Y363" s="13"/>
      <c r="Z363" s="13"/>
      <c r="AA363" s="13"/>
      <c r="AB363" s="13"/>
      <c r="AC363" s="13"/>
      <c r="AD363" s="13"/>
      <c r="AE363" s="13"/>
      <c r="AT363" s="250" t="s">
        <v>222</v>
      </c>
      <c r="AU363" s="250" t="s">
        <v>81</v>
      </c>
      <c r="AV363" s="13" t="s">
        <v>81</v>
      </c>
      <c r="AW363" s="13" t="s">
        <v>33</v>
      </c>
      <c r="AX363" s="13" t="s">
        <v>72</v>
      </c>
      <c r="AY363" s="250" t="s">
        <v>156</v>
      </c>
    </row>
    <row r="364" s="13" customFormat="1">
      <c r="A364" s="13"/>
      <c r="B364" s="239"/>
      <c r="C364" s="240"/>
      <c r="D364" s="241" t="s">
        <v>222</v>
      </c>
      <c r="E364" s="242" t="s">
        <v>19</v>
      </c>
      <c r="F364" s="243" t="s">
        <v>915</v>
      </c>
      <c r="G364" s="240"/>
      <c r="H364" s="244">
        <v>-0.502</v>
      </c>
      <c r="I364" s="245"/>
      <c r="J364" s="240"/>
      <c r="K364" s="240"/>
      <c r="L364" s="246"/>
      <c r="M364" s="247"/>
      <c r="N364" s="248"/>
      <c r="O364" s="248"/>
      <c r="P364" s="248"/>
      <c r="Q364" s="248"/>
      <c r="R364" s="248"/>
      <c r="S364" s="248"/>
      <c r="T364" s="249"/>
      <c r="U364" s="13"/>
      <c r="V364" s="13"/>
      <c r="W364" s="13"/>
      <c r="X364" s="13"/>
      <c r="Y364" s="13"/>
      <c r="Z364" s="13"/>
      <c r="AA364" s="13"/>
      <c r="AB364" s="13"/>
      <c r="AC364" s="13"/>
      <c r="AD364" s="13"/>
      <c r="AE364" s="13"/>
      <c r="AT364" s="250" t="s">
        <v>222</v>
      </c>
      <c r="AU364" s="250" t="s">
        <v>81</v>
      </c>
      <c r="AV364" s="13" t="s">
        <v>81</v>
      </c>
      <c r="AW364" s="13" t="s">
        <v>33</v>
      </c>
      <c r="AX364" s="13" t="s">
        <v>72</v>
      </c>
      <c r="AY364" s="250" t="s">
        <v>156</v>
      </c>
    </row>
    <row r="365" s="16" customFormat="1">
      <c r="A365" s="16"/>
      <c r="B365" s="272"/>
      <c r="C365" s="273"/>
      <c r="D365" s="241" t="s">
        <v>222</v>
      </c>
      <c r="E365" s="274" t="s">
        <v>19</v>
      </c>
      <c r="F365" s="275" t="s">
        <v>292</v>
      </c>
      <c r="G365" s="273"/>
      <c r="H365" s="276">
        <v>35.103999999999999</v>
      </c>
      <c r="I365" s="277"/>
      <c r="J365" s="273"/>
      <c r="K365" s="273"/>
      <c r="L365" s="278"/>
      <c r="M365" s="279"/>
      <c r="N365" s="280"/>
      <c r="O365" s="280"/>
      <c r="P365" s="280"/>
      <c r="Q365" s="280"/>
      <c r="R365" s="280"/>
      <c r="S365" s="280"/>
      <c r="T365" s="281"/>
      <c r="U365" s="16"/>
      <c r="V365" s="16"/>
      <c r="W365" s="16"/>
      <c r="X365" s="16"/>
      <c r="Y365" s="16"/>
      <c r="Z365" s="16"/>
      <c r="AA365" s="16"/>
      <c r="AB365" s="16"/>
      <c r="AC365" s="16"/>
      <c r="AD365" s="16"/>
      <c r="AE365" s="16"/>
      <c r="AT365" s="282" t="s">
        <v>222</v>
      </c>
      <c r="AU365" s="282" t="s">
        <v>81</v>
      </c>
      <c r="AV365" s="16" t="s">
        <v>178</v>
      </c>
      <c r="AW365" s="16" t="s">
        <v>33</v>
      </c>
      <c r="AX365" s="16" t="s">
        <v>79</v>
      </c>
      <c r="AY365" s="282" t="s">
        <v>156</v>
      </c>
    </row>
    <row r="366" s="2" customFormat="1" ht="16.5" customHeight="1">
      <c r="A366" s="41"/>
      <c r="B366" s="42"/>
      <c r="C366" s="216" t="s">
        <v>577</v>
      </c>
      <c r="D366" s="216" t="s">
        <v>159</v>
      </c>
      <c r="E366" s="217" t="s">
        <v>916</v>
      </c>
      <c r="F366" s="218" t="s">
        <v>917</v>
      </c>
      <c r="G366" s="219" t="s">
        <v>218</v>
      </c>
      <c r="H366" s="220">
        <v>35.103999999999999</v>
      </c>
      <c r="I366" s="221"/>
      <c r="J366" s="222">
        <f>ROUND(I366*H366,2)</f>
        <v>0</v>
      </c>
      <c r="K366" s="218" t="s">
        <v>219</v>
      </c>
      <c r="L366" s="47"/>
      <c r="M366" s="223" t="s">
        <v>19</v>
      </c>
      <c r="N366" s="224" t="s">
        <v>43</v>
      </c>
      <c r="O366" s="87"/>
      <c r="P366" s="225">
        <f>O366*H366</f>
        <v>0</v>
      </c>
      <c r="Q366" s="225">
        <v>0</v>
      </c>
      <c r="R366" s="225">
        <f>Q366*H366</f>
        <v>0</v>
      </c>
      <c r="S366" s="225">
        <v>0.0080000000000000002</v>
      </c>
      <c r="T366" s="226">
        <f>S366*H366</f>
        <v>0.28083200000000003</v>
      </c>
      <c r="U366" s="41"/>
      <c r="V366" s="41"/>
      <c r="W366" s="41"/>
      <c r="X366" s="41"/>
      <c r="Y366" s="41"/>
      <c r="Z366" s="41"/>
      <c r="AA366" s="41"/>
      <c r="AB366" s="41"/>
      <c r="AC366" s="41"/>
      <c r="AD366" s="41"/>
      <c r="AE366" s="41"/>
      <c r="AR366" s="227" t="s">
        <v>318</v>
      </c>
      <c r="AT366" s="227" t="s">
        <v>159</v>
      </c>
      <c r="AU366" s="227" t="s">
        <v>81</v>
      </c>
      <c r="AY366" s="20" t="s">
        <v>156</v>
      </c>
      <c r="BE366" s="228">
        <f>IF(N366="základní",J366,0)</f>
        <v>0</v>
      </c>
      <c r="BF366" s="228">
        <f>IF(N366="snížená",J366,0)</f>
        <v>0</v>
      </c>
      <c r="BG366" s="228">
        <f>IF(N366="zákl. přenesená",J366,0)</f>
        <v>0</v>
      </c>
      <c r="BH366" s="228">
        <f>IF(N366="sníž. přenesená",J366,0)</f>
        <v>0</v>
      </c>
      <c r="BI366" s="228">
        <f>IF(N366="nulová",J366,0)</f>
        <v>0</v>
      </c>
      <c r="BJ366" s="20" t="s">
        <v>79</v>
      </c>
      <c r="BK366" s="228">
        <f>ROUND(I366*H366,2)</f>
        <v>0</v>
      </c>
      <c r="BL366" s="20" t="s">
        <v>318</v>
      </c>
      <c r="BM366" s="227" t="s">
        <v>918</v>
      </c>
    </row>
    <row r="367" s="2" customFormat="1">
      <c r="A367" s="41"/>
      <c r="B367" s="42"/>
      <c r="C367" s="43"/>
      <c r="D367" s="229" t="s">
        <v>166</v>
      </c>
      <c r="E367" s="43"/>
      <c r="F367" s="230" t="s">
        <v>919</v>
      </c>
      <c r="G367" s="43"/>
      <c r="H367" s="43"/>
      <c r="I367" s="231"/>
      <c r="J367" s="43"/>
      <c r="K367" s="43"/>
      <c r="L367" s="47"/>
      <c r="M367" s="232"/>
      <c r="N367" s="233"/>
      <c r="O367" s="87"/>
      <c r="P367" s="87"/>
      <c r="Q367" s="87"/>
      <c r="R367" s="87"/>
      <c r="S367" s="87"/>
      <c r="T367" s="88"/>
      <c r="U367" s="41"/>
      <c r="V367" s="41"/>
      <c r="W367" s="41"/>
      <c r="X367" s="41"/>
      <c r="Y367" s="41"/>
      <c r="Z367" s="41"/>
      <c r="AA367" s="41"/>
      <c r="AB367" s="41"/>
      <c r="AC367" s="41"/>
      <c r="AD367" s="41"/>
      <c r="AE367" s="41"/>
      <c r="AT367" s="20" t="s">
        <v>166</v>
      </c>
      <c r="AU367" s="20" t="s">
        <v>81</v>
      </c>
    </row>
    <row r="368" s="2" customFormat="1" ht="16.5" customHeight="1">
      <c r="A368" s="41"/>
      <c r="B368" s="42"/>
      <c r="C368" s="216" t="s">
        <v>584</v>
      </c>
      <c r="D368" s="216" t="s">
        <v>159</v>
      </c>
      <c r="E368" s="217" t="s">
        <v>572</v>
      </c>
      <c r="F368" s="218" t="s">
        <v>573</v>
      </c>
      <c r="G368" s="219" t="s">
        <v>266</v>
      </c>
      <c r="H368" s="220">
        <v>1.94</v>
      </c>
      <c r="I368" s="221"/>
      <c r="J368" s="222">
        <f>ROUND(I368*H368,2)</f>
        <v>0</v>
      </c>
      <c r="K368" s="218" t="s">
        <v>219</v>
      </c>
      <c r="L368" s="47"/>
      <c r="M368" s="223" t="s">
        <v>19</v>
      </c>
      <c r="N368" s="224" t="s">
        <v>43</v>
      </c>
      <c r="O368" s="87"/>
      <c r="P368" s="225">
        <f>O368*H368</f>
        <v>0</v>
      </c>
      <c r="Q368" s="225">
        <v>0</v>
      </c>
      <c r="R368" s="225">
        <f>Q368*H368</f>
        <v>0</v>
      </c>
      <c r="S368" s="225">
        <v>0.002</v>
      </c>
      <c r="T368" s="226">
        <f>S368*H368</f>
        <v>0.0038799999999999998</v>
      </c>
      <c r="U368" s="41"/>
      <c r="V368" s="41"/>
      <c r="W368" s="41"/>
      <c r="X368" s="41"/>
      <c r="Y368" s="41"/>
      <c r="Z368" s="41"/>
      <c r="AA368" s="41"/>
      <c r="AB368" s="41"/>
      <c r="AC368" s="41"/>
      <c r="AD368" s="41"/>
      <c r="AE368" s="41"/>
      <c r="AR368" s="227" t="s">
        <v>318</v>
      </c>
      <c r="AT368" s="227" t="s">
        <v>159</v>
      </c>
      <c r="AU368" s="227" t="s">
        <v>81</v>
      </c>
      <c r="AY368" s="20" t="s">
        <v>156</v>
      </c>
      <c r="BE368" s="228">
        <f>IF(N368="základní",J368,0)</f>
        <v>0</v>
      </c>
      <c r="BF368" s="228">
        <f>IF(N368="snížená",J368,0)</f>
        <v>0</v>
      </c>
      <c r="BG368" s="228">
        <f>IF(N368="zákl. přenesená",J368,0)</f>
        <v>0</v>
      </c>
      <c r="BH368" s="228">
        <f>IF(N368="sníž. přenesená",J368,0)</f>
        <v>0</v>
      </c>
      <c r="BI368" s="228">
        <f>IF(N368="nulová",J368,0)</f>
        <v>0</v>
      </c>
      <c r="BJ368" s="20" t="s">
        <v>79</v>
      </c>
      <c r="BK368" s="228">
        <f>ROUND(I368*H368,2)</f>
        <v>0</v>
      </c>
      <c r="BL368" s="20" t="s">
        <v>318</v>
      </c>
      <c r="BM368" s="227" t="s">
        <v>920</v>
      </c>
    </row>
    <row r="369" s="2" customFormat="1">
      <c r="A369" s="41"/>
      <c r="B369" s="42"/>
      <c r="C369" s="43"/>
      <c r="D369" s="229" t="s">
        <v>166</v>
      </c>
      <c r="E369" s="43"/>
      <c r="F369" s="230" t="s">
        <v>575</v>
      </c>
      <c r="G369" s="43"/>
      <c r="H369" s="43"/>
      <c r="I369" s="231"/>
      <c r="J369" s="43"/>
      <c r="K369" s="43"/>
      <c r="L369" s="47"/>
      <c r="M369" s="232"/>
      <c r="N369" s="233"/>
      <c r="O369" s="87"/>
      <c r="P369" s="87"/>
      <c r="Q369" s="87"/>
      <c r="R369" s="87"/>
      <c r="S369" s="87"/>
      <c r="T369" s="88"/>
      <c r="U369" s="41"/>
      <c r="V369" s="41"/>
      <c r="W369" s="41"/>
      <c r="X369" s="41"/>
      <c r="Y369" s="41"/>
      <c r="Z369" s="41"/>
      <c r="AA369" s="41"/>
      <c r="AB369" s="41"/>
      <c r="AC369" s="41"/>
      <c r="AD369" s="41"/>
      <c r="AE369" s="41"/>
      <c r="AT369" s="20" t="s">
        <v>166</v>
      </c>
      <c r="AU369" s="20" t="s">
        <v>81</v>
      </c>
    </row>
    <row r="370" s="13" customFormat="1">
      <c r="A370" s="13"/>
      <c r="B370" s="239"/>
      <c r="C370" s="240"/>
      <c r="D370" s="241" t="s">
        <v>222</v>
      </c>
      <c r="E370" s="242" t="s">
        <v>19</v>
      </c>
      <c r="F370" s="243" t="s">
        <v>921</v>
      </c>
      <c r="G370" s="240"/>
      <c r="H370" s="244">
        <v>1.94</v>
      </c>
      <c r="I370" s="245"/>
      <c r="J370" s="240"/>
      <c r="K370" s="240"/>
      <c r="L370" s="246"/>
      <c r="M370" s="247"/>
      <c r="N370" s="248"/>
      <c r="O370" s="248"/>
      <c r="P370" s="248"/>
      <c r="Q370" s="248"/>
      <c r="R370" s="248"/>
      <c r="S370" s="248"/>
      <c r="T370" s="249"/>
      <c r="U370" s="13"/>
      <c r="V370" s="13"/>
      <c r="W370" s="13"/>
      <c r="X370" s="13"/>
      <c r="Y370" s="13"/>
      <c r="Z370" s="13"/>
      <c r="AA370" s="13"/>
      <c r="AB370" s="13"/>
      <c r="AC370" s="13"/>
      <c r="AD370" s="13"/>
      <c r="AE370" s="13"/>
      <c r="AT370" s="250" t="s">
        <v>222</v>
      </c>
      <c r="AU370" s="250" t="s">
        <v>81</v>
      </c>
      <c r="AV370" s="13" t="s">
        <v>81</v>
      </c>
      <c r="AW370" s="13" t="s">
        <v>33</v>
      </c>
      <c r="AX370" s="13" t="s">
        <v>79</v>
      </c>
      <c r="AY370" s="250" t="s">
        <v>156</v>
      </c>
    </row>
    <row r="371" s="2" customFormat="1" ht="16.5" customHeight="1">
      <c r="A371" s="41"/>
      <c r="B371" s="42"/>
      <c r="C371" s="216" t="s">
        <v>590</v>
      </c>
      <c r="D371" s="216" t="s">
        <v>159</v>
      </c>
      <c r="E371" s="217" t="s">
        <v>565</v>
      </c>
      <c r="F371" s="218" t="s">
        <v>566</v>
      </c>
      <c r="G371" s="219" t="s">
        <v>187</v>
      </c>
      <c r="H371" s="220">
        <v>4</v>
      </c>
      <c r="I371" s="221"/>
      <c r="J371" s="222">
        <f>ROUND(I371*H371,2)</f>
        <v>0</v>
      </c>
      <c r="K371" s="218" t="s">
        <v>219</v>
      </c>
      <c r="L371" s="47"/>
      <c r="M371" s="223" t="s">
        <v>19</v>
      </c>
      <c r="N371" s="224" t="s">
        <v>43</v>
      </c>
      <c r="O371" s="87"/>
      <c r="P371" s="225">
        <f>O371*H371</f>
        <v>0</v>
      </c>
      <c r="Q371" s="225">
        <v>0</v>
      </c>
      <c r="R371" s="225">
        <f>Q371*H371</f>
        <v>0</v>
      </c>
      <c r="S371" s="225">
        <v>0.024</v>
      </c>
      <c r="T371" s="226">
        <f>S371*H371</f>
        <v>0.096000000000000002</v>
      </c>
      <c r="U371" s="41"/>
      <c r="V371" s="41"/>
      <c r="W371" s="41"/>
      <c r="X371" s="41"/>
      <c r="Y371" s="41"/>
      <c r="Z371" s="41"/>
      <c r="AA371" s="41"/>
      <c r="AB371" s="41"/>
      <c r="AC371" s="41"/>
      <c r="AD371" s="41"/>
      <c r="AE371" s="41"/>
      <c r="AR371" s="227" t="s">
        <v>318</v>
      </c>
      <c r="AT371" s="227" t="s">
        <v>159</v>
      </c>
      <c r="AU371" s="227" t="s">
        <v>81</v>
      </c>
      <c r="AY371" s="20" t="s">
        <v>156</v>
      </c>
      <c r="BE371" s="228">
        <f>IF(N371="základní",J371,0)</f>
        <v>0</v>
      </c>
      <c r="BF371" s="228">
        <f>IF(N371="snížená",J371,0)</f>
        <v>0</v>
      </c>
      <c r="BG371" s="228">
        <f>IF(N371="zákl. přenesená",J371,0)</f>
        <v>0</v>
      </c>
      <c r="BH371" s="228">
        <f>IF(N371="sníž. přenesená",J371,0)</f>
        <v>0</v>
      </c>
      <c r="BI371" s="228">
        <f>IF(N371="nulová",J371,0)</f>
        <v>0</v>
      </c>
      <c r="BJ371" s="20" t="s">
        <v>79</v>
      </c>
      <c r="BK371" s="228">
        <f>ROUND(I371*H371,2)</f>
        <v>0</v>
      </c>
      <c r="BL371" s="20" t="s">
        <v>318</v>
      </c>
      <c r="BM371" s="227" t="s">
        <v>922</v>
      </c>
    </row>
    <row r="372" s="2" customFormat="1">
      <c r="A372" s="41"/>
      <c r="B372" s="42"/>
      <c r="C372" s="43"/>
      <c r="D372" s="229" t="s">
        <v>166</v>
      </c>
      <c r="E372" s="43"/>
      <c r="F372" s="230" t="s">
        <v>568</v>
      </c>
      <c r="G372" s="43"/>
      <c r="H372" s="43"/>
      <c r="I372" s="231"/>
      <c r="J372" s="43"/>
      <c r="K372" s="43"/>
      <c r="L372" s="47"/>
      <c r="M372" s="232"/>
      <c r="N372" s="233"/>
      <c r="O372" s="87"/>
      <c r="P372" s="87"/>
      <c r="Q372" s="87"/>
      <c r="R372" s="87"/>
      <c r="S372" s="87"/>
      <c r="T372" s="88"/>
      <c r="U372" s="41"/>
      <c r="V372" s="41"/>
      <c r="W372" s="41"/>
      <c r="X372" s="41"/>
      <c r="Y372" s="41"/>
      <c r="Z372" s="41"/>
      <c r="AA372" s="41"/>
      <c r="AB372" s="41"/>
      <c r="AC372" s="41"/>
      <c r="AD372" s="41"/>
      <c r="AE372" s="41"/>
      <c r="AT372" s="20" t="s">
        <v>166</v>
      </c>
      <c r="AU372" s="20" t="s">
        <v>81</v>
      </c>
    </row>
    <row r="373" s="14" customFormat="1">
      <c r="A373" s="14"/>
      <c r="B373" s="251"/>
      <c r="C373" s="252"/>
      <c r="D373" s="241" t="s">
        <v>222</v>
      </c>
      <c r="E373" s="253" t="s">
        <v>19</v>
      </c>
      <c r="F373" s="254" t="s">
        <v>569</v>
      </c>
      <c r="G373" s="252"/>
      <c r="H373" s="253" t="s">
        <v>19</v>
      </c>
      <c r="I373" s="255"/>
      <c r="J373" s="252"/>
      <c r="K373" s="252"/>
      <c r="L373" s="256"/>
      <c r="M373" s="257"/>
      <c r="N373" s="258"/>
      <c r="O373" s="258"/>
      <c r="P373" s="258"/>
      <c r="Q373" s="258"/>
      <c r="R373" s="258"/>
      <c r="S373" s="258"/>
      <c r="T373" s="259"/>
      <c r="U373" s="14"/>
      <c r="V373" s="14"/>
      <c r="W373" s="14"/>
      <c r="X373" s="14"/>
      <c r="Y373" s="14"/>
      <c r="Z373" s="14"/>
      <c r="AA373" s="14"/>
      <c r="AB373" s="14"/>
      <c r="AC373" s="14"/>
      <c r="AD373" s="14"/>
      <c r="AE373" s="14"/>
      <c r="AT373" s="260" t="s">
        <v>222</v>
      </c>
      <c r="AU373" s="260" t="s">
        <v>81</v>
      </c>
      <c r="AV373" s="14" t="s">
        <v>79</v>
      </c>
      <c r="AW373" s="14" t="s">
        <v>33</v>
      </c>
      <c r="AX373" s="14" t="s">
        <v>72</v>
      </c>
      <c r="AY373" s="260" t="s">
        <v>156</v>
      </c>
    </row>
    <row r="374" s="13" customFormat="1">
      <c r="A374" s="13"/>
      <c r="B374" s="239"/>
      <c r="C374" s="240"/>
      <c r="D374" s="241" t="s">
        <v>222</v>
      </c>
      <c r="E374" s="242" t="s">
        <v>19</v>
      </c>
      <c r="F374" s="243" t="s">
        <v>81</v>
      </c>
      <c r="G374" s="240"/>
      <c r="H374" s="244">
        <v>2</v>
      </c>
      <c r="I374" s="245"/>
      <c r="J374" s="240"/>
      <c r="K374" s="240"/>
      <c r="L374" s="246"/>
      <c r="M374" s="247"/>
      <c r="N374" s="248"/>
      <c r="O374" s="248"/>
      <c r="P374" s="248"/>
      <c r="Q374" s="248"/>
      <c r="R374" s="248"/>
      <c r="S374" s="248"/>
      <c r="T374" s="249"/>
      <c r="U374" s="13"/>
      <c r="V374" s="13"/>
      <c r="W374" s="13"/>
      <c r="X374" s="13"/>
      <c r="Y374" s="13"/>
      <c r="Z374" s="13"/>
      <c r="AA374" s="13"/>
      <c r="AB374" s="13"/>
      <c r="AC374" s="13"/>
      <c r="AD374" s="13"/>
      <c r="AE374" s="13"/>
      <c r="AT374" s="250" t="s">
        <v>222</v>
      </c>
      <c r="AU374" s="250" t="s">
        <v>81</v>
      </c>
      <c r="AV374" s="13" t="s">
        <v>81</v>
      </c>
      <c r="AW374" s="13" t="s">
        <v>33</v>
      </c>
      <c r="AX374" s="13" t="s">
        <v>72</v>
      </c>
      <c r="AY374" s="250" t="s">
        <v>156</v>
      </c>
    </row>
    <row r="375" s="14" customFormat="1">
      <c r="A375" s="14"/>
      <c r="B375" s="251"/>
      <c r="C375" s="252"/>
      <c r="D375" s="241" t="s">
        <v>222</v>
      </c>
      <c r="E375" s="253" t="s">
        <v>19</v>
      </c>
      <c r="F375" s="254" t="s">
        <v>570</v>
      </c>
      <c r="G375" s="252"/>
      <c r="H375" s="253" t="s">
        <v>19</v>
      </c>
      <c r="I375" s="255"/>
      <c r="J375" s="252"/>
      <c r="K375" s="252"/>
      <c r="L375" s="256"/>
      <c r="M375" s="257"/>
      <c r="N375" s="258"/>
      <c r="O375" s="258"/>
      <c r="P375" s="258"/>
      <c r="Q375" s="258"/>
      <c r="R375" s="258"/>
      <c r="S375" s="258"/>
      <c r="T375" s="259"/>
      <c r="U375" s="14"/>
      <c r="V375" s="14"/>
      <c r="W375" s="14"/>
      <c r="X375" s="14"/>
      <c r="Y375" s="14"/>
      <c r="Z375" s="14"/>
      <c r="AA375" s="14"/>
      <c r="AB375" s="14"/>
      <c r="AC375" s="14"/>
      <c r="AD375" s="14"/>
      <c r="AE375" s="14"/>
      <c r="AT375" s="260" t="s">
        <v>222</v>
      </c>
      <c r="AU375" s="260" t="s">
        <v>81</v>
      </c>
      <c r="AV375" s="14" t="s">
        <v>79</v>
      </c>
      <c r="AW375" s="14" t="s">
        <v>33</v>
      </c>
      <c r="AX375" s="14" t="s">
        <v>72</v>
      </c>
      <c r="AY375" s="260" t="s">
        <v>156</v>
      </c>
    </row>
    <row r="376" s="13" customFormat="1">
      <c r="A376" s="13"/>
      <c r="B376" s="239"/>
      <c r="C376" s="240"/>
      <c r="D376" s="241" t="s">
        <v>222</v>
      </c>
      <c r="E376" s="242" t="s">
        <v>19</v>
      </c>
      <c r="F376" s="243" t="s">
        <v>81</v>
      </c>
      <c r="G376" s="240"/>
      <c r="H376" s="244">
        <v>2</v>
      </c>
      <c r="I376" s="245"/>
      <c r="J376" s="240"/>
      <c r="K376" s="240"/>
      <c r="L376" s="246"/>
      <c r="M376" s="247"/>
      <c r="N376" s="248"/>
      <c r="O376" s="248"/>
      <c r="P376" s="248"/>
      <c r="Q376" s="248"/>
      <c r="R376" s="248"/>
      <c r="S376" s="248"/>
      <c r="T376" s="249"/>
      <c r="U376" s="13"/>
      <c r="V376" s="13"/>
      <c r="W376" s="13"/>
      <c r="X376" s="13"/>
      <c r="Y376" s="13"/>
      <c r="Z376" s="13"/>
      <c r="AA376" s="13"/>
      <c r="AB376" s="13"/>
      <c r="AC376" s="13"/>
      <c r="AD376" s="13"/>
      <c r="AE376" s="13"/>
      <c r="AT376" s="250" t="s">
        <v>222</v>
      </c>
      <c r="AU376" s="250" t="s">
        <v>81</v>
      </c>
      <c r="AV376" s="13" t="s">
        <v>81</v>
      </c>
      <c r="AW376" s="13" t="s">
        <v>33</v>
      </c>
      <c r="AX376" s="13" t="s">
        <v>72</v>
      </c>
      <c r="AY376" s="250" t="s">
        <v>156</v>
      </c>
    </row>
    <row r="377" s="16" customFormat="1">
      <c r="A377" s="16"/>
      <c r="B377" s="272"/>
      <c r="C377" s="273"/>
      <c r="D377" s="241" t="s">
        <v>222</v>
      </c>
      <c r="E377" s="274" t="s">
        <v>19</v>
      </c>
      <c r="F377" s="275" t="s">
        <v>292</v>
      </c>
      <c r="G377" s="273"/>
      <c r="H377" s="276">
        <v>4</v>
      </c>
      <c r="I377" s="277"/>
      <c r="J377" s="273"/>
      <c r="K377" s="273"/>
      <c r="L377" s="278"/>
      <c r="M377" s="279"/>
      <c r="N377" s="280"/>
      <c r="O377" s="280"/>
      <c r="P377" s="280"/>
      <c r="Q377" s="280"/>
      <c r="R377" s="280"/>
      <c r="S377" s="280"/>
      <c r="T377" s="281"/>
      <c r="U377" s="16"/>
      <c r="V377" s="16"/>
      <c r="W377" s="16"/>
      <c r="X377" s="16"/>
      <c r="Y377" s="16"/>
      <c r="Z377" s="16"/>
      <c r="AA377" s="16"/>
      <c r="AB377" s="16"/>
      <c r="AC377" s="16"/>
      <c r="AD377" s="16"/>
      <c r="AE377" s="16"/>
      <c r="AT377" s="282" t="s">
        <v>222</v>
      </c>
      <c r="AU377" s="282" t="s">
        <v>81</v>
      </c>
      <c r="AV377" s="16" t="s">
        <v>178</v>
      </c>
      <c r="AW377" s="16" t="s">
        <v>33</v>
      </c>
      <c r="AX377" s="16" t="s">
        <v>79</v>
      </c>
      <c r="AY377" s="282" t="s">
        <v>156</v>
      </c>
    </row>
    <row r="378" s="2" customFormat="1" ht="24.15" customHeight="1">
      <c r="A378" s="41"/>
      <c r="B378" s="42"/>
      <c r="C378" s="216" t="s">
        <v>595</v>
      </c>
      <c r="D378" s="216" t="s">
        <v>159</v>
      </c>
      <c r="E378" s="217" t="s">
        <v>923</v>
      </c>
      <c r="F378" s="218" t="s">
        <v>924</v>
      </c>
      <c r="G378" s="219" t="s">
        <v>187</v>
      </c>
      <c r="H378" s="220">
        <v>1</v>
      </c>
      <c r="I378" s="221"/>
      <c r="J378" s="222">
        <f>ROUND(I378*H378,2)</f>
        <v>0</v>
      </c>
      <c r="K378" s="218" t="s">
        <v>219</v>
      </c>
      <c r="L378" s="47"/>
      <c r="M378" s="223" t="s">
        <v>19</v>
      </c>
      <c r="N378" s="224" t="s">
        <v>43</v>
      </c>
      <c r="O378" s="87"/>
      <c r="P378" s="225">
        <f>O378*H378</f>
        <v>0</v>
      </c>
      <c r="Q378" s="225">
        <v>0</v>
      </c>
      <c r="R378" s="225">
        <f>Q378*H378</f>
        <v>0</v>
      </c>
      <c r="S378" s="225">
        <v>0</v>
      </c>
      <c r="T378" s="226">
        <f>S378*H378</f>
        <v>0</v>
      </c>
      <c r="U378" s="41"/>
      <c r="V378" s="41"/>
      <c r="W378" s="41"/>
      <c r="X378" s="41"/>
      <c r="Y378" s="41"/>
      <c r="Z378" s="41"/>
      <c r="AA378" s="41"/>
      <c r="AB378" s="41"/>
      <c r="AC378" s="41"/>
      <c r="AD378" s="41"/>
      <c r="AE378" s="41"/>
      <c r="AR378" s="227" t="s">
        <v>318</v>
      </c>
      <c r="AT378" s="227" t="s">
        <v>159</v>
      </c>
      <c r="AU378" s="227" t="s">
        <v>81</v>
      </c>
      <c r="AY378" s="20" t="s">
        <v>156</v>
      </c>
      <c r="BE378" s="228">
        <f>IF(N378="základní",J378,0)</f>
        <v>0</v>
      </c>
      <c r="BF378" s="228">
        <f>IF(N378="snížená",J378,0)</f>
        <v>0</v>
      </c>
      <c r="BG378" s="228">
        <f>IF(N378="zákl. přenesená",J378,0)</f>
        <v>0</v>
      </c>
      <c r="BH378" s="228">
        <f>IF(N378="sníž. přenesená",J378,0)</f>
        <v>0</v>
      </c>
      <c r="BI378" s="228">
        <f>IF(N378="nulová",J378,0)</f>
        <v>0</v>
      </c>
      <c r="BJ378" s="20" t="s">
        <v>79</v>
      </c>
      <c r="BK378" s="228">
        <f>ROUND(I378*H378,2)</f>
        <v>0</v>
      </c>
      <c r="BL378" s="20" t="s">
        <v>318</v>
      </c>
      <c r="BM378" s="227" t="s">
        <v>925</v>
      </c>
    </row>
    <row r="379" s="2" customFormat="1">
      <c r="A379" s="41"/>
      <c r="B379" s="42"/>
      <c r="C379" s="43"/>
      <c r="D379" s="229" t="s">
        <v>166</v>
      </c>
      <c r="E379" s="43"/>
      <c r="F379" s="230" t="s">
        <v>926</v>
      </c>
      <c r="G379" s="43"/>
      <c r="H379" s="43"/>
      <c r="I379" s="231"/>
      <c r="J379" s="43"/>
      <c r="K379" s="43"/>
      <c r="L379" s="47"/>
      <c r="M379" s="232"/>
      <c r="N379" s="233"/>
      <c r="O379" s="87"/>
      <c r="P379" s="87"/>
      <c r="Q379" s="87"/>
      <c r="R379" s="87"/>
      <c r="S379" s="87"/>
      <c r="T379" s="88"/>
      <c r="U379" s="41"/>
      <c r="V379" s="41"/>
      <c r="W379" s="41"/>
      <c r="X379" s="41"/>
      <c r="Y379" s="41"/>
      <c r="Z379" s="41"/>
      <c r="AA379" s="41"/>
      <c r="AB379" s="41"/>
      <c r="AC379" s="41"/>
      <c r="AD379" s="41"/>
      <c r="AE379" s="41"/>
      <c r="AT379" s="20" t="s">
        <v>166</v>
      </c>
      <c r="AU379" s="20" t="s">
        <v>81</v>
      </c>
    </row>
    <row r="380" s="2" customFormat="1" ht="16.5" customHeight="1">
      <c r="A380" s="41"/>
      <c r="B380" s="42"/>
      <c r="C380" s="283" t="s">
        <v>600</v>
      </c>
      <c r="D380" s="283" t="s">
        <v>348</v>
      </c>
      <c r="E380" s="284" t="s">
        <v>927</v>
      </c>
      <c r="F380" s="285" t="s">
        <v>928</v>
      </c>
      <c r="G380" s="286" t="s">
        <v>187</v>
      </c>
      <c r="H380" s="287">
        <v>1</v>
      </c>
      <c r="I380" s="288"/>
      <c r="J380" s="289">
        <f>ROUND(I380*H380,2)</f>
        <v>0</v>
      </c>
      <c r="K380" s="285" t="s">
        <v>219</v>
      </c>
      <c r="L380" s="290"/>
      <c r="M380" s="291" t="s">
        <v>19</v>
      </c>
      <c r="N380" s="292" t="s">
        <v>43</v>
      </c>
      <c r="O380" s="87"/>
      <c r="P380" s="225">
        <f>O380*H380</f>
        <v>0</v>
      </c>
      <c r="Q380" s="225">
        <v>0.017500000000000002</v>
      </c>
      <c r="R380" s="225">
        <f>Q380*H380</f>
        <v>0.017500000000000002</v>
      </c>
      <c r="S380" s="225">
        <v>0</v>
      </c>
      <c r="T380" s="226">
        <f>S380*H380</f>
        <v>0</v>
      </c>
      <c r="U380" s="41"/>
      <c r="V380" s="41"/>
      <c r="W380" s="41"/>
      <c r="X380" s="41"/>
      <c r="Y380" s="41"/>
      <c r="Z380" s="41"/>
      <c r="AA380" s="41"/>
      <c r="AB380" s="41"/>
      <c r="AC380" s="41"/>
      <c r="AD380" s="41"/>
      <c r="AE380" s="41"/>
      <c r="AR380" s="227" t="s">
        <v>420</v>
      </c>
      <c r="AT380" s="227" t="s">
        <v>348</v>
      </c>
      <c r="AU380" s="227" t="s">
        <v>81</v>
      </c>
      <c r="AY380" s="20" t="s">
        <v>156</v>
      </c>
      <c r="BE380" s="228">
        <f>IF(N380="základní",J380,0)</f>
        <v>0</v>
      </c>
      <c r="BF380" s="228">
        <f>IF(N380="snížená",J380,0)</f>
        <v>0</v>
      </c>
      <c r="BG380" s="228">
        <f>IF(N380="zákl. přenesená",J380,0)</f>
        <v>0</v>
      </c>
      <c r="BH380" s="228">
        <f>IF(N380="sníž. přenesená",J380,0)</f>
        <v>0</v>
      </c>
      <c r="BI380" s="228">
        <f>IF(N380="nulová",J380,0)</f>
        <v>0</v>
      </c>
      <c r="BJ380" s="20" t="s">
        <v>79</v>
      </c>
      <c r="BK380" s="228">
        <f>ROUND(I380*H380,2)</f>
        <v>0</v>
      </c>
      <c r="BL380" s="20" t="s">
        <v>318</v>
      </c>
      <c r="BM380" s="227" t="s">
        <v>929</v>
      </c>
    </row>
    <row r="381" s="2" customFormat="1" ht="16.5" customHeight="1">
      <c r="A381" s="41"/>
      <c r="B381" s="42"/>
      <c r="C381" s="216" t="s">
        <v>607</v>
      </c>
      <c r="D381" s="216" t="s">
        <v>159</v>
      </c>
      <c r="E381" s="217" t="s">
        <v>930</v>
      </c>
      <c r="F381" s="218" t="s">
        <v>931</v>
      </c>
      <c r="G381" s="219" t="s">
        <v>187</v>
      </c>
      <c r="H381" s="220">
        <v>1</v>
      </c>
      <c r="I381" s="221"/>
      <c r="J381" s="222">
        <f>ROUND(I381*H381,2)</f>
        <v>0</v>
      </c>
      <c r="K381" s="218" t="s">
        <v>219</v>
      </c>
      <c r="L381" s="47"/>
      <c r="M381" s="223" t="s">
        <v>19</v>
      </c>
      <c r="N381" s="224" t="s">
        <v>43</v>
      </c>
      <c r="O381" s="87"/>
      <c r="P381" s="225">
        <f>O381*H381</f>
        <v>0</v>
      </c>
      <c r="Q381" s="225">
        <v>0</v>
      </c>
      <c r="R381" s="225">
        <f>Q381*H381</f>
        <v>0</v>
      </c>
      <c r="S381" s="225">
        <v>0</v>
      </c>
      <c r="T381" s="226">
        <f>S381*H381</f>
        <v>0</v>
      </c>
      <c r="U381" s="41"/>
      <c r="V381" s="41"/>
      <c r="W381" s="41"/>
      <c r="X381" s="41"/>
      <c r="Y381" s="41"/>
      <c r="Z381" s="41"/>
      <c r="AA381" s="41"/>
      <c r="AB381" s="41"/>
      <c r="AC381" s="41"/>
      <c r="AD381" s="41"/>
      <c r="AE381" s="41"/>
      <c r="AR381" s="227" t="s">
        <v>318</v>
      </c>
      <c r="AT381" s="227" t="s">
        <v>159</v>
      </c>
      <c r="AU381" s="227" t="s">
        <v>81</v>
      </c>
      <c r="AY381" s="20" t="s">
        <v>156</v>
      </c>
      <c r="BE381" s="228">
        <f>IF(N381="základní",J381,0)</f>
        <v>0</v>
      </c>
      <c r="BF381" s="228">
        <f>IF(N381="snížená",J381,0)</f>
        <v>0</v>
      </c>
      <c r="BG381" s="228">
        <f>IF(N381="zákl. přenesená",J381,0)</f>
        <v>0</v>
      </c>
      <c r="BH381" s="228">
        <f>IF(N381="sníž. přenesená",J381,0)</f>
        <v>0</v>
      </c>
      <c r="BI381" s="228">
        <f>IF(N381="nulová",J381,0)</f>
        <v>0</v>
      </c>
      <c r="BJ381" s="20" t="s">
        <v>79</v>
      </c>
      <c r="BK381" s="228">
        <f>ROUND(I381*H381,2)</f>
        <v>0</v>
      </c>
      <c r="BL381" s="20" t="s">
        <v>318</v>
      </c>
      <c r="BM381" s="227" t="s">
        <v>932</v>
      </c>
    </row>
    <row r="382" s="2" customFormat="1">
      <c r="A382" s="41"/>
      <c r="B382" s="42"/>
      <c r="C382" s="43"/>
      <c r="D382" s="229" t="s">
        <v>166</v>
      </c>
      <c r="E382" s="43"/>
      <c r="F382" s="230" t="s">
        <v>933</v>
      </c>
      <c r="G382" s="43"/>
      <c r="H382" s="43"/>
      <c r="I382" s="231"/>
      <c r="J382" s="43"/>
      <c r="K382" s="43"/>
      <c r="L382" s="47"/>
      <c r="M382" s="232"/>
      <c r="N382" s="233"/>
      <c r="O382" s="87"/>
      <c r="P382" s="87"/>
      <c r="Q382" s="87"/>
      <c r="R382" s="87"/>
      <c r="S382" s="87"/>
      <c r="T382" s="88"/>
      <c r="U382" s="41"/>
      <c r="V382" s="41"/>
      <c r="W382" s="41"/>
      <c r="X382" s="41"/>
      <c r="Y382" s="41"/>
      <c r="Z382" s="41"/>
      <c r="AA382" s="41"/>
      <c r="AB382" s="41"/>
      <c r="AC382" s="41"/>
      <c r="AD382" s="41"/>
      <c r="AE382" s="41"/>
      <c r="AT382" s="20" t="s">
        <v>166</v>
      </c>
      <c r="AU382" s="20" t="s">
        <v>81</v>
      </c>
    </row>
    <row r="383" s="2" customFormat="1" ht="16.5" customHeight="1">
      <c r="A383" s="41"/>
      <c r="B383" s="42"/>
      <c r="C383" s="283" t="s">
        <v>612</v>
      </c>
      <c r="D383" s="283" t="s">
        <v>348</v>
      </c>
      <c r="E383" s="284" t="s">
        <v>934</v>
      </c>
      <c r="F383" s="285" t="s">
        <v>935</v>
      </c>
      <c r="G383" s="286" t="s">
        <v>187</v>
      </c>
      <c r="H383" s="287">
        <v>1</v>
      </c>
      <c r="I383" s="288"/>
      <c r="J383" s="289">
        <f>ROUND(I383*H383,2)</f>
        <v>0</v>
      </c>
      <c r="K383" s="285" t="s">
        <v>19</v>
      </c>
      <c r="L383" s="290"/>
      <c r="M383" s="291" t="s">
        <v>19</v>
      </c>
      <c r="N383" s="292" t="s">
        <v>43</v>
      </c>
      <c r="O383" s="87"/>
      <c r="P383" s="225">
        <f>O383*H383</f>
        <v>0</v>
      </c>
      <c r="Q383" s="225">
        <v>0.00014999999999999999</v>
      </c>
      <c r="R383" s="225">
        <f>Q383*H383</f>
        <v>0.00014999999999999999</v>
      </c>
      <c r="S383" s="225">
        <v>0</v>
      </c>
      <c r="T383" s="226">
        <f>S383*H383</f>
        <v>0</v>
      </c>
      <c r="U383" s="41"/>
      <c r="V383" s="41"/>
      <c r="W383" s="41"/>
      <c r="X383" s="41"/>
      <c r="Y383" s="41"/>
      <c r="Z383" s="41"/>
      <c r="AA383" s="41"/>
      <c r="AB383" s="41"/>
      <c r="AC383" s="41"/>
      <c r="AD383" s="41"/>
      <c r="AE383" s="41"/>
      <c r="AR383" s="227" t="s">
        <v>420</v>
      </c>
      <c r="AT383" s="227" t="s">
        <v>348</v>
      </c>
      <c r="AU383" s="227" t="s">
        <v>81</v>
      </c>
      <c r="AY383" s="20" t="s">
        <v>156</v>
      </c>
      <c r="BE383" s="228">
        <f>IF(N383="základní",J383,0)</f>
        <v>0</v>
      </c>
      <c r="BF383" s="228">
        <f>IF(N383="snížená",J383,0)</f>
        <v>0</v>
      </c>
      <c r="BG383" s="228">
        <f>IF(N383="zákl. přenesená",J383,0)</f>
        <v>0</v>
      </c>
      <c r="BH383" s="228">
        <f>IF(N383="sníž. přenesená",J383,0)</f>
        <v>0</v>
      </c>
      <c r="BI383" s="228">
        <f>IF(N383="nulová",J383,0)</f>
        <v>0</v>
      </c>
      <c r="BJ383" s="20" t="s">
        <v>79</v>
      </c>
      <c r="BK383" s="228">
        <f>ROUND(I383*H383,2)</f>
        <v>0</v>
      </c>
      <c r="BL383" s="20" t="s">
        <v>318</v>
      </c>
      <c r="BM383" s="227" t="s">
        <v>936</v>
      </c>
    </row>
    <row r="384" s="2" customFormat="1" ht="16.5" customHeight="1">
      <c r="A384" s="41"/>
      <c r="B384" s="42"/>
      <c r="C384" s="216" t="s">
        <v>618</v>
      </c>
      <c r="D384" s="216" t="s">
        <v>159</v>
      </c>
      <c r="E384" s="217" t="s">
        <v>937</v>
      </c>
      <c r="F384" s="218" t="s">
        <v>938</v>
      </c>
      <c r="G384" s="219" t="s">
        <v>187</v>
      </c>
      <c r="H384" s="220">
        <v>1</v>
      </c>
      <c r="I384" s="221"/>
      <c r="J384" s="222">
        <f>ROUND(I384*H384,2)</f>
        <v>0</v>
      </c>
      <c r="K384" s="218" t="s">
        <v>219</v>
      </c>
      <c r="L384" s="47"/>
      <c r="M384" s="223" t="s">
        <v>19</v>
      </c>
      <c r="N384" s="224" t="s">
        <v>43</v>
      </c>
      <c r="O384" s="87"/>
      <c r="P384" s="225">
        <f>O384*H384</f>
        <v>0</v>
      </c>
      <c r="Q384" s="225">
        <v>0</v>
      </c>
      <c r="R384" s="225">
        <f>Q384*H384</f>
        <v>0</v>
      </c>
      <c r="S384" s="225">
        <v>0</v>
      </c>
      <c r="T384" s="226">
        <f>S384*H384</f>
        <v>0</v>
      </c>
      <c r="U384" s="41"/>
      <c r="V384" s="41"/>
      <c r="W384" s="41"/>
      <c r="X384" s="41"/>
      <c r="Y384" s="41"/>
      <c r="Z384" s="41"/>
      <c r="AA384" s="41"/>
      <c r="AB384" s="41"/>
      <c r="AC384" s="41"/>
      <c r="AD384" s="41"/>
      <c r="AE384" s="41"/>
      <c r="AR384" s="227" t="s">
        <v>318</v>
      </c>
      <c r="AT384" s="227" t="s">
        <v>159</v>
      </c>
      <c r="AU384" s="227" t="s">
        <v>81</v>
      </c>
      <c r="AY384" s="20" t="s">
        <v>156</v>
      </c>
      <c r="BE384" s="228">
        <f>IF(N384="základní",J384,0)</f>
        <v>0</v>
      </c>
      <c r="BF384" s="228">
        <f>IF(N384="snížená",J384,0)</f>
        <v>0</v>
      </c>
      <c r="BG384" s="228">
        <f>IF(N384="zákl. přenesená",J384,0)</f>
        <v>0</v>
      </c>
      <c r="BH384" s="228">
        <f>IF(N384="sníž. přenesená",J384,0)</f>
        <v>0</v>
      </c>
      <c r="BI384" s="228">
        <f>IF(N384="nulová",J384,0)</f>
        <v>0</v>
      </c>
      <c r="BJ384" s="20" t="s">
        <v>79</v>
      </c>
      <c r="BK384" s="228">
        <f>ROUND(I384*H384,2)</f>
        <v>0</v>
      </c>
      <c r="BL384" s="20" t="s">
        <v>318</v>
      </c>
      <c r="BM384" s="227" t="s">
        <v>939</v>
      </c>
    </row>
    <row r="385" s="2" customFormat="1">
      <c r="A385" s="41"/>
      <c r="B385" s="42"/>
      <c r="C385" s="43"/>
      <c r="D385" s="229" t="s">
        <v>166</v>
      </c>
      <c r="E385" s="43"/>
      <c r="F385" s="230" t="s">
        <v>940</v>
      </c>
      <c r="G385" s="43"/>
      <c r="H385" s="43"/>
      <c r="I385" s="231"/>
      <c r="J385" s="43"/>
      <c r="K385" s="43"/>
      <c r="L385" s="47"/>
      <c r="M385" s="232"/>
      <c r="N385" s="233"/>
      <c r="O385" s="87"/>
      <c r="P385" s="87"/>
      <c r="Q385" s="87"/>
      <c r="R385" s="87"/>
      <c r="S385" s="87"/>
      <c r="T385" s="88"/>
      <c r="U385" s="41"/>
      <c r="V385" s="41"/>
      <c r="W385" s="41"/>
      <c r="X385" s="41"/>
      <c r="Y385" s="41"/>
      <c r="Z385" s="41"/>
      <c r="AA385" s="41"/>
      <c r="AB385" s="41"/>
      <c r="AC385" s="41"/>
      <c r="AD385" s="41"/>
      <c r="AE385" s="41"/>
      <c r="AT385" s="20" t="s">
        <v>166</v>
      </c>
      <c r="AU385" s="20" t="s">
        <v>81</v>
      </c>
    </row>
    <row r="386" s="2" customFormat="1" ht="16.5" customHeight="1">
      <c r="A386" s="41"/>
      <c r="B386" s="42"/>
      <c r="C386" s="283" t="s">
        <v>623</v>
      </c>
      <c r="D386" s="283" t="s">
        <v>348</v>
      </c>
      <c r="E386" s="284" t="s">
        <v>941</v>
      </c>
      <c r="F386" s="285" t="s">
        <v>942</v>
      </c>
      <c r="G386" s="286" t="s">
        <v>187</v>
      </c>
      <c r="H386" s="287">
        <v>1</v>
      </c>
      <c r="I386" s="288"/>
      <c r="J386" s="289">
        <f>ROUND(I386*H386,2)</f>
        <v>0</v>
      </c>
      <c r="K386" s="285" t="s">
        <v>219</v>
      </c>
      <c r="L386" s="290"/>
      <c r="M386" s="291" t="s">
        <v>19</v>
      </c>
      <c r="N386" s="292" t="s">
        <v>43</v>
      </c>
      <c r="O386" s="87"/>
      <c r="P386" s="225">
        <f>O386*H386</f>
        <v>0</v>
      </c>
      <c r="Q386" s="225">
        <v>0.0022000000000000001</v>
      </c>
      <c r="R386" s="225">
        <f>Q386*H386</f>
        <v>0.0022000000000000001</v>
      </c>
      <c r="S386" s="225">
        <v>0</v>
      </c>
      <c r="T386" s="226">
        <f>S386*H386</f>
        <v>0</v>
      </c>
      <c r="U386" s="41"/>
      <c r="V386" s="41"/>
      <c r="W386" s="41"/>
      <c r="X386" s="41"/>
      <c r="Y386" s="41"/>
      <c r="Z386" s="41"/>
      <c r="AA386" s="41"/>
      <c r="AB386" s="41"/>
      <c r="AC386" s="41"/>
      <c r="AD386" s="41"/>
      <c r="AE386" s="41"/>
      <c r="AR386" s="227" t="s">
        <v>420</v>
      </c>
      <c r="AT386" s="227" t="s">
        <v>348</v>
      </c>
      <c r="AU386" s="227" t="s">
        <v>81</v>
      </c>
      <c r="AY386" s="20" t="s">
        <v>156</v>
      </c>
      <c r="BE386" s="228">
        <f>IF(N386="základní",J386,0)</f>
        <v>0</v>
      </c>
      <c r="BF386" s="228">
        <f>IF(N386="snížená",J386,0)</f>
        <v>0</v>
      </c>
      <c r="BG386" s="228">
        <f>IF(N386="zákl. přenesená",J386,0)</f>
        <v>0</v>
      </c>
      <c r="BH386" s="228">
        <f>IF(N386="sníž. přenesená",J386,0)</f>
        <v>0</v>
      </c>
      <c r="BI386" s="228">
        <f>IF(N386="nulová",J386,0)</f>
        <v>0</v>
      </c>
      <c r="BJ386" s="20" t="s">
        <v>79</v>
      </c>
      <c r="BK386" s="228">
        <f>ROUND(I386*H386,2)</f>
        <v>0</v>
      </c>
      <c r="BL386" s="20" t="s">
        <v>318</v>
      </c>
      <c r="BM386" s="227" t="s">
        <v>943</v>
      </c>
    </row>
    <row r="387" s="2" customFormat="1" ht="16.5" customHeight="1">
      <c r="A387" s="41"/>
      <c r="B387" s="42"/>
      <c r="C387" s="216" t="s">
        <v>629</v>
      </c>
      <c r="D387" s="216" t="s">
        <v>159</v>
      </c>
      <c r="E387" s="217" t="s">
        <v>944</v>
      </c>
      <c r="F387" s="218" t="s">
        <v>945</v>
      </c>
      <c r="G387" s="219" t="s">
        <v>187</v>
      </c>
      <c r="H387" s="220">
        <v>1</v>
      </c>
      <c r="I387" s="221"/>
      <c r="J387" s="222">
        <f>ROUND(I387*H387,2)</f>
        <v>0</v>
      </c>
      <c r="K387" s="218" t="s">
        <v>19</v>
      </c>
      <c r="L387" s="47"/>
      <c r="M387" s="223" t="s">
        <v>19</v>
      </c>
      <c r="N387" s="224" t="s">
        <v>43</v>
      </c>
      <c r="O387" s="87"/>
      <c r="P387" s="225">
        <f>O387*H387</f>
        <v>0</v>
      </c>
      <c r="Q387" s="225">
        <v>0</v>
      </c>
      <c r="R387" s="225">
        <f>Q387*H387</f>
        <v>0</v>
      </c>
      <c r="S387" s="225">
        <v>0</v>
      </c>
      <c r="T387" s="226">
        <f>S387*H387</f>
        <v>0</v>
      </c>
      <c r="U387" s="41"/>
      <c r="V387" s="41"/>
      <c r="W387" s="41"/>
      <c r="X387" s="41"/>
      <c r="Y387" s="41"/>
      <c r="Z387" s="41"/>
      <c r="AA387" s="41"/>
      <c r="AB387" s="41"/>
      <c r="AC387" s="41"/>
      <c r="AD387" s="41"/>
      <c r="AE387" s="41"/>
      <c r="AR387" s="227" t="s">
        <v>318</v>
      </c>
      <c r="AT387" s="227" t="s">
        <v>159</v>
      </c>
      <c r="AU387" s="227" t="s">
        <v>81</v>
      </c>
      <c r="AY387" s="20" t="s">
        <v>156</v>
      </c>
      <c r="BE387" s="228">
        <f>IF(N387="základní",J387,0)</f>
        <v>0</v>
      </c>
      <c r="BF387" s="228">
        <f>IF(N387="snížená",J387,0)</f>
        <v>0</v>
      </c>
      <c r="BG387" s="228">
        <f>IF(N387="zákl. přenesená",J387,0)</f>
        <v>0</v>
      </c>
      <c r="BH387" s="228">
        <f>IF(N387="sníž. přenesená",J387,0)</f>
        <v>0</v>
      </c>
      <c r="BI387" s="228">
        <f>IF(N387="nulová",J387,0)</f>
        <v>0</v>
      </c>
      <c r="BJ387" s="20" t="s">
        <v>79</v>
      </c>
      <c r="BK387" s="228">
        <f>ROUND(I387*H387,2)</f>
        <v>0</v>
      </c>
      <c r="BL387" s="20" t="s">
        <v>318</v>
      </c>
      <c r="BM387" s="227" t="s">
        <v>946</v>
      </c>
    </row>
    <row r="388" s="2" customFormat="1" ht="37.8" customHeight="1">
      <c r="A388" s="41"/>
      <c r="B388" s="42"/>
      <c r="C388" s="216" t="s">
        <v>634</v>
      </c>
      <c r="D388" s="216" t="s">
        <v>159</v>
      </c>
      <c r="E388" s="217" t="s">
        <v>947</v>
      </c>
      <c r="F388" s="218" t="s">
        <v>948</v>
      </c>
      <c r="G388" s="219" t="s">
        <v>187</v>
      </c>
      <c r="H388" s="220">
        <v>1</v>
      </c>
      <c r="I388" s="221"/>
      <c r="J388" s="222">
        <f>ROUND(I388*H388,2)</f>
        <v>0</v>
      </c>
      <c r="K388" s="218" t="s">
        <v>19</v>
      </c>
      <c r="L388" s="47"/>
      <c r="M388" s="223" t="s">
        <v>19</v>
      </c>
      <c r="N388" s="224" t="s">
        <v>43</v>
      </c>
      <c r="O388" s="87"/>
      <c r="P388" s="225">
        <f>O388*H388</f>
        <v>0</v>
      </c>
      <c r="Q388" s="225">
        <v>0</v>
      </c>
      <c r="R388" s="225">
        <f>Q388*H388</f>
        <v>0</v>
      </c>
      <c r="S388" s="225">
        <v>0</v>
      </c>
      <c r="T388" s="226">
        <f>S388*H388</f>
        <v>0</v>
      </c>
      <c r="U388" s="41"/>
      <c r="V388" s="41"/>
      <c r="W388" s="41"/>
      <c r="X388" s="41"/>
      <c r="Y388" s="41"/>
      <c r="Z388" s="41"/>
      <c r="AA388" s="41"/>
      <c r="AB388" s="41"/>
      <c r="AC388" s="41"/>
      <c r="AD388" s="41"/>
      <c r="AE388" s="41"/>
      <c r="AR388" s="227" t="s">
        <v>318</v>
      </c>
      <c r="AT388" s="227" t="s">
        <v>159</v>
      </c>
      <c r="AU388" s="227" t="s">
        <v>81</v>
      </c>
      <c r="AY388" s="20" t="s">
        <v>156</v>
      </c>
      <c r="BE388" s="228">
        <f>IF(N388="základní",J388,0)</f>
        <v>0</v>
      </c>
      <c r="BF388" s="228">
        <f>IF(N388="snížená",J388,0)</f>
        <v>0</v>
      </c>
      <c r="BG388" s="228">
        <f>IF(N388="zákl. přenesená",J388,0)</f>
        <v>0</v>
      </c>
      <c r="BH388" s="228">
        <f>IF(N388="sníž. přenesená",J388,0)</f>
        <v>0</v>
      </c>
      <c r="BI388" s="228">
        <f>IF(N388="nulová",J388,0)</f>
        <v>0</v>
      </c>
      <c r="BJ388" s="20" t="s">
        <v>79</v>
      </c>
      <c r="BK388" s="228">
        <f>ROUND(I388*H388,2)</f>
        <v>0</v>
      </c>
      <c r="BL388" s="20" t="s">
        <v>318</v>
      </c>
      <c r="BM388" s="227" t="s">
        <v>949</v>
      </c>
    </row>
    <row r="389" s="2" customFormat="1" ht="24.15" customHeight="1">
      <c r="A389" s="41"/>
      <c r="B389" s="42"/>
      <c r="C389" s="216" t="s">
        <v>640</v>
      </c>
      <c r="D389" s="216" t="s">
        <v>159</v>
      </c>
      <c r="E389" s="217" t="s">
        <v>578</v>
      </c>
      <c r="F389" s="218" t="s">
        <v>579</v>
      </c>
      <c r="G389" s="219" t="s">
        <v>551</v>
      </c>
      <c r="H389" s="293"/>
      <c r="I389" s="221"/>
      <c r="J389" s="222">
        <f>ROUND(I389*H389,2)</f>
        <v>0</v>
      </c>
      <c r="K389" s="218" t="s">
        <v>219</v>
      </c>
      <c r="L389" s="47"/>
      <c r="M389" s="223" t="s">
        <v>19</v>
      </c>
      <c r="N389" s="224" t="s">
        <v>43</v>
      </c>
      <c r="O389" s="87"/>
      <c r="P389" s="225">
        <f>O389*H389</f>
        <v>0</v>
      </c>
      <c r="Q389" s="225">
        <v>0</v>
      </c>
      <c r="R389" s="225">
        <f>Q389*H389</f>
        <v>0</v>
      </c>
      <c r="S389" s="225">
        <v>0</v>
      </c>
      <c r="T389" s="226">
        <f>S389*H389</f>
        <v>0</v>
      </c>
      <c r="U389" s="41"/>
      <c r="V389" s="41"/>
      <c r="W389" s="41"/>
      <c r="X389" s="41"/>
      <c r="Y389" s="41"/>
      <c r="Z389" s="41"/>
      <c r="AA389" s="41"/>
      <c r="AB389" s="41"/>
      <c r="AC389" s="41"/>
      <c r="AD389" s="41"/>
      <c r="AE389" s="41"/>
      <c r="AR389" s="227" t="s">
        <v>318</v>
      </c>
      <c r="AT389" s="227" t="s">
        <v>159</v>
      </c>
      <c r="AU389" s="227" t="s">
        <v>81</v>
      </c>
      <c r="AY389" s="20" t="s">
        <v>156</v>
      </c>
      <c r="BE389" s="228">
        <f>IF(N389="základní",J389,0)</f>
        <v>0</v>
      </c>
      <c r="BF389" s="228">
        <f>IF(N389="snížená",J389,0)</f>
        <v>0</v>
      </c>
      <c r="BG389" s="228">
        <f>IF(N389="zákl. přenesená",J389,0)</f>
        <v>0</v>
      </c>
      <c r="BH389" s="228">
        <f>IF(N389="sníž. přenesená",J389,0)</f>
        <v>0</v>
      </c>
      <c r="BI389" s="228">
        <f>IF(N389="nulová",J389,0)</f>
        <v>0</v>
      </c>
      <c r="BJ389" s="20" t="s">
        <v>79</v>
      </c>
      <c r="BK389" s="228">
        <f>ROUND(I389*H389,2)</f>
        <v>0</v>
      </c>
      <c r="BL389" s="20" t="s">
        <v>318</v>
      </c>
      <c r="BM389" s="227" t="s">
        <v>950</v>
      </c>
    </row>
    <row r="390" s="2" customFormat="1">
      <c r="A390" s="41"/>
      <c r="B390" s="42"/>
      <c r="C390" s="43"/>
      <c r="D390" s="229" t="s">
        <v>166</v>
      </c>
      <c r="E390" s="43"/>
      <c r="F390" s="230" t="s">
        <v>581</v>
      </c>
      <c r="G390" s="43"/>
      <c r="H390" s="43"/>
      <c r="I390" s="231"/>
      <c r="J390" s="43"/>
      <c r="K390" s="43"/>
      <c r="L390" s="47"/>
      <c r="M390" s="232"/>
      <c r="N390" s="233"/>
      <c r="O390" s="87"/>
      <c r="P390" s="87"/>
      <c r="Q390" s="87"/>
      <c r="R390" s="87"/>
      <c r="S390" s="87"/>
      <c r="T390" s="88"/>
      <c r="U390" s="41"/>
      <c r="V390" s="41"/>
      <c r="W390" s="41"/>
      <c r="X390" s="41"/>
      <c r="Y390" s="41"/>
      <c r="Z390" s="41"/>
      <c r="AA390" s="41"/>
      <c r="AB390" s="41"/>
      <c r="AC390" s="41"/>
      <c r="AD390" s="41"/>
      <c r="AE390" s="41"/>
      <c r="AT390" s="20" t="s">
        <v>166</v>
      </c>
      <c r="AU390" s="20" t="s">
        <v>81</v>
      </c>
    </row>
    <row r="391" s="12" customFormat="1" ht="22.8" customHeight="1">
      <c r="A391" s="12"/>
      <c r="B391" s="200"/>
      <c r="C391" s="201"/>
      <c r="D391" s="202" t="s">
        <v>71</v>
      </c>
      <c r="E391" s="214" t="s">
        <v>951</v>
      </c>
      <c r="F391" s="214" t="s">
        <v>952</v>
      </c>
      <c r="G391" s="201"/>
      <c r="H391" s="201"/>
      <c r="I391" s="204"/>
      <c r="J391" s="215">
        <f>BK391</f>
        <v>0</v>
      </c>
      <c r="K391" s="201"/>
      <c r="L391" s="206"/>
      <c r="M391" s="207"/>
      <c r="N391" s="208"/>
      <c r="O391" s="208"/>
      <c r="P391" s="209">
        <f>SUM(P392:P395)</f>
        <v>0</v>
      </c>
      <c r="Q391" s="208"/>
      <c r="R391" s="209">
        <f>SUM(R392:R395)</f>
        <v>0</v>
      </c>
      <c r="S391" s="208"/>
      <c r="T391" s="210">
        <f>SUM(T392:T395)</f>
        <v>0</v>
      </c>
      <c r="U391" s="12"/>
      <c r="V391" s="12"/>
      <c r="W391" s="12"/>
      <c r="X391" s="12"/>
      <c r="Y391" s="12"/>
      <c r="Z391" s="12"/>
      <c r="AA391" s="12"/>
      <c r="AB391" s="12"/>
      <c r="AC391" s="12"/>
      <c r="AD391" s="12"/>
      <c r="AE391" s="12"/>
      <c r="AR391" s="211" t="s">
        <v>81</v>
      </c>
      <c r="AT391" s="212" t="s">
        <v>71</v>
      </c>
      <c r="AU391" s="212" t="s">
        <v>79</v>
      </c>
      <c r="AY391" s="211" t="s">
        <v>156</v>
      </c>
      <c r="BK391" s="213">
        <f>SUM(BK392:BK395)</f>
        <v>0</v>
      </c>
    </row>
    <row r="392" s="2" customFormat="1" ht="16.5" customHeight="1">
      <c r="A392" s="41"/>
      <c r="B392" s="42"/>
      <c r="C392" s="216" t="s">
        <v>647</v>
      </c>
      <c r="D392" s="216" t="s">
        <v>159</v>
      </c>
      <c r="E392" s="217" t="s">
        <v>953</v>
      </c>
      <c r="F392" s="218" t="s">
        <v>954</v>
      </c>
      <c r="G392" s="219" t="s">
        <v>187</v>
      </c>
      <c r="H392" s="220">
        <v>1</v>
      </c>
      <c r="I392" s="221"/>
      <c r="J392" s="222">
        <f>ROUND(I392*H392,2)</f>
        <v>0</v>
      </c>
      <c r="K392" s="218" t="s">
        <v>19</v>
      </c>
      <c r="L392" s="47"/>
      <c r="M392" s="223" t="s">
        <v>19</v>
      </c>
      <c r="N392" s="224" t="s">
        <v>43</v>
      </c>
      <c r="O392" s="87"/>
      <c r="P392" s="225">
        <f>O392*H392</f>
        <v>0</v>
      </c>
      <c r="Q392" s="225">
        <v>0</v>
      </c>
      <c r="R392" s="225">
        <f>Q392*H392</f>
        <v>0</v>
      </c>
      <c r="S392" s="225">
        <v>0</v>
      </c>
      <c r="T392" s="226">
        <f>S392*H392</f>
        <v>0</v>
      </c>
      <c r="U392" s="41"/>
      <c r="V392" s="41"/>
      <c r="W392" s="41"/>
      <c r="X392" s="41"/>
      <c r="Y392" s="41"/>
      <c r="Z392" s="41"/>
      <c r="AA392" s="41"/>
      <c r="AB392" s="41"/>
      <c r="AC392" s="41"/>
      <c r="AD392" s="41"/>
      <c r="AE392" s="41"/>
      <c r="AR392" s="227" t="s">
        <v>318</v>
      </c>
      <c r="AT392" s="227" t="s">
        <v>159</v>
      </c>
      <c r="AU392" s="227" t="s">
        <v>81</v>
      </c>
      <c r="AY392" s="20" t="s">
        <v>156</v>
      </c>
      <c r="BE392" s="228">
        <f>IF(N392="základní",J392,0)</f>
        <v>0</v>
      </c>
      <c r="BF392" s="228">
        <f>IF(N392="snížená",J392,0)</f>
        <v>0</v>
      </c>
      <c r="BG392" s="228">
        <f>IF(N392="zákl. přenesená",J392,0)</f>
        <v>0</v>
      </c>
      <c r="BH392" s="228">
        <f>IF(N392="sníž. přenesená",J392,0)</f>
        <v>0</v>
      </c>
      <c r="BI392" s="228">
        <f>IF(N392="nulová",J392,0)</f>
        <v>0</v>
      </c>
      <c r="BJ392" s="20" t="s">
        <v>79</v>
      </c>
      <c r="BK392" s="228">
        <f>ROUND(I392*H392,2)</f>
        <v>0</v>
      </c>
      <c r="BL392" s="20" t="s">
        <v>318</v>
      </c>
      <c r="BM392" s="227" t="s">
        <v>955</v>
      </c>
    </row>
    <row r="393" s="2" customFormat="1" ht="16.5" customHeight="1">
      <c r="A393" s="41"/>
      <c r="B393" s="42"/>
      <c r="C393" s="216" t="s">
        <v>651</v>
      </c>
      <c r="D393" s="216" t="s">
        <v>159</v>
      </c>
      <c r="E393" s="217" t="s">
        <v>956</v>
      </c>
      <c r="F393" s="218" t="s">
        <v>957</v>
      </c>
      <c r="G393" s="219" t="s">
        <v>187</v>
      </c>
      <c r="H393" s="220">
        <v>1</v>
      </c>
      <c r="I393" s="221"/>
      <c r="J393" s="222">
        <f>ROUND(I393*H393,2)</f>
        <v>0</v>
      </c>
      <c r="K393" s="218" t="s">
        <v>19</v>
      </c>
      <c r="L393" s="47"/>
      <c r="M393" s="223" t="s">
        <v>19</v>
      </c>
      <c r="N393" s="224" t="s">
        <v>43</v>
      </c>
      <c r="O393" s="87"/>
      <c r="P393" s="225">
        <f>O393*H393</f>
        <v>0</v>
      </c>
      <c r="Q393" s="225">
        <v>0</v>
      </c>
      <c r="R393" s="225">
        <f>Q393*H393</f>
        <v>0</v>
      </c>
      <c r="S393" s="225">
        <v>0</v>
      </c>
      <c r="T393" s="226">
        <f>S393*H393</f>
        <v>0</v>
      </c>
      <c r="U393" s="41"/>
      <c r="V393" s="41"/>
      <c r="W393" s="41"/>
      <c r="X393" s="41"/>
      <c r="Y393" s="41"/>
      <c r="Z393" s="41"/>
      <c r="AA393" s="41"/>
      <c r="AB393" s="41"/>
      <c r="AC393" s="41"/>
      <c r="AD393" s="41"/>
      <c r="AE393" s="41"/>
      <c r="AR393" s="227" t="s">
        <v>318</v>
      </c>
      <c r="AT393" s="227" t="s">
        <v>159</v>
      </c>
      <c r="AU393" s="227" t="s">
        <v>81</v>
      </c>
      <c r="AY393" s="20" t="s">
        <v>156</v>
      </c>
      <c r="BE393" s="228">
        <f>IF(N393="základní",J393,0)</f>
        <v>0</v>
      </c>
      <c r="BF393" s="228">
        <f>IF(N393="snížená",J393,0)</f>
        <v>0</v>
      </c>
      <c r="BG393" s="228">
        <f>IF(N393="zákl. přenesená",J393,0)</f>
        <v>0</v>
      </c>
      <c r="BH393" s="228">
        <f>IF(N393="sníž. přenesená",J393,0)</f>
        <v>0</v>
      </c>
      <c r="BI393" s="228">
        <f>IF(N393="nulová",J393,0)</f>
        <v>0</v>
      </c>
      <c r="BJ393" s="20" t="s">
        <v>79</v>
      </c>
      <c r="BK393" s="228">
        <f>ROUND(I393*H393,2)</f>
        <v>0</v>
      </c>
      <c r="BL393" s="20" t="s">
        <v>318</v>
      </c>
      <c r="BM393" s="227" t="s">
        <v>958</v>
      </c>
    </row>
    <row r="394" s="2" customFormat="1" ht="24.15" customHeight="1">
      <c r="A394" s="41"/>
      <c r="B394" s="42"/>
      <c r="C394" s="216" t="s">
        <v>655</v>
      </c>
      <c r="D394" s="216" t="s">
        <v>159</v>
      </c>
      <c r="E394" s="217" t="s">
        <v>959</v>
      </c>
      <c r="F394" s="218" t="s">
        <v>960</v>
      </c>
      <c r="G394" s="219" t="s">
        <v>551</v>
      </c>
      <c r="H394" s="293"/>
      <c r="I394" s="221"/>
      <c r="J394" s="222">
        <f>ROUND(I394*H394,2)</f>
        <v>0</v>
      </c>
      <c r="K394" s="218" t="s">
        <v>219</v>
      </c>
      <c r="L394" s="47"/>
      <c r="M394" s="223" t="s">
        <v>19</v>
      </c>
      <c r="N394" s="224" t="s">
        <v>43</v>
      </c>
      <c r="O394" s="87"/>
      <c r="P394" s="225">
        <f>O394*H394</f>
        <v>0</v>
      </c>
      <c r="Q394" s="225">
        <v>0</v>
      </c>
      <c r="R394" s="225">
        <f>Q394*H394</f>
        <v>0</v>
      </c>
      <c r="S394" s="225">
        <v>0</v>
      </c>
      <c r="T394" s="226">
        <f>S394*H394</f>
        <v>0</v>
      </c>
      <c r="U394" s="41"/>
      <c r="V394" s="41"/>
      <c r="W394" s="41"/>
      <c r="X394" s="41"/>
      <c r="Y394" s="41"/>
      <c r="Z394" s="41"/>
      <c r="AA394" s="41"/>
      <c r="AB394" s="41"/>
      <c r="AC394" s="41"/>
      <c r="AD394" s="41"/>
      <c r="AE394" s="41"/>
      <c r="AR394" s="227" t="s">
        <v>318</v>
      </c>
      <c r="AT394" s="227" t="s">
        <v>159</v>
      </c>
      <c r="AU394" s="227" t="s">
        <v>81</v>
      </c>
      <c r="AY394" s="20" t="s">
        <v>156</v>
      </c>
      <c r="BE394" s="228">
        <f>IF(N394="základní",J394,0)</f>
        <v>0</v>
      </c>
      <c r="BF394" s="228">
        <f>IF(N394="snížená",J394,0)</f>
        <v>0</v>
      </c>
      <c r="BG394" s="228">
        <f>IF(N394="zákl. přenesená",J394,0)</f>
        <v>0</v>
      </c>
      <c r="BH394" s="228">
        <f>IF(N394="sníž. přenesená",J394,0)</f>
        <v>0</v>
      </c>
      <c r="BI394" s="228">
        <f>IF(N394="nulová",J394,0)</f>
        <v>0</v>
      </c>
      <c r="BJ394" s="20" t="s">
        <v>79</v>
      </c>
      <c r="BK394" s="228">
        <f>ROUND(I394*H394,2)</f>
        <v>0</v>
      </c>
      <c r="BL394" s="20" t="s">
        <v>318</v>
      </c>
      <c r="BM394" s="227" t="s">
        <v>961</v>
      </c>
    </row>
    <row r="395" s="2" customFormat="1">
      <c r="A395" s="41"/>
      <c r="B395" s="42"/>
      <c r="C395" s="43"/>
      <c r="D395" s="229" t="s">
        <v>166</v>
      </c>
      <c r="E395" s="43"/>
      <c r="F395" s="230" t="s">
        <v>962</v>
      </c>
      <c r="G395" s="43"/>
      <c r="H395" s="43"/>
      <c r="I395" s="231"/>
      <c r="J395" s="43"/>
      <c r="K395" s="43"/>
      <c r="L395" s="47"/>
      <c r="M395" s="232"/>
      <c r="N395" s="233"/>
      <c r="O395" s="87"/>
      <c r="P395" s="87"/>
      <c r="Q395" s="87"/>
      <c r="R395" s="87"/>
      <c r="S395" s="87"/>
      <c r="T395" s="88"/>
      <c r="U395" s="41"/>
      <c r="V395" s="41"/>
      <c r="W395" s="41"/>
      <c r="X395" s="41"/>
      <c r="Y395" s="41"/>
      <c r="Z395" s="41"/>
      <c r="AA395" s="41"/>
      <c r="AB395" s="41"/>
      <c r="AC395" s="41"/>
      <c r="AD395" s="41"/>
      <c r="AE395" s="41"/>
      <c r="AT395" s="20" t="s">
        <v>166</v>
      </c>
      <c r="AU395" s="20" t="s">
        <v>81</v>
      </c>
    </row>
    <row r="396" s="12" customFormat="1" ht="22.8" customHeight="1">
      <c r="A396" s="12"/>
      <c r="B396" s="200"/>
      <c r="C396" s="201"/>
      <c r="D396" s="202" t="s">
        <v>71</v>
      </c>
      <c r="E396" s="214" t="s">
        <v>963</v>
      </c>
      <c r="F396" s="214" t="s">
        <v>964</v>
      </c>
      <c r="G396" s="201"/>
      <c r="H396" s="201"/>
      <c r="I396" s="204"/>
      <c r="J396" s="215">
        <f>BK396</f>
        <v>0</v>
      </c>
      <c r="K396" s="201"/>
      <c r="L396" s="206"/>
      <c r="M396" s="207"/>
      <c r="N396" s="208"/>
      <c r="O396" s="208"/>
      <c r="P396" s="209">
        <f>SUM(P397:P422)</f>
        <v>0</v>
      </c>
      <c r="Q396" s="208"/>
      <c r="R396" s="209">
        <f>SUM(R397:R422)</f>
        <v>3.7513793100000004</v>
      </c>
      <c r="S396" s="208"/>
      <c r="T396" s="210">
        <f>SUM(T397:T422)</f>
        <v>0</v>
      </c>
      <c r="U396" s="12"/>
      <c r="V396" s="12"/>
      <c r="W396" s="12"/>
      <c r="X396" s="12"/>
      <c r="Y396" s="12"/>
      <c r="Z396" s="12"/>
      <c r="AA396" s="12"/>
      <c r="AB396" s="12"/>
      <c r="AC396" s="12"/>
      <c r="AD396" s="12"/>
      <c r="AE396" s="12"/>
      <c r="AR396" s="211" t="s">
        <v>81</v>
      </c>
      <c r="AT396" s="212" t="s">
        <v>71</v>
      </c>
      <c r="AU396" s="212" t="s">
        <v>79</v>
      </c>
      <c r="AY396" s="211" t="s">
        <v>156</v>
      </c>
      <c r="BK396" s="213">
        <f>SUM(BK397:BK422)</f>
        <v>0</v>
      </c>
    </row>
    <row r="397" s="2" customFormat="1" ht="16.5" customHeight="1">
      <c r="A397" s="41"/>
      <c r="B397" s="42"/>
      <c r="C397" s="216" t="s">
        <v>965</v>
      </c>
      <c r="D397" s="216" t="s">
        <v>159</v>
      </c>
      <c r="E397" s="217" t="s">
        <v>966</v>
      </c>
      <c r="F397" s="218" t="s">
        <v>967</v>
      </c>
      <c r="G397" s="219" t="s">
        <v>218</v>
      </c>
      <c r="H397" s="220">
        <v>120.15000000000001</v>
      </c>
      <c r="I397" s="221"/>
      <c r="J397" s="222">
        <f>ROUND(I397*H397,2)</f>
        <v>0</v>
      </c>
      <c r="K397" s="218" t="s">
        <v>219</v>
      </c>
      <c r="L397" s="47"/>
      <c r="M397" s="223" t="s">
        <v>19</v>
      </c>
      <c r="N397" s="224" t="s">
        <v>43</v>
      </c>
      <c r="O397" s="87"/>
      <c r="P397" s="225">
        <f>O397*H397</f>
        <v>0</v>
      </c>
      <c r="Q397" s="225">
        <v>0.00029999999999999997</v>
      </c>
      <c r="R397" s="225">
        <f>Q397*H397</f>
        <v>0.036045000000000001</v>
      </c>
      <c r="S397" s="225">
        <v>0</v>
      </c>
      <c r="T397" s="226">
        <f>S397*H397</f>
        <v>0</v>
      </c>
      <c r="U397" s="41"/>
      <c r="V397" s="41"/>
      <c r="W397" s="41"/>
      <c r="X397" s="41"/>
      <c r="Y397" s="41"/>
      <c r="Z397" s="41"/>
      <c r="AA397" s="41"/>
      <c r="AB397" s="41"/>
      <c r="AC397" s="41"/>
      <c r="AD397" s="41"/>
      <c r="AE397" s="41"/>
      <c r="AR397" s="227" t="s">
        <v>318</v>
      </c>
      <c r="AT397" s="227" t="s">
        <v>159</v>
      </c>
      <c r="AU397" s="227" t="s">
        <v>81</v>
      </c>
      <c r="AY397" s="20" t="s">
        <v>156</v>
      </c>
      <c r="BE397" s="228">
        <f>IF(N397="základní",J397,0)</f>
        <v>0</v>
      </c>
      <c r="BF397" s="228">
        <f>IF(N397="snížená",J397,0)</f>
        <v>0</v>
      </c>
      <c r="BG397" s="228">
        <f>IF(N397="zákl. přenesená",J397,0)</f>
        <v>0</v>
      </c>
      <c r="BH397" s="228">
        <f>IF(N397="sníž. přenesená",J397,0)</f>
        <v>0</v>
      </c>
      <c r="BI397" s="228">
        <f>IF(N397="nulová",J397,0)</f>
        <v>0</v>
      </c>
      <c r="BJ397" s="20" t="s">
        <v>79</v>
      </c>
      <c r="BK397" s="228">
        <f>ROUND(I397*H397,2)</f>
        <v>0</v>
      </c>
      <c r="BL397" s="20" t="s">
        <v>318</v>
      </c>
      <c r="BM397" s="227" t="s">
        <v>968</v>
      </c>
    </row>
    <row r="398" s="2" customFormat="1">
      <c r="A398" s="41"/>
      <c r="B398" s="42"/>
      <c r="C398" s="43"/>
      <c r="D398" s="229" t="s">
        <v>166</v>
      </c>
      <c r="E398" s="43"/>
      <c r="F398" s="230" t="s">
        <v>969</v>
      </c>
      <c r="G398" s="43"/>
      <c r="H398" s="43"/>
      <c r="I398" s="231"/>
      <c r="J398" s="43"/>
      <c r="K398" s="43"/>
      <c r="L398" s="47"/>
      <c r="M398" s="232"/>
      <c r="N398" s="233"/>
      <c r="O398" s="87"/>
      <c r="P398" s="87"/>
      <c r="Q398" s="87"/>
      <c r="R398" s="87"/>
      <c r="S398" s="87"/>
      <c r="T398" s="88"/>
      <c r="U398" s="41"/>
      <c r="V398" s="41"/>
      <c r="W398" s="41"/>
      <c r="X398" s="41"/>
      <c r="Y398" s="41"/>
      <c r="Z398" s="41"/>
      <c r="AA398" s="41"/>
      <c r="AB398" s="41"/>
      <c r="AC398" s="41"/>
      <c r="AD398" s="41"/>
      <c r="AE398" s="41"/>
      <c r="AT398" s="20" t="s">
        <v>166</v>
      </c>
      <c r="AU398" s="20" t="s">
        <v>81</v>
      </c>
    </row>
    <row r="399" s="13" customFormat="1">
      <c r="A399" s="13"/>
      <c r="B399" s="239"/>
      <c r="C399" s="240"/>
      <c r="D399" s="241" t="s">
        <v>222</v>
      </c>
      <c r="E399" s="242" t="s">
        <v>19</v>
      </c>
      <c r="F399" s="243" t="s">
        <v>800</v>
      </c>
      <c r="G399" s="240"/>
      <c r="H399" s="244">
        <v>120.15000000000001</v>
      </c>
      <c r="I399" s="245"/>
      <c r="J399" s="240"/>
      <c r="K399" s="240"/>
      <c r="L399" s="246"/>
      <c r="M399" s="247"/>
      <c r="N399" s="248"/>
      <c r="O399" s="248"/>
      <c r="P399" s="248"/>
      <c r="Q399" s="248"/>
      <c r="R399" s="248"/>
      <c r="S399" s="248"/>
      <c r="T399" s="249"/>
      <c r="U399" s="13"/>
      <c r="V399" s="13"/>
      <c r="W399" s="13"/>
      <c r="X399" s="13"/>
      <c r="Y399" s="13"/>
      <c r="Z399" s="13"/>
      <c r="AA399" s="13"/>
      <c r="AB399" s="13"/>
      <c r="AC399" s="13"/>
      <c r="AD399" s="13"/>
      <c r="AE399" s="13"/>
      <c r="AT399" s="250" t="s">
        <v>222</v>
      </c>
      <c r="AU399" s="250" t="s">
        <v>81</v>
      </c>
      <c r="AV399" s="13" t="s">
        <v>81</v>
      </c>
      <c r="AW399" s="13" t="s">
        <v>33</v>
      </c>
      <c r="AX399" s="13" t="s">
        <v>79</v>
      </c>
      <c r="AY399" s="250" t="s">
        <v>156</v>
      </c>
    </row>
    <row r="400" s="2" customFormat="1" ht="24.15" customHeight="1">
      <c r="A400" s="41"/>
      <c r="B400" s="42"/>
      <c r="C400" s="216" t="s">
        <v>970</v>
      </c>
      <c r="D400" s="216" t="s">
        <v>159</v>
      </c>
      <c r="E400" s="217" t="s">
        <v>971</v>
      </c>
      <c r="F400" s="218" t="s">
        <v>972</v>
      </c>
      <c r="G400" s="219" t="s">
        <v>218</v>
      </c>
      <c r="H400" s="220">
        <v>120.15000000000001</v>
      </c>
      <c r="I400" s="221"/>
      <c r="J400" s="222">
        <f>ROUND(I400*H400,2)</f>
        <v>0</v>
      </c>
      <c r="K400" s="218" t="s">
        <v>219</v>
      </c>
      <c r="L400" s="47"/>
      <c r="M400" s="223" t="s">
        <v>19</v>
      </c>
      <c r="N400" s="224" t="s">
        <v>43</v>
      </c>
      <c r="O400" s="87"/>
      <c r="P400" s="225">
        <f>O400*H400</f>
        <v>0</v>
      </c>
      <c r="Q400" s="225">
        <v>0.0060000000000000001</v>
      </c>
      <c r="R400" s="225">
        <f>Q400*H400</f>
        <v>0.7209000000000001</v>
      </c>
      <c r="S400" s="225">
        <v>0</v>
      </c>
      <c r="T400" s="226">
        <f>S400*H400</f>
        <v>0</v>
      </c>
      <c r="U400" s="41"/>
      <c r="V400" s="41"/>
      <c r="W400" s="41"/>
      <c r="X400" s="41"/>
      <c r="Y400" s="41"/>
      <c r="Z400" s="41"/>
      <c r="AA400" s="41"/>
      <c r="AB400" s="41"/>
      <c r="AC400" s="41"/>
      <c r="AD400" s="41"/>
      <c r="AE400" s="41"/>
      <c r="AR400" s="227" t="s">
        <v>318</v>
      </c>
      <c r="AT400" s="227" t="s">
        <v>159</v>
      </c>
      <c r="AU400" s="227" t="s">
        <v>81</v>
      </c>
      <c r="AY400" s="20" t="s">
        <v>156</v>
      </c>
      <c r="BE400" s="228">
        <f>IF(N400="základní",J400,0)</f>
        <v>0</v>
      </c>
      <c r="BF400" s="228">
        <f>IF(N400="snížená",J400,0)</f>
        <v>0</v>
      </c>
      <c r="BG400" s="228">
        <f>IF(N400="zákl. přenesená",J400,0)</f>
        <v>0</v>
      </c>
      <c r="BH400" s="228">
        <f>IF(N400="sníž. přenesená",J400,0)</f>
        <v>0</v>
      </c>
      <c r="BI400" s="228">
        <f>IF(N400="nulová",J400,0)</f>
        <v>0</v>
      </c>
      <c r="BJ400" s="20" t="s">
        <v>79</v>
      </c>
      <c r="BK400" s="228">
        <f>ROUND(I400*H400,2)</f>
        <v>0</v>
      </c>
      <c r="BL400" s="20" t="s">
        <v>318</v>
      </c>
      <c r="BM400" s="227" t="s">
        <v>973</v>
      </c>
    </row>
    <row r="401" s="2" customFormat="1">
      <c r="A401" s="41"/>
      <c r="B401" s="42"/>
      <c r="C401" s="43"/>
      <c r="D401" s="229" t="s">
        <v>166</v>
      </c>
      <c r="E401" s="43"/>
      <c r="F401" s="230" t="s">
        <v>974</v>
      </c>
      <c r="G401" s="43"/>
      <c r="H401" s="43"/>
      <c r="I401" s="231"/>
      <c r="J401" s="43"/>
      <c r="K401" s="43"/>
      <c r="L401" s="47"/>
      <c r="M401" s="232"/>
      <c r="N401" s="233"/>
      <c r="O401" s="87"/>
      <c r="P401" s="87"/>
      <c r="Q401" s="87"/>
      <c r="R401" s="87"/>
      <c r="S401" s="87"/>
      <c r="T401" s="88"/>
      <c r="U401" s="41"/>
      <c r="V401" s="41"/>
      <c r="W401" s="41"/>
      <c r="X401" s="41"/>
      <c r="Y401" s="41"/>
      <c r="Z401" s="41"/>
      <c r="AA401" s="41"/>
      <c r="AB401" s="41"/>
      <c r="AC401" s="41"/>
      <c r="AD401" s="41"/>
      <c r="AE401" s="41"/>
      <c r="AT401" s="20" t="s">
        <v>166</v>
      </c>
      <c r="AU401" s="20" t="s">
        <v>81</v>
      </c>
    </row>
    <row r="402" s="2" customFormat="1" ht="24.15" customHeight="1">
      <c r="A402" s="41"/>
      <c r="B402" s="42"/>
      <c r="C402" s="283" t="s">
        <v>975</v>
      </c>
      <c r="D402" s="283" t="s">
        <v>348</v>
      </c>
      <c r="E402" s="284" t="s">
        <v>976</v>
      </c>
      <c r="F402" s="285" t="s">
        <v>977</v>
      </c>
      <c r="G402" s="286" t="s">
        <v>218</v>
      </c>
      <c r="H402" s="287">
        <v>132.16499999999999</v>
      </c>
      <c r="I402" s="288"/>
      <c r="J402" s="289">
        <f>ROUND(I402*H402,2)</f>
        <v>0</v>
      </c>
      <c r="K402" s="285" t="s">
        <v>19</v>
      </c>
      <c r="L402" s="290"/>
      <c r="M402" s="291" t="s">
        <v>19</v>
      </c>
      <c r="N402" s="292" t="s">
        <v>43</v>
      </c>
      <c r="O402" s="87"/>
      <c r="P402" s="225">
        <f>O402*H402</f>
        <v>0</v>
      </c>
      <c r="Q402" s="225">
        <v>0.021999999999999999</v>
      </c>
      <c r="R402" s="225">
        <f>Q402*H402</f>
        <v>2.9076299999999997</v>
      </c>
      <c r="S402" s="225">
        <v>0</v>
      </c>
      <c r="T402" s="226">
        <f>S402*H402</f>
        <v>0</v>
      </c>
      <c r="U402" s="41"/>
      <c r="V402" s="41"/>
      <c r="W402" s="41"/>
      <c r="X402" s="41"/>
      <c r="Y402" s="41"/>
      <c r="Z402" s="41"/>
      <c r="AA402" s="41"/>
      <c r="AB402" s="41"/>
      <c r="AC402" s="41"/>
      <c r="AD402" s="41"/>
      <c r="AE402" s="41"/>
      <c r="AR402" s="227" t="s">
        <v>420</v>
      </c>
      <c r="AT402" s="227" t="s">
        <v>348</v>
      </c>
      <c r="AU402" s="227" t="s">
        <v>81</v>
      </c>
      <c r="AY402" s="20" t="s">
        <v>156</v>
      </c>
      <c r="BE402" s="228">
        <f>IF(N402="základní",J402,0)</f>
        <v>0</v>
      </c>
      <c r="BF402" s="228">
        <f>IF(N402="snížená",J402,0)</f>
        <v>0</v>
      </c>
      <c r="BG402" s="228">
        <f>IF(N402="zákl. přenesená",J402,0)</f>
        <v>0</v>
      </c>
      <c r="BH402" s="228">
        <f>IF(N402="sníž. přenesená",J402,0)</f>
        <v>0</v>
      </c>
      <c r="BI402" s="228">
        <f>IF(N402="nulová",J402,0)</f>
        <v>0</v>
      </c>
      <c r="BJ402" s="20" t="s">
        <v>79</v>
      </c>
      <c r="BK402" s="228">
        <f>ROUND(I402*H402,2)</f>
        <v>0</v>
      </c>
      <c r="BL402" s="20" t="s">
        <v>318</v>
      </c>
      <c r="BM402" s="227" t="s">
        <v>978</v>
      </c>
    </row>
    <row r="403" s="13" customFormat="1">
      <c r="A403" s="13"/>
      <c r="B403" s="239"/>
      <c r="C403" s="240"/>
      <c r="D403" s="241" t="s">
        <v>222</v>
      </c>
      <c r="E403" s="240"/>
      <c r="F403" s="243" t="s">
        <v>979</v>
      </c>
      <c r="G403" s="240"/>
      <c r="H403" s="244">
        <v>132.16499999999999</v>
      </c>
      <c r="I403" s="245"/>
      <c r="J403" s="240"/>
      <c r="K403" s="240"/>
      <c r="L403" s="246"/>
      <c r="M403" s="247"/>
      <c r="N403" s="248"/>
      <c r="O403" s="248"/>
      <c r="P403" s="248"/>
      <c r="Q403" s="248"/>
      <c r="R403" s="248"/>
      <c r="S403" s="248"/>
      <c r="T403" s="249"/>
      <c r="U403" s="13"/>
      <c r="V403" s="13"/>
      <c r="W403" s="13"/>
      <c r="X403" s="13"/>
      <c r="Y403" s="13"/>
      <c r="Z403" s="13"/>
      <c r="AA403" s="13"/>
      <c r="AB403" s="13"/>
      <c r="AC403" s="13"/>
      <c r="AD403" s="13"/>
      <c r="AE403" s="13"/>
      <c r="AT403" s="250" t="s">
        <v>222</v>
      </c>
      <c r="AU403" s="250" t="s">
        <v>81</v>
      </c>
      <c r="AV403" s="13" t="s">
        <v>81</v>
      </c>
      <c r="AW403" s="13" t="s">
        <v>4</v>
      </c>
      <c r="AX403" s="13" t="s">
        <v>79</v>
      </c>
      <c r="AY403" s="250" t="s">
        <v>156</v>
      </c>
    </row>
    <row r="404" s="2" customFormat="1" ht="24.15" customHeight="1">
      <c r="A404" s="41"/>
      <c r="B404" s="42"/>
      <c r="C404" s="216" t="s">
        <v>980</v>
      </c>
      <c r="D404" s="216" t="s">
        <v>159</v>
      </c>
      <c r="E404" s="217" t="s">
        <v>981</v>
      </c>
      <c r="F404" s="218" t="s">
        <v>982</v>
      </c>
      <c r="G404" s="219" t="s">
        <v>266</v>
      </c>
      <c r="H404" s="220">
        <v>31.77</v>
      </c>
      <c r="I404" s="221"/>
      <c r="J404" s="222">
        <f>ROUND(I404*H404,2)</f>
        <v>0</v>
      </c>
      <c r="K404" s="218" t="s">
        <v>219</v>
      </c>
      <c r="L404" s="47"/>
      <c r="M404" s="223" t="s">
        <v>19</v>
      </c>
      <c r="N404" s="224" t="s">
        <v>43</v>
      </c>
      <c r="O404" s="87"/>
      <c r="P404" s="225">
        <f>O404*H404</f>
        <v>0</v>
      </c>
      <c r="Q404" s="225">
        <v>0.00042999999999999999</v>
      </c>
      <c r="R404" s="225">
        <f>Q404*H404</f>
        <v>0.013661099999999999</v>
      </c>
      <c r="S404" s="225">
        <v>0</v>
      </c>
      <c r="T404" s="226">
        <f>S404*H404</f>
        <v>0</v>
      </c>
      <c r="U404" s="41"/>
      <c r="V404" s="41"/>
      <c r="W404" s="41"/>
      <c r="X404" s="41"/>
      <c r="Y404" s="41"/>
      <c r="Z404" s="41"/>
      <c r="AA404" s="41"/>
      <c r="AB404" s="41"/>
      <c r="AC404" s="41"/>
      <c r="AD404" s="41"/>
      <c r="AE404" s="41"/>
      <c r="AR404" s="227" t="s">
        <v>318</v>
      </c>
      <c r="AT404" s="227" t="s">
        <v>159</v>
      </c>
      <c r="AU404" s="227" t="s">
        <v>81</v>
      </c>
      <c r="AY404" s="20" t="s">
        <v>156</v>
      </c>
      <c r="BE404" s="228">
        <f>IF(N404="základní",J404,0)</f>
        <v>0</v>
      </c>
      <c r="BF404" s="228">
        <f>IF(N404="snížená",J404,0)</f>
        <v>0</v>
      </c>
      <c r="BG404" s="228">
        <f>IF(N404="zákl. přenesená",J404,0)</f>
        <v>0</v>
      </c>
      <c r="BH404" s="228">
        <f>IF(N404="sníž. přenesená",J404,0)</f>
        <v>0</v>
      </c>
      <c r="BI404" s="228">
        <f>IF(N404="nulová",J404,0)</f>
        <v>0</v>
      </c>
      <c r="BJ404" s="20" t="s">
        <v>79</v>
      </c>
      <c r="BK404" s="228">
        <f>ROUND(I404*H404,2)</f>
        <v>0</v>
      </c>
      <c r="BL404" s="20" t="s">
        <v>318</v>
      </c>
      <c r="BM404" s="227" t="s">
        <v>983</v>
      </c>
    </row>
    <row r="405" s="2" customFormat="1">
      <c r="A405" s="41"/>
      <c r="B405" s="42"/>
      <c r="C405" s="43"/>
      <c r="D405" s="229" t="s">
        <v>166</v>
      </c>
      <c r="E405" s="43"/>
      <c r="F405" s="230" t="s">
        <v>984</v>
      </c>
      <c r="G405" s="43"/>
      <c r="H405" s="43"/>
      <c r="I405" s="231"/>
      <c r="J405" s="43"/>
      <c r="K405" s="43"/>
      <c r="L405" s="47"/>
      <c r="M405" s="232"/>
      <c r="N405" s="233"/>
      <c r="O405" s="87"/>
      <c r="P405" s="87"/>
      <c r="Q405" s="87"/>
      <c r="R405" s="87"/>
      <c r="S405" s="87"/>
      <c r="T405" s="88"/>
      <c r="U405" s="41"/>
      <c r="V405" s="41"/>
      <c r="W405" s="41"/>
      <c r="X405" s="41"/>
      <c r="Y405" s="41"/>
      <c r="Z405" s="41"/>
      <c r="AA405" s="41"/>
      <c r="AB405" s="41"/>
      <c r="AC405" s="41"/>
      <c r="AD405" s="41"/>
      <c r="AE405" s="41"/>
      <c r="AT405" s="20" t="s">
        <v>166</v>
      </c>
      <c r="AU405" s="20" t="s">
        <v>81</v>
      </c>
    </row>
    <row r="406" s="13" customFormat="1">
      <c r="A406" s="13"/>
      <c r="B406" s="239"/>
      <c r="C406" s="240"/>
      <c r="D406" s="241" t="s">
        <v>222</v>
      </c>
      <c r="E406" s="242" t="s">
        <v>19</v>
      </c>
      <c r="F406" s="243" t="s">
        <v>985</v>
      </c>
      <c r="G406" s="240"/>
      <c r="H406" s="244">
        <v>31.77</v>
      </c>
      <c r="I406" s="245"/>
      <c r="J406" s="240"/>
      <c r="K406" s="240"/>
      <c r="L406" s="246"/>
      <c r="M406" s="247"/>
      <c r="N406" s="248"/>
      <c r="O406" s="248"/>
      <c r="P406" s="248"/>
      <c r="Q406" s="248"/>
      <c r="R406" s="248"/>
      <c r="S406" s="248"/>
      <c r="T406" s="249"/>
      <c r="U406" s="13"/>
      <c r="V406" s="13"/>
      <c r="W406" s="13"/>
      <c r="X406" s="13"/>
      <c r="Y406" s="13"/>
      <c r="Z406" s="13"/>
      <c r="AA406" s="13"/>
      <c r="AB406" s="13"/>
      <c r="AC406" s="13"/>
      <c r="AD406" s="13"/>
      <c r="AE406" s="13"/>
      <c r="AT406" s="250" t="s">
        <v>222</v>
      </c>
      <c r="AU406" s="250" t="s">
        <v>81</v>
      </c>
      <c r="AV406" s="13" t="s">
        <v>81</v>
      </c>
      <c r="AW406" s="13" t="s">
        <v>33</v>
      </c>
      <c r="AX406" s="13" t="s">
        <v>79</v>
      </c>
      <c r="AY406" s="250" t="s">
        <v>156</v>
      </c>
    </row>
    <row r="407" s="2" customFormat="1" ht="21.75" customHeight="1">
      <c r="A407" s="41"/>
      <c r="B407" s="42"/>
      <c r="C407" s="283" t="s">
        <v>986</v>
      </c>
      <c r="D407" s="283" t="s">
        <v>348</v>
      </c>
      <c r="E407" s="284" t="s">
        <v>987</v>
      </c>
      <c r="F407" s="285" t="s">
        <v>988</v>
      </c>
      <c r="G407" s="286" t="s">
        <v>266</v>
      </c>
      <c r="H407" s="287">
        <v>34.947000000000003</v>
      </c>
      <c r="I407" s="288"/>
      <c r="J407" s="289">
        <f>ROUND(I407*H407,2)</f>
        <v>0</v>
      </c>
      <c r="K407" s="285" t="s">
        <v>19</v>
      </c>
      <c r="L407" s="290"/>
      <c r="M407" s="291" t="s">
        <v>19</v>
      </c>
      <c r="N407" s="292" t="s">
        <v>43</v>
      </c>
      <c r="O407" s="87"/>
      <c r="P407" s="225">
        <f>O407*H407</f>
        <v>0</v>
      </c>
      <c r="Q407" s="225">
        <v>0.00198</v>
      </c>
      <c r="R407" s="225">
        <f>Q407*H407</f>
        <v>0.069195060000000003</v>
      </c>
      <c r="S407" s="225">
        <v>0</v>
      </c>
      <c r="T407" s="226">
        <f>S407*H407</f>
        <v>0</v>
      </c>
      <c r="U407" s="41"/>
      <c r="V407" s="41"/>
      <c r="W407" s="41"/>
      <c r="X407" s="41"/>
      <c r="Y407" s="41"/>
      <c r="Z407" s="41"/>
      <c r="AA407" s="41"/>
      <c r="AB407" s="41"/>
      <c r="AC407" s="41"/>
      <c r="AD407" s="41"/>
      <c r="AE407" s="41"/>
      <c r="AR407" s="227" t="s">
        <v>420</v>
      </c>
      <c r="AT407" s="227" t="s">
        <v>348</v>
      </c>
      <c r="AU407" s="227" t="s">
        <v>81</v>
      </c>
      <c r="AY407" s="20" t="s">
        <v>156</v>
      </c>
      <c r="BE407" s="228">
        <f>IF(N407="základní",J407,0)</f>
        <v>0</v>
      </c>
      <c r="BF407" s="228">
        <f>IF(N407="snížená",J407,0)</f>
        <v>0</v>
      </c>
      <c r="BG407" s="228">
        <f>IF(N407="zákl. přenesená",J407,0)</f>
        <v>0</v>
      </c>
      <c r="BH407" s="228">
        <f>IF(N407="sníž. přenesená",J407,0)</f>
        <v>0</v>
      </c>
      <c r="BI407" s="228">
        <f>IF(N407="nulová",J407,0)</f>
        <v>0</v>
      </c>
      <c r="BJ407" s="20" t="s">
        <v>79</v>
      </c>
      <c r="BK407" s="228">
        <f>ROUND(I407*H407,2)</f>
        <v>0</v>
      </c>
      <c r="BL407" s="20" t="s">
        <v>318</v>
      </c>
      <c r="BM407" s="227" t="s">
        <v>989</v>
      </c>
    </row>
    <row r="408" s="13" customFormat="1">
      <c r="A408" s="13"/>
      <c r="B408" s="239"/>
      <c r="C408" s="240"/>
      <c r="D408" s="241" t="s">
        <v>222</v>
      </c>
      <c r="E408" s="240"/>
      <c r="F408" s="243" t="s">
        <v>990</v>
      </c>
      <c r="G408" s="240"/>
      <c r="H408" s="244">
        <v>34.947000000000003</v>
      </c>
      <c r="I408" s="245"/>
      <c r="J408" s="240"/>
      <c r="K408" s="240"/>
      <c r="L408" s="246"/>
      <c r="M408" s="247"/>
      <c r="N408" s="248"/>
      <c r="O408" s="248"/>
      <c r="P408" s="248"/>
      <c r="Q408" s="248"/>
      <c r="R408" s="248"/>
      <c r="S408" s="248"/>
      <c r="T408" s="249"/>
      <c r="U408" s="13"/>
      <c r="V408" s="13"/>
      <c r="W408" s="13"/>
      <c r="X408" s="13"/>
      <c r="Y408" s="13"/>
      <c r="Z408" s="13"/>
      <c r="AA408" s="13"/>
      <c r="AB408" s="13"/>
      <c r="AC408" s="13"/>
      <c r="AD408" s="13"/>
      <c r="AE408" s="13"/>
      <c r="AT408" s="250" t="s">
        <v>222</v>
      </c>
      <c r="AU408" s="250" t="s">
        <v>81</v>
      </c>
      <c r="AV408" s="13" t="s">
        <v>81</v>
      </c>
      <c r="AW408" s="13" t="s">
        <v>4</v>
      </c>
      <c r="AX408" s="13" t="s">
        <v>79</v>
      </c>
      <c r="AY408" s="250" t="s">
        <v>156</v>
      </c>
    </row>
    <row r="409" s="2" customFormat="1" ht="16.5" customHeight="1">
      <c r="A409" s="41"/>
      <c r="B409" s="42"/>
      <c r="C409" s="216" t="s">
        <v>991</v>
      </c>
      <c r="D409" s="216" t="s">
        <v>159</v>
      </c>
      <c r="E409" s="217" t="s">
        <v>992</v>
      </c>
      <c r="F409" s="218" t="s">
        <v>993</v>
      </c>
      <c r="G409" s="219" t="s">
        <v>266</v>
      </c>
      <c r="H409" s="220">
        <v>86.444999999999993</v>
      </c>
      <c r="I409" s="221"/>
      <c r="J409" s="222">
        <f>ROUND(I409*H409,2)</f>
        <v>0</v>
      </c>
      <c r="K409" s="218" t="s">
        <v>219</v>
      </c>
      <c r="L409" s="47"/>
      <c r="M409" s="223" t="s">
        <v>19</v>
      </c>
      <c r="N409" s="224" t="s">
        <v>43</v>
      </c>
      <c r="O409" s="87"/>
      <c r="P409" s="225">
        <f>O409*H409</f>
        <v>0</v>
      </c>
      <c r="Q409" s="225">
        <v>3.0000000000000001E-05</v>
      </c>
      <c r="R409" s="225">
        <f>Q409*H409</f>
        <v>0.0025933499999999999</v>
      </c>
      <c r="S409" s="225">
        <v>0</v>
      </c>
      <c r="T409" s="226">
        <f>S409*H409</f>
        <v>0</v>
      </c>
      <c r="U409" s="41"/>
      <c r="V409" s="41"/>
      <c r="W409" s="41"/>
      <c r="X409" s="41"/>
      <c r="Y409" s="41"/>
      <c r="Z409" s="41"/>
      <c r="AA409" s="41"/>
      <c r="AB409" s="41"/>
      <c r="AC409" s="41"/>
      <c r="AD409" s="41"/>
      <c r="AE409" s="41"/>
      <c r="AR409" s="227" t="s">
        <v>318</v>
      </c>
      <c r="AT409" s="227" t="s">
        <v>159</v>
      </c>
      <c r="AU409" s="227" t="s">
        <v>81</v>
      </c>
      <c r="AY409" s="20" t="s">
        <v>156</v>
      </c>
      <c r="BE409" s="228">
        <f>IF(N409="základní",J409,0)</f>
        <v>0</v>
      </c>
      <c r="BF409" s="228">
        <f>IF(N409="snížená",J409,0)</f>
        <v>0</v>
      </c>
      <c r="BG409" s="228">
        <f>IF(N409="zákl. přenesená",J409,0)</f>
        <v>0</v>
      </c>
      <c r="BH409" s="228">
        <f>IF(N409="sníž. přenesená",J409,0)</f>
        <v>0</v>
      </c>
      <c r="BI409" s="228">
        <f>IF(N409="nulová",J409,0)</f>
        <v>0</v>
      </c>
      <c r="BJ409" s="20" t="s">
        <v>79</v>
      </c>
      <c r="BK409" s="228">
        <f>ROUND(I409*H409,2)</f>
        <v>0</v>
      </c>
      <c r="BL409" s="20" t="s">
        <v>318</v>
      </c>
      <c r="BM409" s="227" t="s">
        <v>994</v>
      </c>
    </row>
    <row r="410" s="2" customFormat="1">
      <c r="A410" s="41"/>
      <c r="B410" s="42"/>
      <c r="C410" s="43"/>
      <c r="D410" s="229" t="s">
        <v>166</v>
      </c>
      <c r="E410" s="43"/>
      <c r="F410" s="230" t="s">
        <v>995</v>
      </c>
      <c r="G410" s="43"/>
      <c r="H410" s="43"/>
      <c r="I410" s="231"/>
      <c r="J410" s="43"/>
      <c r="K410" s="43"/>
      <c r="L410" s="47"/>
      <c r="M410" s="232"/>
      <c r="N410" s="233"/>
      <c r="O410" s="87"/>
      <c r="P410" s="87"/>
      <c r="Q410" s="87"/>
      <c r="R410" s="87"/>
      <c r="S410" s="87"/>
      <c r="T410" s="88"/>
      <c r="U410" s="41"/>
      <c r="V410" s="41"/>
      <c r="W410" s="41"/>
      <c r="X410" s="41"/>
      <c r="Y410" s="41"/>
      <c r="Z410" s="41"/>
      <c r="AA410" s="41"/>
      <c r="AB410" s="41"/>
      <c r="AC410" s="41"/>
      <c r="AD410" s="41"/>
      <c r="AE410" s="41"/>
      <c r="AT410" s="20" t="s">
        <v>166</v>
      </c>
      <c r="AU410" s="20" t="s">
        <v>81</v>
      </c>
    </row>
    <row r="411" s="14" customFormat="1">
      <c r="A411" s="14"/>
      <c r="B411" s="251"/>
      <c r="C411" s="252"/>
      <c r="D411" s="241" t="s">
        <v>222</v>
      </c>
      <c r="E411" s="253" t="s">
        <v>19</v>
      </c>
      <c r="F411" s="254" t="s">
        <v>996</v>
      </c>
      <c r="G411" s="252"/>
      <c r="H411" s="253" t="s">
        <v>19</v>
      </c>
      <c r="I411" s="255"/>
      <c r="J411" s="252"/>
      <c r="K411" s="252"/>
      <c r="L411" s="256"/>
      <c r="M411" s="257"/>
      <c r="N411" s="258"/>
      <c r="O411" s="258"/>
      <c r="P411" s="258"/>
      <c r="Q411" s="258"/>
      <c r="R411" s="258"/>
      <c r="S411" s="258"/>
      <c r="T411" s="259"/>
      <c r="U411" s="14"/>
      <c r="V411" s="14"/>
      <c r="W411" s="14"/>
      <c r="X411" s="14"/>
      <c r="Y411" s="14"/>
      <c r="Z411" s="14"/>
      <c r="AA411" s="14"/>
      <c r="AB411" s="14"/>
      <c r="AC411" s="14"/>
      <c r="AD411" s="14"/>
      <c r="AE411" s="14"/>
      <c r="AT411" s="260" t="s">
        <v>222</v>
      </c>
      <c r="AU411" s="260" t="s">
        <v>81</v>
      </c>
      <c r="AV411" s="14" t="s">
        <v>79</v>
      </c>
      <c r="AW411" s="14" t="s">
        <v>33</v>
      </c>
      <c r="AX411" s="14" t="s">
        <v>72</v>
      </c>
      <c r="AY411" s="260" t="s">
        <v>156</v>
      </c>
    </row>
    <row r="412" s="13" customFormat="1">
      <c r="A412" s="13"/>
      <c r="B412" s="239"/>
      <c r="C412" s="240"/>
      <c r="D412" s="241" t="s">
        <v>222</v>
      </c>
      <c r="E412" s="242" t="s">
        <v>19</v>
      </c>
      <c r="F412" s="243" t="s">
        <v>997</v>
      </c>
      <c r="G412" s="240"/>
      <c r="H412" s="244">
        <v>30.919</v>
      </c>
      <c r="I412" s="245"/>
      <c r="J412" s="240"/>
      <c r="K412" s="240"/>
      <c r="L412" s="246"/>
      <c r="M412" s="247"/>
      <c r="N412" s="248"/>
      <c r="O412" s="248"/>
      <c r="P412" s="248"/>
      <c r="Q412" s="248"/>
      <c r="R412" s="248"/>
      <c r="S412" s="248"/>
      <c r="T412" s="249"/>
      <c r="U412" s="13"/>
      <c r="V412" s="13"/>
      <c r="W412" s="13"/>
      <c r="X412" s="13"/>
      <c r="Y412" s="13"/>
      <c r="Z412" s="13"/>
      <c r="AA412" s="13"/>
      <c r="AB412" s="13"/>
      <c r="AC412" s="13"/>
      <c r="AD412" s="13"/>
      <c r="AE412" s="13"/>
      <c r="AT412" s="250" t="s">
        <v>222</v>
      </c>
      <c r="AU412" s="250" t="s">
        <v>81</v>
      </c>
      <c r="AV412" s="13" t="s">
        <v>81</v>
      </c>
      <c r="AW412" s="13" t="s">
        <v>33</v>
      </c>
      <c r="AX412" s="13" t="s">
        <v>72</v>
      </c>
      <c r="AY412" s="250" t="s">
        <v>156</v>
      </c>
    </row>
    <row r="413" s="13" customFormat="1">
      <c r="A413" s="13"/>
      <c r="B413" s="239"/>
      <c r="C413" s="240"/>
      <c r="D413" s="241" t="s">
        <v>222</v>
      </c>
      <c r="E413" s="242" t="s">
        <v>19</v>
      </c>
      <c r="F413" s="243" t="s">
        <v>998</v>
      </c>
      <c r="G413" s="240"/>
      <c r="H413" s="244">
        <v>20.826000000000001</v>
      </c>
      <c r="I413" s="245"/>
      <c r="J413" s="240"/>
      <c r="K413" s="240"/>
      <c r="L413" s="246"/>
      <c r="M413" s="247"/>
      <c r="N413" s="248"/>
      <c r="O413" s="248"/>
      <c r="P413" s="248"/>
      <c r="Q413" s="248"/>
      <c r="R413" s="248"/>
      <c r="S413" s="248"/>
      <c r="T413" s="249"/>
      <c r="U413" s="13"/>
      <c r="V413" s="13"/>
      <c r="W413" s="13"/>
      <c r="X413" s="13"/>
      <c r="Y413" s="13"/>
      <c r="Z413" s="13"/>
      <c r="AA413" s="13"/>
      <c r="AB413" s="13"/>
      <c r="AC413" s="13"/>
      <c r="AD413" s="13"/>
      <c r="AE413" s="13"/>
      <c r="AT413" s="250" t="s">
        <v>222</v>
      </c>
      <c r="AU413" s="250" t="s">
        <v>81</v>
      </c>
      <c r="AV413" s="13" t="s">
        <v>81</v>
      </c>
      <c r="AW413" s="13" t="s">
        <v>33</v>
      </c>
      <c r="AX413" s="13" t="s">
        <v>72</v>
      </c>
      <c r="AY413" s="250" t="s">
        <v>156</v>
      </c>
    </row>
    <row r="414" s="13" customFormat="1">
      <c r="A414" s="13"/>
      <c r="B414" s="239"/>
      <c r="C414" s="240"/>
      <c r="D414" s="241" t="s">
        <v>222</v>
      </c>
      <c r="E414" s="242" t="s">
        <v>19</v>
      </c>
      <c r="F414" s="243" t="s">
        <v>999</v>
      </c>
      <c r="G414" s="240"/>
      <c r="H414" s="244">
        <v>34.700000000000003</v>
      </c>
      <c r="I414" s="245"/>
      <c r="J414" s="240"/>
      <c r="K414" s="240"/>
      <c r="L414" s="246"/>
      <c r="M414" s="247"/>
      <c r="N414" s="248"/>
      <c r="O414" s="248"/>
      <c r="P414" s="248"/>
      <c r="Q414" s="248"/>
      <c r="R414" s="248"/>
      <c r="S414" s="248"/>
      <c r="T414" s="249"/>
      <c r="U414" s="13"/>
      <c r="V414" s="13"/>
      <c r="W414" s="13"/>
      <c r="X414" s="13"/>
      <c r="Y414" s="13"/>
      <c r="Z414" s="13"/>
      <c r="AA414" s="13"/>
      <c r="AB414" s="13"/>
      <c r="AC414" s="13"/>
      <c r="AD414" s="13"/>
      <c r="AE414" s="13"/>
      <c r="AT414" s="250" t="s">
        <v>222</v>
      </c>
      <c r="AU414" s="250" t="s">
        <v>81</v>
      </c>
      <c r="AV414" s="13" t="s">
        <v>81</v>
      </c>
      <c r="AW414" s="13" t="s">
        <v>33</v>
      </c>
      <c r="AX414" s="13" t="s">
        <v>72</v>
      </c>
      <c r="AY414" s="250" t="s">
        <v>156</v>
      </c>
    </row>
    <row r="415" s="16" customFormat="1">
      <c r="A415" s="16"/>
      <c r="B415" s="272"/>
      <c r="C415" s="273"/>
      <c r="D415" s="241" t="s">
        <v>222</v>
      </c>
      <c r="E415" s="274" t="s">
        <v>19</v>
      </c>
      <c r="F415" s="275" t="s">
        <v>292</v>
      </c>
      <c r="G415" s="273"/>
      <c r="H415" s="276">
        <v>86.445000000000007</v>
      </c>
      <c r="I415" s="277"/>
      <c r="J415" s="273"/>
      <c r="K415" s="273"/>
      <c r="L415" s="278"/>
      <c r="M415" s="279"/>
      <c r="N415" s="280"/>
      <c r="O415" s="280"/>
      <c r="P415" s="280"/>
      <c r="Q415" s="280"/>
      <c r="R415" s="280"/>
      <c r="S415" s="280"/>
      <c r="T415" s="281"/>
      <c r="U415" s="16"/>
      <c r="V415" s="16"/>
      <c r="W415" s="16"/>
      <c r="X415" s="16"/>
      <c r="Y415" s="16"/>
      <c r="Z415" s="16"/>
      <c r="AA415" s="16"/>
      <c r="AB415" s="16"/>
      <c r="AC415" s="16"/>
      <c r="AD415" s="16"/>
      <c r="AE415" s="16"/>
      <c r="AT415" s="282" t="s">
        <v>222</v>
      </c>
      <c r="AU415" s="282" t="s">
        <v>81</v>
      </c>
      <c r="AV415" s="16" t="s">
        <v>178</v>
      </c>
      <c r="AW415" s="16" t="s">
        <v>33</v>
      </c>
      <c r="AX415" s="16" t="s">
        <v>79</v>
      </c>
      <c r="AY415" s="282" t="s">
        <v>156</v>
      </c>
    </row>
    <row r="416" s="2" customFormat="1" ht="24.15" customHeight="1">
      <c r="A416" s="41"/>
      <c r="B416" s="42"/>
      <c r="C416" s="216" t="s">
        <v>1000</v>
      </c>
      <c r="D416" s="216" t="s">
        <v>159</v>
      </c>
      <c r="E416" s="217" t="s">
        <v>1001</v>
      </c>
      <c r="F416" s="218" t="s">
        <v>1002</v>
      </c>
      <c r="G416" s="219" t="s">
        <v>266</v>
      </c>
      <c r="H416" s="220">
        <v>6.4500000000000002</v>
      </c>
      <c r="I416" s="221"/>
      <c r="J416" s="222">
        <f>ROUND(I416*H416,2)</f>
        <v>0</v>
      </c>
      <c r="K416" s="218" t="s">
        <v>219</v>
      </c>
      <c r="L416" s="47"/>
      <c r="M416" s="223" t="s">
        <v>19</v>
      </c>
      <c r="N416" s="224" t="s">
        <v>43</v>
      </c>
      <c r="O416" s="87"/>
      <c r="P416" s="225">
        <f>O416*H416</f>
        <v>0</v>
      </c>
      <c r="Q416" s="225">
        <v>0.00020000000000000001</v>
      </c>
      <c r="R416" s="225">
        <f>Q416*H416</f>
        <v>0.0012900000000000001</v>
      </c>
      <c r="S416" s="225">
        <v>0</v>
      </c>
      <c r="T416" s="226">
        <f>S416*H416</f>
        <v>0</v>
      </c>
      <c r="U416" s="41"/>
      <c r="V416" s="41"/>
      <c r="W416" s="41"/>
      <c r="X416" s="41"/>
      <c r="Y416" s="41"/>
      <c r="Z416" s="41"/>
      <c r="AA416" s="41"/>
      <c r="AB416" s="41"/>
      <c r="AC416" s="41"/>
      <c r="AD416" s="41"/>
      <c r="AE416" s="41"/>
      <c r="AR416" s="227" t="s">
        <v>318</v>
      </c>
      <c r="AT416" s="227" t="s">
        <v>159</v>
      </c>
      <c r="AU416" s="227" t="s">
        <v>81</v>
      </c>
      <c r="AY416" s="20" t="s">
        <v>156</v>
      </c>
      <c r="BE416" s="228">
        <f>IF(N416="základní",J416,0)</f>
        <v>0</v>
      </c>
      <c r="BF416" s="228">
        <f>IF(N416="snížená",J416,0)</f>
        <v>0</v>
      </c>
      <c r="BG416" s="228">
        <f>IF(N416="zákl. přenesená",J416,0)</f>
        <v>0</v>
      </c>
      <c r="BH416" s="228">
        <f>IF(N416="sníž. přenesená",J416,0)</f>
        <v>0</v>
      </c>
      <c r="BI416" s="228">
        <f>IF(N416="nulová",J416,0)</f>
        <v>0</v>
      </c>
      <c r="BJ416" s="20" t="s">
        <v>79</v>
      </c>
      <c r="BK416" s="228">
        <f>ROUND(I416*H416,2)</f>
        <v>0</v>
      </c>
      <c r="BL416" s="20" t="s">
        <v>318</v>
      </c>
      <c r="BM416" s="227" t="s">
        <v>1003</v>
      </c>
    </row>
    <row r="417" s="2" customFormat="1">
      <c r="A417" s="41"/>
      <c r="B417" s="42"/>
      <c r="C417" s="43"/>
      <c r="D417" s="229" t="s">
        <v>166</v>
      </c>
      <c r="E417" s="43"/>
      <c r="F417" s="230" t="s">
        <v>1004</v>
      </c>
      <c r="G417" s="43"/>
      <c r="H417" s="43"/>
      <c r="I417" s="231"/>
      <c r="J417" s="43"/>
      <c r="K417" s="43"/>
      <c r="L417" s="47"/>
      <c r="M417" s="232"/>
      <c r="N417" s="233"/>
      <c r="O417" s="87"/>
      <c r="P417" s="87"/>
      <c r="Q417" s="87"/>
      <c r="R417" s="87"/>
      <c r="S417" s="87"/>
      <c r="T417" s="88"/>
      <c r="U417" s="41"/>
      <c r="V417" s="41"/>
      <c r="W417" s="41"/>
      <c r="X417" s="41"/>
      <c r="Y417" s="41"/>
      <c r="Z417" s="41"/>
      <c r="AA417" s="41"/>
      <c r="AB417" s="41"/>
      <c r="AC417" s="41"/>
      <c r="AD417" s="41"/>
      <c r="AE417" s="41"/>
      <c r="AT417" s="20" t="s">
        <v>166</v>
      </c>
      <c r="AU417" s="20" t="s">
        <v>81</v>
      </c>
    </row>
    <row r="418" s="13" customFormat="1">
      <c r="A418" s="13"/>
      <c r="B418" s="239"/>
      <c r="C418" s="240"/>
      <c r="D418" s="241" t="s">
        <v>222</v>
      </c>
      <c r="E418" s="242" t="s">
        <v>19</v>
      </c>
      <c r="F418" s="243" t="s">
        <v>1005</v>
      </c>
      <c r="G418" s="240"/>
      <c r="H418" s="244">
        <v>6.4500000000000002</v>
      </c>
      <c r="I418" s="245"/>
      <c r="J418" s="240"/>
      <c r="K418" s="240"/>
      <c r="L418" s="246"/>
      <c r="M418" s="247"/>
      <c r="N418" s="248"/>
      <c r="O418" s="248"/>
      <c r="P418" s="248"/>
      <c r="Q418" s="248"/>
      <c r="R418" s="248"/>
      <c r="S418" s="248"/>
      <c r="T418" s="249"/>
      <c r="U418" s="13"/>
      <c r="V418" s="13"/>
      <c r="W418" s="13"/>
      <c r="X418" s="13"/>
      <c r="Y418" s="13"/>
      <c r="Z418" s="13"/>
      <c r="AA418" s="13"/>
      <c r="AB418" s="13"/>
      <c r="AC418" s="13"/>
      <c r="AD418" s="13"/>
      <c r="AE418" s="13"/>
      <c r="AT418" s="250" t="s">
        <v>222</v>
      </c>
      <c r="AU418" s="250" t="s">
        <v>81</v>
      </c>
      <c r="AV418" s="13" t="s">
        <v>81</v>
      </c>
      <c r="AW418" s="13" t="s">
        <v>33</v>
      </c>
      <c r="AX418" s="13" t="s">
        <v>79</v>
      </c>
      <c r="AY418" s="250" t="s">
        <v>156</v>
      </c>
    </row>
    <row r="419" s="2" customFormat="1" ht="16.5" customHeight="1">
      <c r="A419" s="41"/>
      <c r="B419" s="42"/>
      <c r="C419" s="283" t="s">
        <v>1006</v>
      </c>
      <c r="D419" s="283" t="s">
        <v>348</v>
      </c>
      <c r="E419" s="284" t="s">
        <v>1007</v>
      </c>
      <c r="F419" s="285" t="s">
        <v>1008</v>
      </c>
      <c r="G419" s="286" t="s">
        <v>266</v>
      </c>
      <c r="H419" s="287">
        <v>0.40500000000000003</v>
      </c>
      <c r="I419" s="288"/>
      <c r="J419" s="289">
        <f>ROUND(I419*H419,2)</f>
        <v>0</v>
      </c>
      <c r="K419" s="285" t="s">
        <v>19</v>
      </c>
      <c r="L419" s="290"/>
      <c r="M419" s="291" t="s">
        <v>19</v>
      </c>
      <c r="N419" s="292" t="s">
        <v>43</v>
      </c>
      <c r="O419" s="87"/>
      <c r="P419" s="225">
        <f>O419*H419</f>
        <v>0</v>
      </c>
      <c r="Q419" s="225">
        <v>0.00016000000000000001</v>
      </c>
      <c r="R419" s="225">
        <f>Q419*H419</f>
        <v>6.4800000000000003E-05</v>
      </c>
      <c r="S419" s="225">
        <v>0</v>
      </c>
      <c r="T419" s="226">
        <f>S419*H419</f>
        <v>0</v>
      </c>
      <c r="U419" s="41"/>
      <c r="V419" s="41"/>
      <c r="W419" s="41"/>
      <c r="X419" s="41"/>
      <c r="Y419" s="41"/>
      <c r="Z419" s="41"/>
      <c r="AA419" s="41"/>
      <c r="AB419" s="41"/>
      <c r="AC419" s="41"/>
      <c r="AD419" s="41"/>
      <c r="AE419" s="41"/>
      <c r="AR419" s="227" t="s">
        <v>420</v>
      </c>
      <c r="AT419" s="227" t="s">
        <v>348</v>
      </c>
      <c r="AU419" s="227" t="s">
        <v>81</v>
      </c>
      <c r="AY419" s="20" t="s">
        <v>156</v>
      </c>
      <c r="BE419" s="228">
        <f>IF(N419="základní",J419,0)</f>
        <v>0</v>
      </c>
      <c r="BF419" s="228">
        <f>IF(N419="snížená",J419,0)</f>
        <v>0</v>
      </c>
      <c r="BG419" s="228">
        <f>IF(N419="zákl. přenesená",J419,0)</f>
        <v>0</v>
      </c>
      <c r="BH419" s="228">
        <f>IF(N419="sníž. přenesená",J419,0)</f>
        <v>0</v>
      </c>
      <c r="BI419" s="228">
        <f>IF(N419="nulová",J419,0)</f>
        <v>0</v>
      </c>
      <c r="BJ419" s="20" t="s">
        <v>79</v>
      </c>
      <c r="BK419" s="228">
        <f>ROUND(I419*H419,2)</f>
        <v>0</v>
      </c>
      <c r="BL419" s="20" t="s">
        <v>318</v>
      </c>
      <c r="BM419" s="227" t="s">
        <v>1009</v>
      </c>
    </row>
    <row r="420" s="13" customFormat="1">
      <c r="A420" s="13"/>
      <c r="B420" s="239"/>
      <c r="C420" s="240"/>
      <c r="D420" s="241" t="s">
        <v>222</v>
      </c>
      <c r="E420" s="240"/>
      <c r="F420" s="243" t="s">
        <v>1010</v>
      </c>
      <c r="G420" s="240"/>
      <c r="H420" s="244">
        <v>0.40500000000000003</v>
      </c>
      <c r="I420" s="245"/>
      <c r="J420" s="240"/>
      <c r="K420" s="240"/>
      <c r="L420" s="246"/>
      <c r="M420" s="247"/>
      <c r="N420" s="248"/>
      <c r="O420" s="248"/>
      <c r="P420" s="248"/>
      <c r="Q420" s="248"/>
      <c r="R420" s="248"/>
      <c r="S420" s="248"/>
      <c r="T420" s="249"/>
      <c r="U420" s="13"/>
      <c r="V420" s="13"/>
      <c r="W420" s="13"/>
      <c r="X420" s="13"/>
      <c r="Y420" s="13"/>
      <c r="Z420" s="13"/>
      <c r="AA420" s="13"/>
      <c r="AB420" s="13"/>
      <c r="AC420" s="13"/>
      <c r="AD420" s="13"/>
      <c r="AE420" s="13"/>
      <c r="AT420" s="250" t="s">
        <v>222</v>
      </c>
      <c r="AU420" s="250" t="s">
        <v>81</v>
      </c>
      <c r="AV420" s="13" t="s">
        <v>81</v>
      </c>
      <c r="AW420" s="13" t="s">
        <v>4</v>
      </c>
      <c r="AX420" s="13" t="s">
        <v>79</v>
      </c>
      <c r="AY420" s="250" t="s">
        <v>156</v>
      </c>
    </row>
    <row r="421" s="2" customFormat="1" ht="24.15" customHeight="1">
      <c r="A421" s="41"/>
      <c r="B421" s="42"/>
      <c r="C421" s="216" t="s">
        <v>1011</v>
      </c>
      <c r="D421" s="216" t="s">
        <v>159</v>
      </c>
      <c r="E421" s="217" t="s">
        <v>1012</v>
      </c>
      <c r="F421" s="218" t="s">
        <v>1013</v>
      </c>
      <c r="G421" s="219" t="s">
        <v>551</v>
      </c>
      <c r="H421" s="293"/>
      <c r="I421" s="221"/>
      <c r="J421" s="222">
        <f>ROUND(I421*H421,2)</f>
        <v>0</v>
      </c>
      <c r="K421" s="218" t="s">
        <v>219</v>
      </c>
      <c r="L421" s="47"/>
      <c r="M421" s="223" t="s">
        <v>19</v>
      </c>
      <c r="N421" s="224" t="s">
        <v>43</v>
      </c>
      <c r="O421" s="87"/>
      <c r="P421" s="225">
        <f>O421*H421</f>
        <v>0</v>
      </c>
      <c r="Q421" s="225">
        <v>0</v>
      </c>
      <c r="R421" s="225">
        <f>Q421*H421</f>
        <v>0</v>
      </c>
      <c r="S421" s="225">
        <v>0</v>
      </c>
      <c r="T421" s="226">
        <f>S421*H421</f>
        <v>0</v>
      </c>
      <c r="U421" s="41"/>
      <c r="V421" s="41"/>
      <c r="W421" s="41"/>
      <c r="X421" s="41"/>
      <c r="Y421" s="41"/>
      <c r="Z421" s="41"/>
      <c r="AA421" s="41"/>
      <c r="AB421" s="41"/>
      <c r="AC421" s="41"/>
      <c r="AD421" s="41"/>
      <c r="AE421" s="41"/>
      <c r="AR421" s="227" t="s">
        <v>318</v>
      </c>
      <c r="AT421" s="227" t="s">
        <v>159</v>
      </c>
      <c r="AU421" s="227" t="s">
        <v>81</v>
      </c>
      <c r="AY421" s="20" t="s">
        <v>156</v>
      </c>
      <c r="BE421" s="228">
        <f>IF(N421="základní",J421,0)</f>
        <v>0</v>
      </c>
      <c r="BF421" s="228">
        <f>IF(N421="snížená",J421,0)</f>
        <v>0</v>
      </c>
      <c r="BG421" s="228">
        <f>IF(N421="zákl. přenesená",J421,0)</f>
        <v>0</v>
      </c>
      <c r="BH421" s="228">
        <f>IF(N421="sníž. přenesená",J421,0)</f>
        <v>0</v>
      </c>
      <c r="BI421" s="228">
        <f>IF(N421="nulová",J421,0)</f>
        <v>0</v>
      </c>
      <c r="BJ421" s="20" t="s">
        <v>79</v>
      </c>
      <c r="BK421" s="228">
        <f>ROUND(I421*H421,2)</f>
        <v>0</v>
      </c>
      <c r="BL421" s="20" t="s">
        <v>318</v>
      </c>
      <c r="BM421" s="227" t="s">
        <v>1014</v>
      </c>
    </row>
    <row r="422" s="2" customFormat="1">
      <c r="A422" s="41"/>
      <c r="B422" s="42"/>
      <c r="C422" s="43"/>
      <c r="D422" s="229" t="s">
        <v>166</v>
      </c>
      <c r="E422" s="43"/>
      <c r="F422" s="230" t="s">
        <v>1015</v>
      </c>
      <c r="G422" s="43"/>
      <c r="H422" s="43"/>
      <c r="I422" s="231"/>
      <c r="J422" s="43"/>
      <c r="K422" s="43"/>
      <c r="L422" s="47"/>
      <c r="M422" s="232"/>
      <c r="N422" s="233"/>
      <c r="O422" s="87"/>
      <c r="P422" s="87"/>
      <c r="Q422" s="87"/>
      <c r="R422" s="87"/>
      <c r="S422" s="87"/>
      <c r="T422" s="88"/>
      <c r="U422" s="41"/>
      <c r="V422" s="41"/>
      <c r="W422" s="41"/>
      <c r="X422" s="41"/>
      <c r="Y422" s="41"/>
      <c r="Z422" s="41"/>
      <c r="AA422" s="41"/>
      <c r="AB422" s="41"/>
      <c r="AC422" s="41"/>
      <c r="AD422" s="41"/>
      <c r="AE422" s="41"/>
      <c r="AT422" s="20" t="s">
        <v>166</v>
      </c>
      <c r="AU422" s="20" t="s">
        <v>81</v>
      </c>
    </row>
    <row r="423" s="12" customFormat="1" ht="22.8" customHeight="1">
      <c r="A423" s="12"/>
      <c r="B423" s="200"/>
      <c r="C423" s="201"/>
      <c r="D423" s="202" t="s">
        <v>71</v>
      </c>
      <c r="E423" s="214" t="s">
        <v>1016</v>
      </c>
      <c r="F423" s="214" t="s">
        <v>1017</v>
      </c>
      <c r="G423" s="201"/>
      <c r="H423" s="201"/>
      <c r="I423" s="204"/>
      <c r="J423" s="215">
        <f>BK423</f>
        <v>0</v>
      </c>
      <c r="K423" s="201"/>
      <c r="L423" s="206"/>
      <c r="M423" s="207"/>
      <c r="N423" s="208"/>
      <c r="O423" s="208"/>
      <c r="P423" s="209">
        <f>SUM(P424:P459)</f>
        <v>0</v>
      </c>
      <c r="Q423" s="208"/>
      <c r="R423" s="209">
        <f>SUM(R424:R459)</f>
        <v>2.3531510600000001</v>
      </c>
      <c r="S423" s="208"/>
      <c r="T423" s="210">
        <f>SUM(T424:T459)</f>
        <v>0</v>
      </c>
      <c r="U423" s="12"/>
      <c r="V423" s="12"/>
      <c r="W423" s="12"/>
      <c r="X423" s="12"/>
      <c r="Y423" s="12"/>
      <c r="Z423" s="12"/>
      <c r="AA423" s="12"/>
      <c r="AB423" s="12"/>
      <c r="AC423" s="12"/>
      <c r="AD423" s="12"/>
      <c r="AE423" s="12"/>
      <c r="AR423" s="211" t="s">
        <v>81</v>
      </c>
      <c r="AT423" s="212" t="s">
        <v>71</v>
      </c>
      <c r="AU423" s="212" t="s">
        <v>79</v>
      </c>
      <c r="AY423" s="211" t="s">
        <v>156</v>
      </c>
      <c r="BK423" s="213">
        <f>SUM(BK424:BK459)</f>
        <v>0</v>
      </c>
    </row>
    <row r="424" s="2" customFormat="1" ht="16.5" customHeight="1">
      <c r="A424" s="41"/>
      <c r="B424" s="42"/>
      <c r="C424" s="216" t="s">
        <v>1018</v>
      </c>
      <c r="D424" s="216" t="s">
        <v>159</v>
      </c>
      <c r="E424" s="217" t="s">
        <v>1019</v>
      </c>
      <c r="F424" s="218" t="s">
        <v>1020</v>
      </c>
      <c r="G424" s="219" t="s">
        <v>218</v>
      </c>
      <c r="H424" s="220">
        <v>95.715000000000003</v>
      </c>
      <c r="I424" s="221"/>
      <c r="J424" s="222">
        <f>ROUND(I424*H424,2)</f>
        <v>0</v>
      </c>
      <c r="K424" s="218" t="s">
        <v>219</v>
      </c>
      <c r="L424" s="47"/>
      <c r="M424" s="223" t="s">
        <v>19</v>
      </c>
      <c r="N424" s="224" t="s">
        <v>43</v>
      </c>
      <c r="O424" s="87"/>
      <c r="P424" s="225">
        <f>O424*H424</f>
        <v>0</v>
      </c>
      <c r="Q424" s="225">
        <v>0.00029999999999999997</v>
      </c>
      <c r="R424" s="225">
        <f>Q424*H424</f>
        <v>0.028714499999999997</v>
      </c>
      <c r="S424" s="225">
        <v>0</v>
      </c>
      <c r="T424" s="226">
        <f>S424*H424</f>
        <v>0</v>
      </c>
      <c r="U424" s="41"/>
      <c r="V424" s="41"/>
      <c r="W424" s="41"/>
      <c r="X424" s="41"/>
      <c r="Y424" s="41"/>
      <c r="Z424" s="41"/>
      <c r="AA424" s="41"/>
      <c r="AB424" s="41"/>
      <c r="AC424" s="41"/>
      <c r="AD424" s="41"/>
      <c r="AE424" s="41"/>
      <c r="AR424" s="227" t="s">
        <v>318</v>
      </c>
      <c r="AT424" s="227" t="s">
        <v>159</v>
      </c>
      <c r="AU424" s="227" t="s">
        <v>81</v>
      </c>
      <c r="AY424" s="20" t="s">
        <v>156</v>
      </c>
      <c r="BE424" s="228">
        <f>IF(N424="základní",J424,0)</f>
        <v>0</v>
      </c>
      <c r="BF424" s="228">
        <f>IF(N424="snížená",J424,0)</f>
        <v>0</v>
      </c>
      <c r="BG424" s="228">
        <f>IF(N424="zákl. přenesená",J424,0)</f>
        <v>0</v>
      </c>
      <c r="BH424" s="228">
        <f>IF(N424="sníž. přenesená",J424,0)</f>
        <v>0</v>
      </c>
      <c r="BI424" s="228">
        <f>IF(N424="nulová",J424,0)</f>
        <v>0</v>
      </c>
      <c r="BJ424" s="20" t="s">
        <v>79</v>
      </c>
      <c r="BK424" s="228">
        <f>ROUND(I424*H424,2)</f>
        <v>0</v>
      </c>
      <c r="BL424" s="20" t="s">
        <v>318</v>
      </c>
      <c r="BM424" s="227" t="s">
        <v>1021</v>
      </c>
    </row>
    <row r="425" s="2" customFormat="1">
      <c r="A425" s="41"/>
      <c r="B425" s="42"/>
      <c r="C425" s="43"/>
      <c r="D425" s="229" t="s">
        <v>166</v>
      </c>
      <c r="E425" s="43"/>
      <c r="F425" s="230" t="s">
        <v>1022</v>
      </c>
      <c r="G425" s="43"/>
      <c r="H425" s="43"/>
      <c r="I425" s="231"/>
      <c r="J425" s="43"/>
      <c r="K425" s="43"/>
      <c r="L425" s="47"/>
      <c r="M425" s="232"/>
      <c r="N425" s="233"/>
      <c r="O425" s="87"/>
      <c r="P425" s="87"/>
      <c r="Q425" s="87"/>
      <c r="R425" s="87"/>
      <c r="S425" s="87"/>
      <c r="T425" s="88"/>
      <c r="U425" s="41"/>
      <c r="V425" s="41"/>
      <c r="W425" s="41"/>
      <c r="X425" s="41"/>
      <c r="Y425" s="41"/>
      <c r="Z425" s="41"/>
      <c r="AA425" s="41"/>
      <c r="AB425" s="41"/>
      <c r="AC425" s="41"/>
      <c r="AD425" s="41"/>
      <c r="AE425" s="41"/>
      <c r="AT425" s="20" t="s">
        <v>166</v>
      </c>
      <c r="AU425" s="20" t="s">
        <v>81</v>
      </c>
    </row>
    <row r="426" s="14" customFormat="1">
      <c r="A426" s="14"/>
      <c r="B426" s="251"/>
      <c r="C426" s="252"/>
      <c r="D426" s="241" t="s">
        <v>222</v>
      </c>
      <c r="E426" s="253" t="s">
        <v>19</v>
      </c>
      <c r="F426" s="254" t="s">
        <v>737</v>
      </c>
      <c r="G426" s="252"/>
      <c r="H426" s="253" t="s">
        <v>19</v>
      </c>
      <c r="I426" s="255"/>
      <c r="J426" s="252"/>
      <c r="K426" s="252"/>
      <c r="L426" s="256"/>
      <c r="M426" s="257"/>
      <c r="N426" s="258"/>
      <c r="O426" s="258"/>
      <c r="P426" s="258"/>
      <c r="Q426" s="258"/>
      <c r="R426" s="258"/>
      <c r="S426" s="258"/>
      <c r="T426" s="259"/>
      <c r="U426" s="14"/>
      <c r="V426" s="14"/>
      <c r="W426" s="14"/>
      <c r="X426" s="14"/>
      <c r="Y426" s="14"/>
      <c r="Z426" s="14"/>
      <c r="AA426" s="14"/>
      <c r="AB426" s="14"/>
      <c r="AC426" s="14"/>
      <c r="AD426" s="14"/>
      <c r="AE426" s="14"/>
      <c r="AT426" s="260" t="s">
        <v>222</v>
      </c>
      <c r="AU426" s="260" t="s">
        <v>81</v>
      </c>
      <c r="AV426" s="14" t="s">
        <v>79</v>
      </c>
      <c r="AW426" s="14" t="s">
        <v>33</v>
      </c>
      <c r="AX426" s="14" t="s">
        <v>72</v>
      </c>
      <c r="AY426" s="260" t="s">
        <v>156</v>
      </c>
    </row>
    <row r="427" s="13" customFormat="1">
      <c r="A427" s="13"/>
      <c r="B427" s="239"/>
      <c r="C427" s="240"/>
      <c r="D427" s="241" t="s">
        <v>222</v>
      </c>
      <c r="E427" s="242" t="s">
        <v>19</v>
      </c>
      <c r="F427" s="243" t="s">
        <v>738</v>
      </c>
      <c r="G427" s="240"/>
      <c r="H427" s="244">
        <v>72.769999999999996</v>
      </c>
      <c r="I427" s="245"/>
      <c r="J427" s="240"/>
      <c r="K427" s="240"/>
      <c r="L427" s="246"/>
      <c r="M427" s="247"/>
      <c r="N427" s="248"/>
      <c r="O427" s="248"/>
      <c r="P427" s="248"/>
      <c r="Q427" s="248"/>
      <c r="R427" s="248"/>
      <c r="S427" s="248"/>
      <c r="T427" s="249"/>
      <c r="U427" s="13"/>
      <c r="V427" s="13"/>
      <c r="W427" s="13"/>
      <c r="X427" s="13"/>
      <c r="Y427" s="13"/>
      <c r="Z427" s="13"/>
      <c r="AA427" s="13"/>
      <c r="AB427" s="13"/>
      <c r="AC427" s="13"/>
      <c r="AD427" s="13"/>
      <c r="AE427" s="13"/>
      <c r="AT427" s="250" t="s">
        <v>222</v>
      </c>
      <c r="AU427" s="250" t="s">
        <v>81</v>
      </c>
      <c r="AV427" s="13" t="s">
        <v>81</v>
      </c>
      <c r="AW427" s="13" t="s">
        <v>33</v>
      </c>
      <c r="AX427" s="13" t="s">
        <v>72</v>
      </c>
      <c r="AY427" s="250" t="s">
        <v>156</v>
      </c>
    </row>
    <row r="428" s="13" customFormat="1">
      <c r="A428" s="13"/>
      <c r="B428" s="239"/>
      <c r="C428" s="240"/>
      <c r="D428" s="241" t="s">
        <v>222</v>
      </c>
      <c r="E428" s="242" t="s">
        <v>19</v>
      </c>
      <c r="F428" s="243" t="s">
        <v>739</v>
      </c>
      <c r="G428" s="240"/>
      <c r="H428" s="244">
        <v>33.095999999999997</v>
      </c>
      <c r="I428" s="245"/>
      <c r="J428" s="240"/>
      <c r="K428" s="240"/>
      <c r="L428" s="246"/>
      <c r="M428" s="247"/>
      <c r="N428" s="248"/>
      <c r="O428" s="248"/>
      <c r="P428" s="248"/>
      <c r="Q428" s="248"/>
      <c r="R428" s="248"/>
      <c r="S428" s="248"/>
      <c r="T428" s="249"/>
      <c r="U428" s="13"/>
      <c r="V428" s="13"/>
      <c r="W428" s="13"/>
      <c r="X428" s="13"/>
      <c r="Y428" s="13"/>
      <c r="Z428" s="13"/>
      <c r="AA428" s="13"/>
      <c r="AB428" s="13"/>
      <c r="AC428" s="13"/>
      <c r="AD428" s="13"/>
      <c r="AE428" s="13"/>
      <c r="AT428" s="250" t="s">
        <v>222</v>
      </c>
      <c r="AU428" s="250" t="s">
        <v>81</v>
      </c>
      <c r="AV428" s="13" t="s">
        <v>81</v>
      </c>
      <c r="AW428" s="13" t="s">
        <v>33</v>
      </c>
      <c r="AX428" s="13" t="s">
        <v>72</v>
      </c>
      <c r="AY428" s="250" t="s">
        <v>156</v>
      </c>
    </row>
    <row r="429" s="13" customFormat="1">
      <c r="A429" s="13"/>
      <c r="B429" s="239"/>
      <c r="C429" s="240"/>
      <c r="D429" s="241" t="s">
        <v>222</v>
      </c>
      <c r="E429" s="242" t="s">
        <v>19</v>
      </c>
      <c r="F429" s="243" t="s">
        <v>740</v>
      </c>
      <c r="G429" s="240"/>
      <c r="H429" s="244">
        <v>-3.7330000000000001</v>
      </c>
      <c r="I429" s="245"/>
      <c r="J429" s="240"/>
      <c r="K429" s="240"/>
      <c r="L429" s="246"/>
      <c r="M429" s="247"/>
      <c r="N429" s="248"/>
      <c r="O429" s="248"/>
      <c r="P429" s="248"/>
      <c r="Q429" s="248"/>
      <c r="R429" s="248"/>
      <c r="S429" s="248"/>
      <c r="T429" s="249"/>
      <c r="U429" s="13"/>
      <c r="V429" s="13"/>
      <c r="W429" s="13"/>
      <c r="X429" s="13"/>
      <c r="Y429" s="13"/>
      <c r="Z429" s="13"/>
      <c r="AA429" s="13"/>
      <c r="AB429" s="13"/>
      <c r="AC429" s="13"/>
      <c r="AD429" s="13"/>
      <c r="AE429" s="13"/>
      <c r="AT429" s="250" t="s">
        <v>222</v>
      </c>
      <c r="AU429" s="250" t="s">
        <v>81</v>
      </c>
      <c r="AV429" s="13" t="s">
        <v>81</v>
      </c>
      <c r="AW429" s="13" t="s">
        <v>33</v>
      </c>
      <c r="AX429" s="13" t="s">
        <v>72</v>
      </c>
      <c r="AY429" s="250" t="s">
        <v>156</v>
      </c>
    </row>
    <row r="430" s="13" customFormat="1">
      <c r="A430" s="13"/>
      <c r="B430" s="239"/>
      <c r="C430" s="240"/>
      <c r="D430" s="241" t="s">
        <v>222</v>
      </c>
      <c r="E430" s="242" t="s">
        <v>19</v>
      </c>
      <c r="F430" s="243" t="s">
        <v>717</v>
      </c>
      <c r="G430" s="240"/>
      <c r="H430" s="244">
        <v>-1.817</v>
      </c>
      <c r="I430" s="245"/>
      <c r="J430" s="240"/>
      <c r="K430" s="240"/>
      <c r="L430" s="246"/>
      <c r="M430" s="247"/>
      <c r="N430" s="248"/>
      <c r="O430" s="248"/>
      <c r="P430" s="248"/>
      <c r="Q430" s="248"/>
      <c r="R430" s="248"/>
      <c r="S430" s="248"/>
      <c r="T430" s="249"/>
      <c r="U430" s="13"/>
      <c r="V430" s="13"/>
      <c r="W430" s="13"/>
      <c r="X430" s="13"/>
      <c r="Y430" s="13"/>
      <c r="Z430" s="13"/>
      <c r="AA430" s="13"/>
      <c r="AB430" s="13"/>
      <c r="AC430" s="13"/>
      <c r="AD430" s="13"/>
      <c r="AE430" s="13"/>
      <c r="AT430" s="250" t="s">
        <v>222</v>
      </c>
      <c r="AU430" s="250" t="s">
        <v>81</v>
      </c>
      <c r="AV430" s="13" t="s">
        <v>81</v>
      </c>
      <c r="AW430" s="13" t="s">
        <v>33</v>
      </c>
      <c r="AX430" s="13" t="s">
        <v>72</v>
      </c>
      <c r="AY430" s="250" t="s">
        <v>156</v>
      </c>
    </row>
    <row r="431" s="13" customFormat="1">
      <c r="A431" s="13"/>
      <c r="B431" s="239"/>
      <c r="C431" s="240"/>
      <c r="D431" s="241" t="s">
        <v>222</v>
      </c>
      <c r="E431" s="242" t="s">
        <v>19</v>
      </c>
      <c r="F431" s="243" t="s">
        <v>741</v>
      </c>
      <c r="G431" s="240"/>
      <c r="H431" s="244">
        <v>-1.8839999999999999</v>
      </c>
      <c r="I431" s="245"/>
      <c r="J431" s="240"/>
      <c r="K431" s="240"/>
      <c r="L431" s="246"/>
      <c r="M431" s="247"/>
      <c r="N431" s="248"/>
      <c r="O431" s="248"/>
      <c r="P431" s="248"/>
      <c r="Q431" s="248"/>
      <c r="R431" s="248"/>
      <c r="S431" s="248"/>
      <c r="T431" s="249"/>
      <c r="U431" s="13"/>
      <c r="V431" s="13"/>
      <c r="W431" s="13"/>
      <c r="X431" s="13"/>
      <c r="Y431" s="13"/>
      <c r="Z431" s="13"/>
      <c r="AA431" s="13"/>
      <c r="AB431" s="13"/>
      <c r="AC431" s="13"/>
      <c r="AD431" s="13"/>
      <c r="AE431" s="13"/>
      <c r="AT431" s="250" t="s">
        <v>222</v>
      </c>
      <c r="AU431" s="250" t="s">
        <v>81</v>
      </c>
      <c r="AV431" s="13" t="s">
        <v>81</v>
      </c>
      <c r="AW431" s="13" t="s">
        <v>33</v>
      </c>
      <c r="AX431" s="13" t="s">
        <v>72</v>
      </c>
      <c r="AY431" s="250" t="s">
        <v>156</v>
      </c>
    </row>
    <row r="432" s="13" customFormat="1">
      <c r="A432" s="13"/>
      <c r="B432" s="239"/>
      <c r="C432" s="240"/>
      <c r="D432" s="241" t="s">
        <v>222</v>
      </c>
      <c r="E432" s="242" t="s">
        <v>19</v>
      </c>
      <c r="F432" s="243" t="s">
        <v>742</v>
      </c>
      <c r="G432" s="240"/>
      <c r="H432" s="244">
        <v>-2.9249999999999998</v>
      </c>
      <c r="I432" s="245"/>
      <c r="J432" s="240"/>
      <c r="K432" s="240"/>
      <c r="L432" s="246"/>
      <c r="M432" s="247"/>
      <c r="N432" s="248"/>
      <c r="O432" s="248"/>
      <c r="P432" s="248"/>
      <c r="Q432" s="248"/>
      <c r="R432" s="248"/>
      <c r="S432" s="248"/>
      <c r="T432" s="249"/>
      <c r="U432" s="13"/>
      <c r="V432" s="13"/>
      <c r="W432" s="13"/>
      <c r="X432" s="13"/>
      <c r="Y432" s="13"/>
      <c r="Z432" s="13"/>
      <c r="AA432" s="13"/>
      <c r="AB432" s="13"/>
      <c r="AC432" s="13"/>
      <c r="AD432" s="13"/>
      <c r="AE432" s="13"/>
      <c r="AT432" s="250" t="s">
        <v>222</v>
      </c>
      <c r="AU432" s="250" t="s">
        <v>81</v>
      </c>
      <c r="AV432" s="13" t="s">
        <v>81</v>
      </c>
      <c r="AW432" s="13" t="s">
        <v>33</v>
      </c>
      <c r="AX432" s="13" t="s">
        <v>72</v>
      </c>
      <c r="AY432" s="250" t="s">
        <v>156</v>
      </c>
    </row>
    <row r="433" s="13" customFormat="1">
      <c r="A433" s="13"/>
      <c r="B433" s="239"/>
      <c r="C433" s="240"/>
      <c r="D433" s="241" t="s">
        <v>222</v>
      </c>
      <c r="E433" s="242" t="s">
        <v>19</v>
      </c>
      <c r="F433" s="243" t="s">
        <v>743</v>
      </c>
      <c r="G433" s="240"/>
      <c r="H433" s="244">
        <v>-1.6000000000000001</v>
      </c>
      <c r="I433" s="245"/>
      <c r="J433" s="240"/>
      <c r="K433" s="240"/>
      <c r="L433" s="246"/>
      <c r="M433" s="247"/>
      <c r="N433" s="248"/>
      <c r="O433" s="248"/>
      <c r="P433" s="248"/>
      <c r="Q433" s="248"/>
      <c r="R433" s="248"/>
      <c r="S433" s="248"/>
      <c r="T433" s="249"/>
      <c r="U433" s="13"/>
      <c r="V433" s="13"/>
      <c r="W433" s="13"/>
      <c r="X433" s="13"/>
      <c r="Y433" s="13"/>
      <c r="Z433" s="13"/>
      <c r="AA433" s="13"/>
      <c r="AB433" s="13"/>
      <c r="AC433" s="13"/>
      <c r="AD433" s="13"/>
      <c r="AE433" s="13"/>
      <c r="AT433" s="250" t="s">
        <v>222</v>
      </c>
      <c r="AU433" s="250" t="s">
        <v>81</v>
      </c>
      <c r="AV433" s="13" t="s">
        <v>81</v>
      </c>
      <c r="AW433" s="13" t="s">
        <v>33</v>
      </c>
      <c r="AX433" s="13" t="s">
        <v>72</v>
      </c>
      <c r="AY433" s="250" t="s">
        <v>156</v>
      </c>
    </row>
    <row r="434" s="13" customFormat="1">
      <c r="A434" s="13"/>
      <c r="B434" s="239"/>
      <c r="C434" s="240"/>
      <c r="D434" s="241" t="s">
        <v>222</v>
      </c>
      <c r="E434" s="242" t="s">
        <v>19</v>
      </c>
      <c r="F434" s="243" t="s">
        <v>744</v>
      </c>
      <c r="G434" s="240"/>
      <c r="H434" s="244">
        <v>-1.6799999999999999</v>
      </c>
      <c r="I434" s="245"/>
      <c r="J434" s="240"/>
      <c r="K434" s="240"/>
      <c r="L434" s="246"/>
      <c r="M434" s="247"/>
      <c r="N434" s="248"/>
      <c r="O434" s="248"/>
      <c r="P434" s="248"/>
      <c r="Q434" s="248"/>
      <c r="R434" s="248"/>
      <c r="S434" s="248"/>
      <c r="T434" s="249"/>
      <c r="U434" s="13"/>
      <c r="V434" s="13"/>
      <c r="W434" s="13"/>
      <c r="X434" s="13"/>
      <c r="Y434" s="13"/>
      <c r="Z434" s="13"/>
      <c r="AA434" s="13"/>
      <c r="AB434" s="13"/>
      <c r="AC434" s="13"/>
      <c r="AD434" s="13"/>
      <c r="AE434" s="13"/>
      <c r="AT434" s="250" t="s">
        <v>222</v>
      </c>
      <c r="AU434" s="250" t="s">
        <v>81</v>
      </c>
      <c r="AV434" s="13" t="s">
        <v>81</v>
      </c>
      <c r="AW434" s="13" t="s">
        <v>33</v>
      </c>
      <c r="AX434" s="13" t="s">
        <v>72</v>
      </c>
      <c r="AY434" s="250" t="s">
        <v>156</v>
      </c>
    </row>
    <row r="435" s="13" customFormat="1">
      <c r="A435" s="13"/>
      <c r="B435" s="239"/>
      <c r="C435" s="240"/>
      <c r="D435" s="241" t="s">
        <v>222</v>
      </c>
      <c r="E435" s="242" t="s">
        <v>19</v>
      </c>
      <c r="F435" s="243" t="s">
        <v>745</v>
      </c>
      <c r="G435" s="240"/>
      <c r="H435" s="244">
        <v>-1.2</v>
      </c>
      <c r="I435" s="245"/>
      <c r="J435" s="240"/>
      <c r="K435" s="240"/>
      <c r="L435" s="246"/>
      <c r="M435" s="247"/>
      <c r="N435" s="248"/>
      <c r="O435" s="248"/>
      <c r="P435" s="248"/>
      <c r="Q435" s="248"/>
      <c r="R435" s="248"/>
      <c r="S435" s="248"/>
      <c r="T435" s="249"/>
      <c r="U435" s="13"/>
      <c r="V435" s="13"/>
      <c r="W435" s="13"/>
      <c r="X435" s="13"/>
      <c r="Y435" s="13"/>
      <c r="Z435" s="13"/>
      <c r="AA435" s="13"/>
      <c r="AB435" s="13"/>
      <c r="AC435" s="13"/>
      <c r="AD435" s="13"/>
      <c r="AE435" s="13"/>
      <c r="AT435" s="250" t="s">
        <v>222</v>
      </c>
      <c r="AU435" s="250" t="s">
        <v>81</v>
      </c>
      <c r="AV435" s="13" t="s">
        <v>81</v>
      </c>
      <c r="AW435" s="13" t="s">
        <v>33</v>
      </c>
      <c r="AX435" s="13" t="s">
        <v>72</v>
      </c>
      <c r="AY435" s="250" t="s">
        <v>156</v>
      </c>
    </row>
    <row r="436" s="13" customFormat="1">
      <c r="A436" s="13"/>
      <c r="B436" s="239"/>
      <c r="C436" s="240"/>
      <c r="D436" s="241" t="s">
        <v>222</v>
      </c>
      <c r="E436" s="242" t="s">
        <v>19</v>
      </c>
      <c r="F436" s="243" t="s">
        <v>1023</v>
      </c>
      <c r="G436" s="240"/>
      <c r="H436" s="244">
        <v>4.6879999999999997</v>
      </c>
      <c r="I436" s="245"/>
      <c r="J436" s="240"/>
      <c r="K436" s="240"/>
      <c r="L436" s="246"/>
      <c r="M436" s="247"/>
      <c r="N436" s="248"/>
      <c r="O436" s="248"/>
      <c r="P436" s="248"/>
      <c r="Q436" s="248"/>
      <c r="R436" s="248"/>
      <c r="S436" s="248"/>
      <c r="T436" s="249"/>
      <c r="U436" s="13"/>
      <c r="V436" s="13"/>
      <c r="W436" s="13"/>
      <c r="X436" s="13"/>
      <c r="Y436" s="13"/>
      <c r="Z436" s="13"/>
      <c r="AA436" s="13"/>
      <c r="AB436" s="13"/>
      <c r="AC436" s="13"/>
      <c r="AD436" s="13"/>
      <c r="AE436" s="13"/>
      <c r="AT436" s="250" t="s">
        <v>222</v>
      </c>
      <c r="AU436" s="250" t="s">
        <v>81</v>
      </c>
      <c r="AV436" s="13" t="s">
        <v>81</v>
      </c>
      <c r="AW436" s="13" t="s">
        <v>33</v>
      </c>
      <c r="AX436" s="13" t="s">
        <v>72</v>
      </c>
      <c r="AY436" s="250" t="s">
        <v>156</v>
      </c>
    </row>
    <row r="437" s="16" customFormat="1">
      <c r="A437" s="16"/>
      <c r="B437" s="272"/>
      <c r="C437" s="273"/>
      <c r="D437" s="241" t="s">
        <v>222</v>
      </c>
      <c r="E437" s="274" t="s">
        <v>19</v>
      </c>
      <c r="F437" s="275" t="s">
        <v>292</v>
      </c>
      <c r="G437" s="273"/>
      <c r="H437" s="276">
        <v>95.714999999999989</v>
      </c>
      <c r="I437" s="277"/>
      <c r="J437" s="273"/>
      <c r="K437" s="273"/>
      <c r="L437" s="278"/>
      <c r="M437" s="279"/>
      <c r="N437" s="280"/>
      <c r="O437" s="280"/>
      <c r="P437" s="280"/>
      <c r="Q437" s="280"/>
      <c r="R437" s="280"/>
      <c r="S437" s="280"/>
      <c r="T437" s="281"/>
      <c r="U437" s="16"/>
      <c r="V437" s="16"/>
      <c r="W437" s="16"/>
      <c r="X437" s="16"/>
      <c r="Y437" s="16"/>
      <c r="Z437" s="16"/>
      <c r="AA437" s="16"/>
      <c r="AB437" s="16"/>
      <c r="AC437" s="16"/>
      <c r="AD437" s="16"/>
      <c r="AE437" s="16"/>
      <c r="AT437" s="282" t="s">
        <v>222</v>
      </c>
      <c r="AU437" s="282" t="s">
        <v>81</v>
      </c>
      <c r="AV437" s="16" t="s">
        <v>178</v>
      </c>
      <c r="AW437" s="16" t="s">
        <v>33</v>
      </c>
      <c r="AX437" s="16" t="s">
        <v>79</v>
      </c>
      <c r="AY437" s="282" t="s">
        <v>156</v>
      </c>
    </row>
    <row r="438" s="2" customFormat="1" ht="21.75" customHeight="1">
      <c r="A438" s="41"/>
      <c r="B438" s="42"/>
      <c r="C438" s="216" t="s">
        <v>1024</v>
      </c>
      <c r="D438" s="216" t="s">
        <v>159</v>
      </c>
      <c r="E438" s="217" t="s">
        <v>1025</v>
      </c>
      <c r="F438" s="218" t="s">
        <v>1026</v>
      </c>
      <c r="G438" s="219" t="s">
        <v>218</v>
      </c>
      <c r="H438" s="220">
        <v>95.715000000000003</v>
      </c>
      <c r="I438" s="221"/>
      <c r="J438" s="222">
        <f>ROUND(I438*H438,2)</f>
        <v>0</v>
      </c>
      <c r="K438" s="218" t="s">
        <v>219</v>
      </c>
      <c r="L438" s="47"/>
      <c r="M438" s="223" t="s">
        <v>19</v>
      </c>
      <c r="N438" s="224" t="s">
        <v>43</v>
      </c>
      <c r="O438" s="87"/>
      <c r="P438" s="225">
        <f>O438*H438</f>
        <v>0</v>
      </c>
      <c r="Q438" s="225">
        <v>0.0053499999999999997</v>
      </c>
      <c r="R438" s="225">
        <f>Q438*H438</f>
        <v>0.51207524999999998</v>
      </c>
      <c r="S438" s="225">
        <v>0</v>
      </c>
      <c r="T438" s="226">
        <f>S438*H438</f>
        <v>0</v>
      </c>
      <c r="U438" s="41"/>
      <c r="V438" s="41"/>
      <c r="W438" s="41"/>
      <c r="X438" s="41"/>
      <c r="Y438" s="41"/>
      <c r="Z438" s="41"/>
      <c r="AA438" s="41"/>
      <c r="AB438" s="41"/>
      <c r="AC438" s="41"/>
      <c r="AD438" s="41"/>
      <c r="AE438" s="41"/>
      <c r="AR438" s="227" t="s">
        <v>318</v>
      </c>
      <c r="AT438" s="227" t="s">
        <v>159</v>
      </c>
      <c r="AU438" s="227" t="s">
        <v>81</v>
      </c>
      <c r="AY438" s="20" t="s">
        <v>156</v>
      </c>
      <c r="BE438" s="228">
        <f>IF(N438="základní",J438,0)</f>
        <v>0</v>
      </c>
      <c r="BF438" s="228">
        <f>IF(N438="snížená",J438,0)</f>
        <v>0</v>
      </c>
      <c r="BG438" s="228">
        <f>IF(N438="zákl. přenesená",J438,0)</f>
        <v>0</v>
      </c>
      <c r="BH438" s="228">
        <f>IF(N438="sníž. přenesená",J438,0)</f>
        <v>0</v>
      </c>
      <c r="BI438" s="228">
        <f>IF(N438="nulová",J438,0)</f>
        <v>0</v>
      </c>
      <c r="BJ438" s="20" t="s">
        <v>79</v>
      </c>
      <c r="BK438" s="228">
        <f>ROUND(I438*H438,2)</f>
        <v>0</v>
      </c>
      <c r="BL438" s="20" t="s">
        <v>318</v>
      </c>
      <c r="BM438" s="227" t="s">
        <v>1027</v>
      </c>
    </row>
    <row r="439" s="2" customFormat="1">
      <c r="A439" s="41"/>
      <c r="B439" s="42"/>
      <c r="C439" s="43"/>
      <c r="D439" s="229" t="s">
        <v>166</v>
      </c>
      <c r="E439" s="43"/>
      <c r="F439" s="230" t="s">
        <v>1028</v>
      </c>
      <c r="G439" s="43"/>
      <c r="H439" s="43"/>
      <c r="I439" s="231"/>
      <c r="J439" s="43"/>
      <c r="K439" s="43"/>
      <c r="L439" s="47"/>
      <c r="M439" s="232"/>
      <c r="N439" s="233"/>
      <c r="O439" s="87"/>
      <c r="P439" s="87"/>
      <c r="Q439" s="87"/>
      <c r="R439" s="87"/>
      <c r="S439" s="87"/>
      <c r="T439" s="88"/>
      <c r="U439" s="41"/>
      <c r="V439" s="41"/>
      <c r="W439" s="41"/>
      <c r="X439" s="41"/>
      <c r="Y439" s="41"/>
      <c r="Z439" s="41"/>
      <c r="AA439" s="41"/>
      <c r="AB439" s="41"/>
      <c r="AC439" s="41"/>
      <c r="AD439" s="41"/>
      <c r="AE439" s="41"/>
      <c r="AT439" s="20" t="s">
        <v>166</v>
      </c>
      <c r="AU439" s="20" t="s">
        <v>81</v>
      </c>
    </row>
    <row r="440" s="2" customFormat="1" ht="16.5" customHeight="1">
      <c r="A440" s="41"/>
      <c r="B440" s="42"/>
      <c r="C440" s="283" t="s">
        <v>1029</v>
      </c>
      <c r="D440" s="283" t="s">
        <v>348</v>
      </c>
      <c r="E440" s="284" t="s">
        <v>1030</v>
      </c>
      <c r="F440" s="285" t="s">
        <v>1031</v>
      </c>
      <c r="G440" s="286" t="s">
        <v>218</v>
      </c>
      <c r="H440" s="287">
        <v>105.28700000000001</v>
      </c>
      <c r="I440" s="288"/>
      <c r="J440" s="289">
        <f>ROUND(I440*H440,2)</f>
        <v>0</v>
      </c>
      <c r="K440" s="285" t="s">
        <v>19</v>
      </c>
      <c r="L440" s="290"/>
      <c r="M440" s="291" t="s">
        <v>19</v>
      </c>
      <c r="N440" s="292" t="s">
        <v>43</v>
      </c>
      <c r="O440" s="87"/>
      <c r="P440" s="225">
        <f>O440*H440</f>
        <v>0</v>
      </c>
      <c r="Q440" s="225">
        <v>0.016709999999999999</v>
      </c>
      <c r="R440" s="225">
        <f>Q440*H440</f>
        <v>1.7593457699999999</v>
      </c>
      <c r="S440" s="225">
        <v>0</v>
      </c>
      <c r="T440" s="226">
        <f>S440*H440</f>
        <v>0</v>
      </c>
      <c r="U440" s="41"/>
      <c r="V440" s="41"/>
      <c r="W440" s="41"/>
      <c r="X440" s="41"/>
      <c r="Y440" s="41"/>
      <c r="Z440" s="41"/>
      <c r="AA440" s="41"/>
      <c r="AB440" s="41"/>
      <c r="AC440" s="41"/>
      <c r="AD440" s="41"/>
      <c r="AE440" s="41"/>
      <c r="AR440" s="227" t="s">
        <v>420</v>
      </c>
      <c r="AT440" s="227" t="s">
        <v>348</v>
      </c>
      <c r="AU440" s="227" t="s">
        <v>81</v>
      </c>
      <c r="AY440" s="20" t="s">
        <v>156</v>
      </c>
      <c r="BE440" s="228">
        <f>IF(N440="základní",J440,0)</f>
        <v>0</v>
      </c>
      <c r="BF440" s="228">
        <f>IF(N440="snížená",J440,0)</f>
        <v>0</v>
      </c>
      <c r="BG440" s="228">
        <f>IF(N440="zákl. přenesená",J440,0)</f>
        <v>0</v>
      </c>
      <c r="BH440" s="228">
        <f>IF(N440="sníž. přenesená",J440,0)</f>
        <v>0</v>
      </c>
      <c r="BI440" s="228">
        <f>IF(N440="nulová",J440,0)</f>
        <v>0</v>
      </c>
      <c r="BJ440" s="20" t="s">
        <v>79</v>
      </c>
      <c r="BK440" s="228">
        <f>ROUND(I440*H440,2)</f>
        <v>0</v>
      </c>
      <c r="BL440" s="20" t="s">
        <v>318</v>
      </c>
      <c r="BM440" s="227" t="s">
        <v>1032</v>
      </c>
    </row>
    <row r="441" s="13" customFormat="1">
      <c r="A441" s="13"/>
      <c r="B441" s="239"/>
      <c r="C441" s="240"/>
      <c r="D441" s="241" t="s">
        <v>222</v>
      </c>
      <c r="E441" s="240"/>
      <c r="F441" s="243" t="s">
        <v>1033</v>
      </c>
      <c r="G441" s="240"/>
      <c r="H441" s="244">
        <v>105.28700000000001</v>
      </c>
      <c r="I441" s="245"/>
      <c r="J441" s="240"/>
      <c r="K441" s="240"/>
      <c r="L441" s="246"/>
      <c r="M441" s="247"/>
      <c r="N441" s="248"/>
      <c r="O441" s="248"/>
      <c r="P441" s="248"/>
      <c r="Q441" s="248"/>
      <c r="R441" s="248"/>
      <c r="S441" s="248"/>
      <c r="T441" s="249"/>
      <c r="U441" s="13"/>
      <c r="V441" s="13"/>
      <c r="W441" s="13"/>
      <c r="X441" s="13"/>
      <c r="Y441" s="13"/>
      <c r="Z441" s="13"/>
      <c r="AA441" s="13"/>
      <c r="AB441" s="13"/>
      <c r="AC441" s="13"/>
      <c r="AD441" s="13"/>
      <c r="AE441" s="13"/>
      <c r="AT441" s="250" t="s">
        <v>222</v>
      </c>
      <c r="AU441" s="250" t="s">
        <v>81</v>
      </c>
      <c r="AV441" s="13" t="s">
        <v>81</v>
      </c>
      <c r="AW441" s="13" t="s">
        <v>4</v>
      </c>
      <c r="AX441" s="13" t="s">
        <v>79</v>
      </c>
      <c r="AY441" s="250" t="s">
        <v>156</v>
      </c>
    </row>
    <row r="442" s="2" customFormat="1" ht="16.5" customHeight="1">
      <c r="A442" s="41"/>
      <c r="B442" s="42"/>
      <c r="C442" s="216" t="s">
        <v>1034</v>
      </c>
      <c r="D442" s="216" t="s">
        <v>159</v>
      </c>
      <c r="E442" s="217" t="s">
        <v>1035</v>
      </c>
      <c r="F442" s="218" t="s">
        <v>1036</v>
      </c>
      <c r="G442" s="219" t="s">
        <v>266</v>
      </c>
      <c r="H442" s="220">
        <v>28</v>
      </c>
      <c r="I442" s="221"/>
      <c r="J442" s="222">
        <f>ROUND(I442*H442,2)</f>
        <v>0</v>
      </c>
      <c r="K442" s="218" t="s">
        <v>219</v>
      </c>
      <c r="L442" s="47"/>
      <c r="M442" s="223" t="s">
        <v>19</v>
      </c>
      <c r="N442" s="224" t="s">
        <v>43</v>
      </c>
      <c r="O442" s="87"/>
      <c r="P442" s="225">
        <f>O442*H442</f>
        <v>0</v>
      </c>
      <c r="Q442" s="225">
        <v>0.00020000000000000001</v>
      </c>
      <c r="R442" s="225">
        <f>Q442*H442</f>
        <v>0.0055999999999999999</v>
      </c>
      <c r="S442" s="225">
        <v>0</v>
      </c>
      <c r="T442" s="226">
        <f>S442*H442</f>
        <v>0</v>
      </c>
      <c r="U442" s="41"/>
      <c r="V442" s="41"/>
      <c r="W442" s="41"/>
      <c r="X442" s="41"/>
      <c r="Y442" s="41"/>
      <c r="Z442" s="41"/>
      <c r="AA442" s="41"/>
      <c r="AB442" s="41"/>
      <c r="AC442" s="41"/>
      <c r="AD442" s="41"/>
      <c r="AE442" s="41"/>
      <c r="AR442" s="227" t="s">
        <v>318</v>
      </c>
      <c r="AT442" s="227" t="s">
        <v>159</v>
      </c>
      <c r="AU442" s="227" t="s">
        <v>81</v>
      </c>
      <c r="AY442" s="20" t="s">
        <v>156</v>
      </c>
      <c r="BE442" s="228">
        <f>IF(N442="základní",J442,0)</f>
        <v>0</v>
      </c>
      <c r="BF442" s="228">
        <f>IF(N442="snížená",J442,0)</f>
        <v>0</v>
      </c>
      <c r="BG442" s="228">
        <f>IF(N442="zákl. přenesená",J442,0)</f>
        <v>0</v>
      </c>
      <c r="BH442" s="228">
        <f>IF(N442="sníž. přenesená",J442,0)</f>
        <v>0</v>
      </c>
      <c r="BI442" s="228">
        <f>IF(N442="nulová",J442,0)</f>
        <v>0</v>
      </c>
      <c r="BJ442" s="20" t="s">
        <v>79</v>
      </c>
      <c r="BK442" s="228">
        <f>ROUND(I442*H442,2)</f>
        <v>0</v>
      </c>
      <c r="BL442" s="20" t="s">
        <v>318</v>
      </c>
      <c r="BM442" s="227" t="s">
        <v>1037</v>
      </c>
    </row>
    <row r="443" s="2" customFormat="1">
      <c r="A443" s="41"/>
      <c r="B443" s="42"/>
      <c r="C443" s="43"/>
      <c r="D443" s="229" t="s">
        <v>166</v>
      </c>
      <c r="E443" s="43"/>
      <c r="F443" s="230" t="s">
        <v>1038</v>
      </c>
      <c r="G443" s="43"/>
      <c r="H443" s="43"/>
      <c r="I443" s="231"/>
      <c r="J443" s="43"/>
      <c r="K443" s="43"/>
      <c r="L443" s="47"/>
      <c r="M443" s="232"/>
      <c r="N443" s="233"/>
      <c r="O443" s="87"/>
      <c r="P443" s="87"/>
      <c r="Q443" s="87"/>
      <c r="R443" s="87"/>
      <c r="S443" s="87"/>
      <c r="T443" s="88"/>
      <c r="U443" s="41"/>
      <c r="V443" s="41"/>
      <c r="W443" s="41"/>
      <c r="X443" s="41"/>
      <c r="Y443" s="41"/>
      <c r="Z443" s="41"/>
      <c r="AA443" s="41"/>
      <c r="AB443" s="41"/>
      <c r="AC443" s="41"/>
      <c r="AD443" s="41"/>
      <c r="AE443" s="41"/>
      <c r="AT443" s="20" t="s">
        <v>166</v>
      </c>
      <c r="AU443" s="20" t="s">
        <v>81</v>
      </c>
    </row>
    <row r="444" s="13" customFormat="1">
      <c r="A444" s="13"/>
      <c r="B444" s="239"/>
      <c r="C444" s="240"/>
      <c r="D444" s="241" t="s">
        <v>222</v>
      </c>
      <c r="E444" s="242" t="s">
        <v>19</v>
      </c>
      <c r="F444" s="243" t="s">
        <v>1039</v>
      </c>
      <c r="G444" s="240"/>
      <c r="H444" s="244">
        <v>28</v>
      </c>
      <c r="I444" s="245"/>
      <c r="J444" s="240"/>
      <c r="K444" s="240"/>
      <c r="L444" s="246"/>
      <c r="M444" s="247"/>
      <c r="N444" s="248"/>
      <c r="O444" s="248"/>
      <c r="P444" s="248"/>
      <c r="Q444" s="248"/>
      <c r="R444" s="248"/>
      <c r="S444" s="248"/>
      <c r="T444" s="249"/>
      <c r="U444" s="13"/>
      <c r="V444" s="13"/>
      <c r="W444" s="13"/>
      <c r="X444" s="13"/>
      <c r="Y444" s="13"/>
      <c r="Z444" s="13"/>
      <c r="AA444" s="13"/>
      <c r="AB444" s="13"/>
      <c r="AC444" s="13"/>
      <c r="AD444" s="13"/>
      <c r="AE444" s="13"/>
      <c r="AT444" s="250" t="s">
        <v>222</v>
      </c>
      <c r="AU444" s="250" t="s">
        <v>81</v>
      </c>
      <c r="AV444" s="13" t="s">
        <v>81</v>
      </c>
      <c r="AW444" s="13" t="s">
        <v>33</v>
      </c>
      <c r="AX444" s="13" t="s">
        <v>79</v>
      </c>
      <c r="AY444" s="250" t="s">
        <v>156</v>
      </c>
    </row>
    <row r="445" s="2" customFormat="1" ht="16.5" customHeight="1">
      <c r="A445" s="41"/>
      <c r="B445" s="42"/>
      <c r="C445" s="216" t="s">
        <v>1040</v>
      </c>
      <c r="D445" s="216" t="s">
        <v>159</v>
      </c>
      <c r="E445" s="217" t="s">
        <v>1041</v>
      </c>
      <c r="F445" s="218" t="s">
        <v>1042</v>
      </c>
      <c r="G445" s="219" t="s">
        <v>266</v>
      </c>
      <c r="H445" s="220">
        <v>75.013000000000005</v>
      </c>
      <c r="I445" s="221"/>
      <c r="J445" s="222">
        <f>ROUND(I445*H445,2)</f>
        <v>0</v>
      </c>
      <c r="K445" s="218" t="s">
        <v>219</v>
      </c>
      <c r="L445" s="47"/>
      <c r="M445" s="223" t="s">
        <v>19</v>
      </c>
      <c r="N445" s="224" t="s">
        <v>43</v>
      </c>
      <c r="O445" s="87"/>
      <c r="P445" s="225">
        <f>O445*H445</f>
        <v>0</v>
      </c>
      <c r="Q445" s="225">
        <v>0.00018000000000000001</v>
      </c>
      <c r="R445" s="225">
        <f>Q445*H445</f>
        <v>0.013502340000000002</v>
      </c>
      <c r="S445" s="225">
        <v>0</v>
      </c>
      <c r="T445" s="226">
        <f>S445*H445</f>
        <v>0</v>
      </c>
      <c r="U445" s="41"/>
      <c r="V445" s="41"/>
      <c r="W445" s="41"/>
      <c r="X445" s="41"/>
      <c r="Y445" s="41"/>
      <c r="Z445" s="41"/>
      <c r="AA445" s="41"/>
      <c r="AB445" s="41"/>
      <c r="AC445" s="41"/>
      <c r="AD445" s="41"/>
      <c r="AE445" s="41"/>
      <c r="AR445" s="227" t="s">
        <v>318</v>
      </c>
      <c r="AT445" s="227" t="s">
        <v>159</v>
      </c>
      <c r="AU445" s="227" t="s">
        <v>81</v>
      </c>
      <c r="AY445" s="20" t="s">
        <v>156</v>
      </c>
      <c r="BE445" s="228">
        <f>IF(N445="základní",J445,0)</f>
        <v>0</v>
      </c>
      <c r="BF445" s="228">
        <f>IF(N445="snížená",J445,0)</f>
        <v>0</v>
      </c>
      <c r="BG445" s="228">
        <f>IF(N445="zákl. přenesená",J445,0)</f>
        <v>0</v>
      </c>
      <c r="BH445" s="228">
        <f>IF(N445="sníž. přenesená",J445,0)</f>
        <v>0</v>
      </c>
      <c r="BI445" s="228">
        <f>IF(N445="nulová",J445,0)</f>
        <v>0</v>
      </c>
      <c r="BJ445" s="20" t="s">
        <v>79</v>
      </c>
      <c r="BK445" s="228">
        <f>ROUND(I445*H445,2)</f>
        <v>0</v>
      </c>
      <c r="BL445" s="20" t="s">
        <v>318</v>
      </c>
      <c r="BM445" s="227" t="s">
        <v>1043</v>
      </c>
    </row>
    <row r="446" s="2" customFormat="1">
      <c r="A446" s="41"/>
      <c r="B446" s="42"/>
      <c r="C446" s="43"/>
      <c r="D446" s="229" t="s">
        <v>166</v>
      </c>
      <c r="E446" s="43"/>
      <c r="F446" s="230" t="s">
        <v>1044</v>
      </c>
      <c r="G446" s="43"/>
      <c r="H446" s="43"/>
      <c r="I446" s="231"/>
      <c r="J446" s="43"/>
      <c r="K446" s="43"/>
      <c r="L446" s="47"/>
      <c r="M446" s="232"/>
      <c r="N446" s="233"/>
      <c r="O446" s="87"/>
      <c r="P446" s="87"/>
      <c r="Q446" s="87"/>
      <c r="R446" s="87"/>
      <c r="S446" s="87"/>
      <c r="T446" s="88"/>
      <c r="U446" s="41"/>
      <c r="V446" s="41"/>
      <c r="W446" s="41"/>
      <c r="X446" s="41"/>
      <c r="Y446" s="41"/>
      <c r="Z446" s="41"/>
      <c r="AA446" s="41"/>
      <c r="AB446" s="41"/>
      <c r="AC446" s="41"/>
      <c r="AD446" s="41"/>
      <c r="AE446" s="41"/>
      <c r="AT446" s="20" t="s">
        <v>166</v>
      </c>
      <c r="AU446" s="20" t="s">
        <v>81</v>
      </c>
    </row>
    <row r="447" s="13" customFormat="1">
      <c r="A447" s="13"/>
      <c r="B447" s="239"/>
      <c r="C447" s="240"/>
      <c r="D447" s="241" t="s">
        <v>222</v>
      </c>
      <c r="E447" s="242" t="s">
        <v>19</v>
      </c>
      <c r="F447" s="243" t="s">
        <v>1045</v>
      </c>
      <c r="G447" s="240"/>
      <c r="H447" s="244">
        <v>36.384999999999998</v>
      </c>
      <c r="I447" s="245"/>
      <c r="J447" s="240"/>
      <c r="K447" s="240"/>
      <c r="L447" s="246"/>
      <c r="M447" s="247"/>
      <c r="N447" s="248"/>
      <c r="O447" s="248"/>
      <c r="P447" s="248"/>
      <c r="Q447" s="248"/>
      <c r="R447" s="248"/>
      <c r="S447" s="248"/>
      <c r="T447" s="249"/>
      <c r="U447" s="13"/>
      <c r="V447" s="13"/>
      <c r="W447" s="13"/>
      <c r="X447" s="13"/>
      <c r="Y447" s="13"/>
      <c r="Z447" s="13"/>
      <c r="AA447" s="13"/>
      <c r="AB447" s="13"/>
      <c r="AC447" s="13"/>
      <c r="AD447" s="13"/>
      <c r="AE447" s="13"/>
      <c r="AT447" s="250" t="s">
        <v>222</v>
      </c>
      <c r="AU447" s="250" t="s">
        <v>81</v>
      </c>
      <c r="AV447" s="13" t="s">
        <v>81</v>
      </c>
      <c r="AW447" s="13" t="s">
        <v>33</v>
      </c>
      <c r="AX447" s="13" t="s">
        <v>72</v>
      </c>
      <c r="AY447" s="250" t="s">
        <v>156</v>
      </c>
    </row>
    <row r="448" s="13" customFormat="1">
      <c r="A448" s="13"/>
      <c r="B448" s="239"/>
      <c r="C448" s="240"/>
      <c r="D448" s="241" t="s">
        <v>222</v>
      </c>
      <c r="E448" s="242" t="s">
        <v>19</v>
      </c>
      <c r="F448" s="243" t="s">
        <v>1046</v>
      </c>
      <c r="G448" s="240"/>
      <c r="H448" s="244">
        <v>38.628</v>
      </c>
      <c r="I448" s="245"/>
      <c r="J448" s="240"/>
      <c r="K448" s="240"/>
      <c r="L448" s="246"/>
      <c r="M448" s="247"/>
      <c r="N448" s="248"/>
      <c r="O448" s="248"/>
      <c r="P448" s="248"/>
      <c r="Q448" s="248"/>
      <c r="R448" s="248"/>
      <c r="S448" s="248"/>
      <c r="T448" s="249"/>
      <c r="U448" s="13"/>
      <c r="V448" s="13"/>
      <c r="W448" s="13"/>
      <c r="X448" s="13"/>
      <c r="Y448" s="13"/>
      <c r="Z448" s="13"/>
      <c r="AA448" s="13"/>
      <c r="AB448" s="13"/>
      <c r="AC448" s="13"/>
      <c r="AD448" s="13"/>
      <c r="AE448" s="13"/>
      <c r="AT448" s="250" t="s">
        <v>222</v>
      </c>
      <c r="AU448" s="250" t="s">
        <v>81</v>
      </c>
      <c r="AV448" s="13" t="s">
        <v>81</v>
      </c>
      <c r="AW448" s="13" t="s">
        <v>33</v>
      </c>
      <c r="AX448" s="13" t="s">
        <v>72</v>
      </c>
      <c r="AY448" s="250" t="s">
        <v>156</v>
      </c>
    </row>
    <row r="449" s="16" customFormat="1">
      <c r="A449" s="16"/>
      <c r="B449" s="272"/>
      <c r="C449" s="273"/>
      <c r="D449" s="241" t="s">
        <v>222</v>
      </c>
      <c r="E449" s="274" t="s">
        <v>19</v>
      </c>
      <c r="F449" s="275" t="s">
        <v>292</v>
      </c>
      <c r="G449" s="273"/>
      <c r="H449" s="276">
        <v>75.013000000000005</v>
      </c>
      <c r="I449" s="277"/>
      <c r="J449" s="273"/>
      <c r="K449" s="273"/>
      <c r="L449" s="278"/>
      <c r="M449" s="279"/>
      <c r="N449" s="280"/>
      <c r="O449" s="280"/>
      <c r="P449" s="280"/>
      <c r="Q449" s="280"/>
      <c r="R449" s="280"/>
      <c r="S449" s="280"/>
      <c r="T449" s="281"/>
      <c r="U449" s="16"/>
      <c r="V449" s="16"/>
      <c r="W449" s="16"/>
      <c r="X449" s="16"/>
      <c r="Y449" s="16"/>
      <c r="Z449" s="16"/>
      <c r="AA449" s="16"/>
      <c r="AB449" s="16"/>
      <c r="AC449" s="16"/>
      <c r="AD449" s="16"/>
      <c r="AE449" s="16"/>
      <c r="AT449" s="282" t="s">
        <v>222</v>
      </c>
      <c r="AU449" s="282" t="s">
        <v>81</v>
      </c>
      <c r="AV449" s="16" t="s">
        <v>178</v>
      </c>
      <c r="AW449" s="16" t="s">
        <v>33</v>
      </c>
      <c r="AX449" s="16" t="s">
        <v>79</v>
      </c>
      <c r="AY449" s="282" t="s">
        <v>156</v>
      </c>
    </row>
    <row r="450" s="2" customFormat="1" ht="16.5" customHeight="1">
      <c r="A450" s="41"/>
      <c r="B450" s="42"/>
      <c r="C450" s="283" t="s">
        <v>1047</v>
      </c>
      <c r="D450" s="283" t="s">
        <v>348</v>
      </c>
      <c r="E450" s="284" t="s">
        <v>1048</v>
      </c>
      <c r="F450" s="285" t="s">
        <v>1049</v>
      </c>
      <c r="G450" s="286" t="s">
        <v>266</v>
      </c>
      <c r="H450" s="287">
        <v>108.164</v>
      </c>
      <c r="I450" s="288"/>
      <c r="J450" s="289">
        <f>ROUND(I450*H450,2)</f>
        <v>0</v>
      </c>
      <c r="K450" s="285" t="s">
        <v>19</v>
      </c>
      <c r="L450" s="290"/>
      <c r="M450" s="291" t="s">
        <v>19</v>
      </c>
      <c r="N450" s="292" t="s">
        <v>43</v>
      </c>
      <c r="O450" s="87"/>
      <c r="P450" s="225">
        <f>O450*H450</f>
        <v>0</v>
      </c>
      <c r="Q450" s="225">
        <v>0.00029999999999999997</v>
      </c>
      <c r="R450" s="225">
        <f>Q450*H450</f>
        <v>0.032449199999999997</v>
      </c>
      <c r="S450" s="225">
        <v>0</v>
      </c>
      <c r="T450" s="226">
        <f>S450*H450</f>
        <v>0</v>
      </c>
      <c r="U450" s="41"/>
      <c r="V450" s="41"/>
      <c r="W450" s="41"/>
      <c r="X450" s="41"/>
      <c r="Y450" s="41"/>
      <c r="Z450" s="41"/>
      <c r="AA450" s="41"/>
      <c r="AB450" s="41"/>
      <c r="AC450" s="41"/>
      <c r="AD450" s="41"/>
      <c r="AE450" s="41"/>
      <c r="AR450" s="227" t="s">
        <v>420</v>
      </c>
      <c r="AT450" s="227" t="s">
        <v>348</v>
      </c>
      <c r="AU450" s="227" t="s">
        <v>81</v>
      </c>
      <c r="AY450" s="20" t="s">
        <v>156</v>
      </c>
      <c r="BE450" s="228">
        <f>IF(N450="základní",J450,0)</f>
        <v>0</v>
      </c>
      <c r="BF450" s="228">
        <f>IF(N450="snížená",J450,0)</f>
        <v>0</v>
      </c>
      <c r="BG450" s="228">
        <f>IF(N450="zákl. přenesená",J450,0)</f>
        <v>0</v>
      </c>
      <c r="BH450" s="228">
        <f>IF(N450="sníž. přenesená",J450,0)</f>
        <v>0</v>
      </c>
      <c r="BI450" s="228">
        <f>IF(N450="nulová",J450,0)</f>
        <v>0</v>
      </c>
      <c r="BJ450" s="20" t="s">
        <v>79</v>
      </c>
      <c r="BK450" s="228">
        <f>ROUND(I450*H450,2)</f>
        <v>0</v>
      </c>
      <c r="BL450" s="20" t="s">
        <v>318</v>
      </c>
      <c r="BM450" s="227" t="s">
        <v>1050</v>
      </c>
    </row>
    <row r="451" s="13" customFormat="1">
      <c r="A451" s="13"/>
      <c r="B451" s="239"/>
      <c r="C451" s="240"/>
      <c r="D451" s="241" t="s">
        <v>222</v>
      </c>
      <c r="E451" s="242" t="s">
        <v>19</v>
      </c>
      <c r="F451" s="243" t="s">
        <v>1051</v>
      </c>
      <c r="G451" s="240"/>
      <c r="H451" s="244">
        <v>103.01300000000001</v>
      </c>
      <c r="I451" s="245"/>
      <c r="J451" s="240"/>
      <c r="K451" s="240"/>
      <c r="L451" s="246"/>
      <c r="M451" s="247"/>
      <c r="N451" s="248"/>
      <c r="O451" s="248"/>
      <c r="P451" s="248"/>
      <c r="Q451" s="248"/>
      <c r="R451" s="248"/>
      <c r="S451" s="248"/>
      <c r="T451" s="249"/>
      <c r="U451" s="13"/>
      <c r="V451" s="13"/>
      <c r="W451" s="13"/>
      <c r="X451" s="13"/>
      <c r="Y451" s="13"/>
      <c r="Z451" s="13"/>
      <c r="AA451" s="13"/>
      <c r="AB451" s="13"/>
      <c r="AC451" s="13"/>
      <c r="AD451" s="13"/>
      <c r="AE451" s="13"/>
      <c r="AT451" s="250" t="s">
        <v>222</v>
      </c>
      <c r="AU451" s="250" t="s">
        <v>81</v>
      </c>
      <c r="AV451" s="13" t="s">
        <v>81</v>
      </c>
      <c r="AW451" s="13" t="s">
        <v>33</v>
      </c>
      <c r="AX451" s="13" t="s">
        <v>79</v>
      </c>
      <c r="AY451" s="250" t="s">
        <v>156</v>
      </c>
    </row>
    <row r="452" s="13" customFormat="1">
      <c r="A452" s="13"/>
      <c r="B452" s="239"/>
      <c r="C452" s="240"/>
      <c r="D452" s="241" t="s">
        <v>222</v>
      </c>
      <c r="E452" s="240"/>
      <c r="F452" s="243" t="s">
        <v>1052</v>
      </c>
      <c r="G452" s="240"/>
      <c r="H452" s="244">
        <v>108.164</v>
      </c>
      <c r="I452" s="245"/>
      <c r="J452" s="240"/>
      <c r="K452" s="240"/>
      <c r="L452" s="246"/>
      <c r="M452" s="247"/>
      <c r="N452" s="248"/>
      <c r="O452" s="248"/>
      <c r="P452" s="248"/>
      <c r="Q452" s="248"/>
      <c r="R452" s="248"/>
      <c r="S452" s="248"/>
      <c r="T452" s="249"/>
      <c r="U452" s="13"/>
      <c r="V452" s="13"/>
      <c r="W452" s="13"/>
      <c r="X452" s="13"/>
      <c r="Y452" s="13"/>
      <c r="Z452" s="13"/>
      <c r="AA452" s="13"/>
      <c r="AB452" s="13"/>
      <c r="AC452" s="13"/>
      <c r="AD452" s="13"/>
      <c r="AE452" s="13"/>
      <c r="AT452" s="250" t="s">
        <v>222</v>
      </c>
      <c r="AU452" s="250" t="s">
        <v>81</v>
      </c>
      <c r="AV452" s="13" t="s">
        <v>81</v>
      </c>
      <c r="AW452" s="13" t="s">
        <v>4</v>
      </c>
      <c r="AX452" s="13" t="s">
        <v>79</v>
      </c>
      <c r="AY452" s="250" t="s">
        <v>156</v>
      </c>
    </row>
    <row r="453" s="2" customFormat="1" ht="16.5" customHeight="1">
      <c r="A453" s="41"/>
      <c r="B453" s="42"/>
      <c r="C453" s="216" t="s">
        <v>1053</v>
      </c>
      <c r="D453" s="216" t="s">
        <v>159</v>
      </c>
      <c r="E453" s="217" t="s">
        <v>1054</v>
      </c>
      <c r="F453" s="218" t="s">
        <v>1055</v>
      </c>
      <c r="G453" s="219" t="s">
        <v>266</v>
      </c>
      <c r="H453" s="220">
        <v>36</v>
      </c>
      <c r="I453" s="221"/>
      <c r="J453" s="222">
        <f>ROUND(I453*H453,2)</f>
        <v>0</v>
      </c>
      <c r="K453" s="218" t="s">
        <v>219</v>
      </c>
      <c r="L453" s="47"/>
      <c r="M453" s="223" t="s">
        <v>19</v>
      </c>
      <c r="N453" s="224" t="s">
        <v>43</v>
      </c>
      <c r="O453" s="87"/>
      <c r="P453" s="225">
        <f>O453*H453</f>
        <v>0</v>
      </c>
      <c r="Q453" s="225">
        <v>3.0000000000000001E-05</v>
      </c>
      <c r="R453" s="225">
        <f>Q453*H453</f>
        <v>0.00108</v>
      </c>
      <c r="S453" s="225">
        <v>0</v>
      </c>
      <c r="T453" s="226">
        <f>S453*H453</f>
        <v>0</v>
      </c>
      <c r="U453" s="41"/>
      <c r="V453" s="41"/>
      <c r="W453" s="41"/>
      <c r="X453" s="41"/>
      <c r="Y453" s="41"/>
      <c r="Z453" s="41"/>
      <c r="AA453" s="41"/>
      <c r="AB453" s="41"/>
      <c r="AC453" s="41"/>
      <c r="AD453" s="41"/>
      <c r="AE453" s="41"/>
      <c r="AR453" s="227" t="s">
        <v>318</v>
      </c>
      <c r="AT453" s="227" t="s">
        <v>159</v>
      </c>
      <c r="AU453" s="227" t="s">
        <v>81</v>
      </c>
      <c r="AY453" s="20" t="s">
        <v>156</v>
      </c>
      <c r="BE453" s="228">
        <f>IF(N453="základní",J453,0)</f>
        <v>0</v>
      </c>
      <c r="BF453" s="228">
        <f>IF(N453="snížená",J453,0)</f>
        <v>0</v>
      </c>
      <c r="BG453" s="228">
        <f>IF(N453="zákl. přenesená",J453,0)</f>
        <v>0</v>
      </c>
      <c r="BH453" s="228">
        <f>IF(N453="sníž. přenesená",J453,0)</f>
        <v>0</v>
      </c>
      <c r="BI453" s="228">
        <f>IF(N453="nulová",J453,0)</f>
        <v>0</v>
      </c>
      <c r="BJ453" s="20" t="s">
        <v>79</v>
      </c>
      <c r="BK453" s="228">
        <f>ROUND(I453*H453,2)</f>
        <v>0</v>
      </c>
      <c r="BL453" s="20" t="s">
        <v>318</v>
      </c>
      <c r="BM453" s="227" t="s">
        <v>1056</v>
      </c>
    </row>
    <row r="454" s="2" customFormat="1">
      <c r="A454" s="41"/>
      <c r="B454" s="42"/>
      <c r="C454" s="43"/>
      <c r="D454" s="229" t="s">
        <v>166</v>
      </c>
      <c r="E454" s="43"/>
      <c r="F454" s="230" t="s">
        <v>1057</v>
      </c>
      <c r="G454" s="43"/>
      <c r="H454" s="43"/>
      <c r="I454" s="231"/>
      <c r="J454" s="43"/>
      <c r="K454" s="43"/>
      <c r="L454" s="47"/>
      <c r="M454" s="232"/>
      <c r="N454" s="233"/>
      <c r="O454" s="87"/>
      <c r="P454" s="87"/>
      <c r="Q454" s="87"/>
      <c r="R454" s="87"/>
      <c r="S454" s="87"/>
      <c r="T454" s="88"/>
      <c r="U454" s="41"/>
      <c r="V454" s="41"/>
      <c r="W454" s="41"/>
      <c r="X454" s="41"/>
      <c r="Y454" s="41"/>
      <c r="Z454" s="41"/>
      <c r="AA454" s="41"/>
      <c r="AB454" s="41"/>
      <c r="AC454" s="41"/>
      <c r="AD454" s="41"/>
      <c r="AE454" s="41"/>
      <c r="AT454" s="20" t="s">
        <v>166</v>
      </c>
      <c r="AU454" s="20" t="s">
        <v>81</v>
      </c>
    </row>
    <row r="455" s="13" customFormat="1">
      <c r="A455" s="13"/>
      <c r="B455" s="239"/>
      <c r="C455" s="240"/>
      <c r="D455" s="241" t="s">
        <v>222</v>
      </c>
      <c r="E455" s="242" t="s">
        <v>19</v>
      </c>
      <c r="F455" s="243" t="s">
        <v>1058</v>
      </c>
      <c r="G455" s="240"/>
      <c r="H455" s="244">
        <v>36</v>
      </c>
      <c r="I455" s="245"/>
      <c r="J455" s="240"/>
      <c r="K455" s="240"/>
      <c r="L455" s="246"/>
      <c r="M455" s="247"/>
      <c r="N455" s="248"/>
      <c r="O455" s="248"/>
      <c r="P455" s="248"/>
      <c r="Q455" s="248"/>
      <c r="R455" s="248"/>
      <c r="S455" s="248"/>
      <c r="T455" s="249"/>
      <c r="U455" s="13"/>
      <c r="V455" s="13"/>
      <c r="W455" s="13"/>
      <c r="X455" s="13"/>
      <c r="Y455" s="13"/>
      <c r="Z455" s="13"/>
      <c r="AA455" s="13"/>
      <c r="AB455" s="13"/>
      <c r="AC455" s="13"/>
      <c r="AD455" s="13"/>
      <c r="AE455" s="13"/>
      <c r="AT455" s="250" t="s">
        <v>222</v>
      </c>
      <c r="AU455" s="250" t="s">
        <v>81</v>
      </c>
      <c r="AV455" s="13" t="s">
        <v>81</v>
      </c>
      <c r="AW455" s="13" t="s">
        <v>33</v>
      </c>
      <c r="AX455" s="13" t="s">
        <v>79</v>
      </c>
      <c r="AY455" s="250" t="s">
        <v>156</v>
      </c>
    </row>
    <row r="456" s="2" customFormat="1" ht="16.5" customHeight="1">
      <c r="A456" s="41"/>
      <c r="B456" s="42"/>
      <c r="C456" s="216" t="s">
        <v>1059</v>
      </c>
      <c r="D456" s="216" t="s">
        <v>159</v>
      </c>
      <c r="E456" s="217" t="s">
        <v>1060</v>
      </c>
      <c r="F456" s="218" t="s">
        <v>1061</v>
      </c>
      <c r="G456" s="219" t="s">
        <v>266</v>
      </c>
      <c r="H456" s="220">
        <v>1.6000000000000001</v>
      </c>
      <c r="I456" s="221"/>
      <c r="J456" s="222">
        <f>ROUND(I456*H456,2)</f>
        <v>0</v>
      </c>
      <c r="K456" s="218" t="s">
        <v>219</v>
      </c>
      <c r="L456" s="47"/>
      <c r="M456" s="223" t="s">
        <v>19</v>
      </c>
      <c r="N456" s="224" t="s">
        <v>43</v>
      </c>
      <c r="O456" s="87"/>
      <c r="P456" s="225">
        <f>O456*H456</f>
        <v>0</v>
      </c>
      <c r="Q456" s="225">
        <v>0.00024000000000000001</v>
      </c>
      <c r="R456" s="225">
        <f>Q456*H456</f>
        <v>0.00038400000000000001</v>
      </c>
      <c r="S456" s="225">
        <v>0</v>
      </c>
      <c r="T456" s="226">
        <f>S456*H456</f>
        <v>0</v>
      </c>
      <c r="U456" s="41"/>
      <c r="V456" s="41"/>
      <c r="W456" s="41"/>
      <c r="X456" s="41"/>
      <c r="Y456" s="41"/>
      <c r="Z456" s="41"/>
      <c r="AA456" s="41"/>
      <c r="AB456" s="41"/>
      <c r="AC456" s="41"/>
      <c r="AD456" s="41"/>
      <c r="AE456" s="41"/>
      <c r="AR456" s="227" t="s">
        <v>318</v>
      </c>
      <c r="AT456" s="227" t="s">
        <v>159</v>
      </c>
      <c r="AU456" s="227" t="s">
        <v>81</v>
      </c>
      <c r="AY456" s="20" t="s">
        <v>156</v>
      </c>
      <c r="BE456" s="228">
        <f>IF(N456="základní",J456,0)</f>
        <v>0</v>
      </c>
      <c r="BF456" s="228">
        <f>IF(N456="snížená",J456,0)</f>
        <v>0</v>
      </c>
      <c r="BG456" s="228">
        <f>IF(N456="zákl. přenesená",J456,0)</f>
        <v>0</v>
      </c>
      <c r="BH456" s="228">
        <f>IF(N456="sníž. přenesená",J456,0)</f>
        <v>0</v>
      </c>
      <c r="BI456" s="228">
        <f>IF(N456="nulová",J456,0)</f>
        <v>0</v>
      </c>
      <c r="BJ456" s="20" t="s">
        <v>79</v>
      </c>
      <c r="BK456" s="228">
        <f>ROUND(I456*H456,2)</f>
        <v>0</v>
      </c>
      <c r="BL456" s="20" t="s">
        <v>318</v>
      </c>
      <c r="BM456" s="227" t="s">
        <v>1062</v>
      </c>
    </row>
    <row r="457" s="2" customFormat="1">
      <c r="A457" s="41"/>
      <c r="B457" s="42"/>
      <c r="C457" s="43"/>
      <c r="D457" s="229" t="s">
        <v>166</v>
      </c>
      <c r="E457" s="43"/>
      <c r="F457" s="230" t="s">
        <v>1063</v>
      </c>
      <c r="G457" s="43"/>
      <c r="H457" s="43"/>
      <c r="I457" s="231"/>
      <c r="J457" s="43"/>
      <c r="K457" s="43"/>
      <c r="L457" s="47"/>
      <c r="M457" s="232"/>
      <c r="N457" s="233"/>
      <c r="O457" s="87"/>
      <c r="P457" s="87"/>
      <c r="Q457" s="87"/>
      <c r="R457" s="87"/>
      <c r="S457" s="87"/>
      <c r="T457" s="88"/>
      <c r="U457" s="41"/>
      <c r="V457" s="41"/>
      <c r="W457" s="41"/>
      <c r="X457" s="41"/>
      <c r="Y457" s="41"/>
      <c r="Z457" s="41"/>
      <c r="AA457" s="41"/>
      <c r="AB457" s="41"/>
      <c r="AC457" s="41"/>
      <c r="AD457" s="41"/>
      <c r="AE457" s="41"/>
      <c r="AT457" s="20" t="s">
        <v>166</v>
      </c>
      <c r="AU457" s="20" t="s">
        <v>81</v>
      </c>
    </row>
    <row r="458" s="2" customFormat="1" ht="24.15" customHeight="1">
      <c r="A458" s="41"/>
      <c r="B458" s="42"/>
      <c r="C458" s="216" t="s">
        <v>1064</v>
      </c>
      <c r="D458" s="216" t="s">
        <v>159</v>
      </c>
      <c r="E458" s="217" t="s">
        <v>1065</v>
      </c>
      <c r="F458" s="218" t="s">
        <v>1066</v>
      </c>
      <c r="G458" s="219" t="s">
        <v>551</v>
      </c>
      <c r="H458" s="293"/>
      <c r="I458" s="221"/>
      <c r="J458" s="222">
        <f>ROUND(I458*H458,2)</f>
        <v>0</v>
      </c>
      <c r="K458" s="218" t="s">
        <v>219</v>
      </c>
      <c r="L458" s="47"/>
      <c r="M458" s="223" t="s">
        <v>19</v>
      </c>
      <c r="N458" s="224" t="s">
        <v>43</v>
      </c>
      <c r="O458" s="87"/>
      <c r="P458" s="225">
        <f>O458*H458</f>
        <v>0</v>
      </c>
      <c r="Q458" s="225">
        <v>0</v>
      </c>
      <c r="R458" s="225">
        <f>Q458*H458</f>
        <v>0</v>
      </c>
      <c r="S458" s="225">
        <v>0</v>
      </c>
      <c r="T458" s="226">
        <f>S458*H458</f>
        <v>0</v>
      </c>
      <c r="U458" s="41"/>
      <c r="V458" s="41"/>
      <c r="W458" s="41"/>
      <c r="X458" s="41"/>
      <c r="Y458" s="41"/>
      <c r="Z458" s="41"/>
      <c r="AA458" s="41"/>
      <c r="AB458" s="41"/>
      <c r="AC458" s="41"/>
      <c r="AD458" s="41"/>
      <c r="AE458" s="41"/>
      <c r="AR458" s="227" t="s">
        <v>318</v>
      </c>
      <c r="AT458" s="227" t="s">
        <v>159</v>
      </c>
      <c r="AU458" s="227" t="s">
        <v>81</v>
      </c>
      <c r="AY458" s="20" t="s">
        <v>156</v>
      </c>
      <c r="BE458" s="228">
        <f>IF(N458="základní",J458,0)</f>
        <v>0</v>
      </c>
      <c r="BF458" s="228">
        <f>IF(N458="snížená",J458,0)</f>
        <v>0</v>
      </c>
      <c r="BG458" s="228">
        <f>IF(N458="zákl. přenesená",J458,0)</f>
        <v>0</v>
      </c>
      <c r="BH458" s="228">
        <f>IF(N458="sníž. přenesená",J458,0)</f>
        <v>0</v>
      </c>
      <c r="BI458" s="228">
        <f>IF(N458="nulová",J458,0)</f>
        <v>0</v>
      </c>
      <c r="BJ458" s="20" t="s">
        <v>79</v>
      </c>
      <c r="BK458" s="228">
        <f>ROUND(I458*H458,2)</f>
        <v>0</v>
      </c>
      <c r="BL458" s="20" t="s">
        <v>318</v>
      </c>
      <c r="BM458" s="227" t="s">
        <v>1067</v>
      </c>
    </row>
    <row r="459" s="2" customFormat="1">
      <c r="A459" s="41"/>
      <c r="B459" s="42"/>
      <c r="C459" s="43"/>
      <c r="D459" s="229" t="s">
        <v>166</v>
      </c>
      <c r="E459" s="43"/>
      <c r="F459" s="230" t="s">
        <v>1068</v>
      </c>
      <c r="G459" s="43"/>
      <c r="H459" s="43"/>
      <c r="I459" s="231"/>
      <c r="J459" s="43"/>
      <c r="K459" s="43"/>
      <c r="L459" s="47"/>
      <c r="M459" s="232"/>
      <c r="N459" s="233"/>
      <c r="O459" s="87"/>
      <c r="P459" s="87"/>
      <c r="Q459" s="87"/>
      <c r="R459" s="87"/>
      <c r="S459" s="87"/>
      <c r="T459" s="88"/>
      <c r="U459" s="41"/>
      <c r="V459" s="41"/>
      <c r="W459" s="41"/>
      <c r="X459" s="41"/>
      <c r="Y459" s="41"/>
      <c r="Z459" s="41"/>
      <c r="AA459" s="41"/>
      <c r="AB459" s="41"/>
      <c r="AC459" s="41"/>
      <c r="AD459" s="41"/>
      <c r="AE459" s="41"/>
      <c r="AT459" s="20" t="s">
        <v>166</v>
      </c>
      <c r="AU459" s="20" t="s">
        <v>81</v>
      </c>
    </row>
    <row r="460" s="12" customFormat="1" ht="22.8" customHeight="1">
      <c r="A460" s="12"/>
      <c r="B460" s="200"/>
      <c r="C460" s="201"/>
      <c r="D460" s="202" t="s">
        <v>71</v>
      </c>
      <c r="E460" s="214" t="s">
        <v>582</v>
      </c>
      <c r="F460" s="214" t="s">
        <v>583</v>
      </c>
      <c r="G460" s="201"/>
      <c r="H460" s="201"/>
      <c r="I460" s="204"/>
      <c r="J460" s="215">
        <f>BK460</f>
        <v>0</v>
      </c>
      <c r="K460" s="201"/>
      <c r="L460" s="206"/>
      <c r="M460" s="207"/>
      <c r="N460" s="208"/>
      <c r="O460" s="208"/>
      <c r="P460" s="209">
        <f>SUM(P461:P466)</f>
        <v>0</v>
      </c>
      <c r="Q460" s="208"/>
      <c r="R460" s="209">
        <f>SUM(R461:R466)</f>
        <v>0.00036659999999999997</v>
      </c>
      <c r="S460" s="208"/>
      <c r="T460" s="210">
        <f>SUM(T461:T466)</f>
        <v>0</v>
      </c>
      <c r="U460" s="12"/>
      <c r="V460" s="12"/>
      <c r="W460" s="12"/>
      <c r="X460" s="12"/>
      <c r="Y460" s="12"/>
      <c r="Z460" s="12"/>
      <c r="AA460" s="12"/>
      <c r="AB460" s="12"/>
      <c r="AC460" s="12"/>
      <c r="AD460" s="12"/>
      <c r="AE460" s="12"/>
      <c r="AR460" s="211" t="s">
        <v>81</v>
      </c>
      <c r="AT460" s="212" t="s">
        <v>71</v>
      </c>
      <c r="AU460" s="212" t="s">
        <v>79</v>
      </c>
      <c r="AY460" s="211" t="s">
        <v>156</v>
      </c>
      <c r="BK460" s="213">
        <f>SUM(BK461:BK466)</f>
        <v>0</v>
      </c>
    </row>
    <row r="461" s="2" customFormat="1" ht="16.5" customHeight="1">
      <c r="A461" s="41"/>
      <c r="B461" s="42"/>
      <c r="C461" s="216" t="s">
        <v>1069</v>
      </c>
      <c r="D461" s="216" t="s">
        <v>159</v>
      </c>
      <c r="E461" s="217" t="s">
        <v>1070</v>
      </c>
      <c r="F461" s="218" t="s">
        <v>1071</v>
      </c>
      <c r="G461" s="219" t="s">
        <v>218</v>
      </c>
      <c r="H461" s="220">
        <v>1.4099999999999999</v>
      </c>
      <c r="I461" s="221"/>
      <c r="J461" s="222">
        <f>ROUND(I461*H461,2)</f>
        <v>0</v>
      </c>
      <c r="K461" s="218" t="s">
        <v>219</v>
      </c>
      <c r="L461" s="47"/>
      <c r="M461" s="223" t="s">
        <v>19</v>
      </c>
      <c r="N461" s="224" t="s">
        <v>43</v>
      </c>
      <c r="O461" s="87"/>
      <c r="P461" s="225">
        <f>O461*H461</f>
        <v>0</v>
      </c>
      <c r="Q461" s="225">
        <v>0.00013999999999999999</v>
      </c>
      <c r="R461" s="225">
        <f>Q461*H461</f>
        <v>0.00019739999999999997</v>
      </c>
      <c r="S461" s="225">
        <v>0</v>
      </c>
      <c r="T461" s="226">
        <f>S461*H461</f>
        <v>0</v>
      </c>
      <c r="U461" s="41"/>
      <c r="V461" s="41"/>
      <c r="W461" s="41"/>
      <c r="X461" s="41"/>
      <c r="Y461" s="41"/>
      <c r="Z461" s="41"/>
      <c r="AA461" s="41"/>
      <c r="AB461" s="41"/>
      <c r="AC461" s="41"/>
      <c r="AD461" s="41"/>
      <c r="AE461" s="41"/>
      <c r="AR461" s="227" t="s">
        <v>318</v>
      </c>
      <c r="AT461" s="227" t="s">
        <v>159</v>
      </c>
      <c r="AU461" s="227" t="s">
        <v>81</v>
      </c>
      <c r="AY461" s="20" t="s">
        <v>156</v>
      </c>
      <c r="BE461" s="228">
        <f>IF(N461="základní",J461,0)</f>
        <v>0</v>
      </c>
      <c r="BF461" s="228">
        <f>IF(N461="snížená",J461,0)</f>
        <v>0</v>
      </c>
      <c r="BG461" s="228">
        <f>IF(N461="zákl. přenesená",J461,0)</f>
        <v>0</v>
      </c>
      <c r="BH461" s="228">
        <f>IF(N461="sníž. přenesená",J461,0)</f>
        <v>0</v>
      </c>
      <c r="BI461" s="228">
        <f>IF(N461="nulová",J461,0)</f>
        <v>0</v>
      </c>
      <c r="BJ461" s="20" t="s">
        <v>79</v>
      </c>
      <c r="BK461" s="228">
        <f>ROUND(I461*H461,2)</f>
        <v>0</v>
      </c>
      <c r="BL461" s="20" t="s">
        <v>318</v>
      </c>
      <c r="BM461" s="227" t="s">
        <v>1072</v>
      </c>
    </row>
    <row r="462" s="2" customFormat="1">
      <c r="A462" s="41"/>
      <c r="B462" s="42"/>
      <c r="C462" s="43"/>
      <c r="D462" s="229" t="s">
        <v>166</v>
      </c>
      <c r="E462" s="43"/>
      <c r="F462" s="230" t="s">
        <v>1073</v>
      </c>
      <c r="G462" s="43"/>
      <c r="H462" s="43"/>
      <c r="I462" s="231"/>
      <c r="J462" s="43"/>
      <c r="K462" s="43"/>
      <c r="L462" s="47"/>
      <c r="M462" s="232"/>
      <c r="N462" s="233"/>
      <c r="O462" s="87"/>
      <c r="P462" s="87"/>
      <c r="Q462" s="87"/>
      <c r="R462" s="87"/>
      <c r="S462" s="87"/>
      <c r="T462" s="88"/>
      <c r="U462" s="41"/>
      <c r="V462" s="41"/>
      <c r="W462" s="41"/>
      <c r="X462" s="41"/>
      <c r="Y462" s="41"/>
      <c r="Z462" s="41"/>
      <c r="AA462" s="41"/>
      <c r="AB462" s="41"/>
      <c r="AC462" s="41"/>
      <c r="AD462" s="41"/>
      <c r="AE462" s="41"/>
      <c r="AT462" s="20" t="s">
        <v>166</v>
      </c>
      <c r="AU462" s="20" t="s">
        <v>81</v>
      </c>
    </row>
    <row r="463" s="14" customFormat="1">
      <c r="A463" s="14"/>
      <c r="B463" s="251"/>
      <c r="C463" s="252"/>
      <c r="D463" s="241" t="s">
        <v>222</v>
      </c>
      <c r="E463" s="253" t="s">
        <v>19</v>
      </c>
      <c r="F463" s="254" t="s">
        <v>1074</v>
      </c>
      <c r="G463" s="252"/>
      <c r="H463" s="253" t="s">
        <v>19</v>
      </c>
      <c r="I463" s="255"/>
      <c r="J463" s="252"/>
      <c r="K463" s="252"/>
      <c r="L463" s="256"/>
      <c r="M463" s="257"/>
      <c r="N463" s="258"/>
      <c r="O463" s="258"/>
      <c r="P463" s="258"/>
      <c r="Q463" s="258"/>
      <c r="R463" s="258"/>
      <c r="S463" s="258"/>
      <c r="T463" s="259"/>
      <c r="U463" s="14"/>
      <c r="V463" s="14"/>
      <c r="W463" s="14"/>
      <c r="X463" s="14"/>
      <c r="Y463" s="14"/>
      <c r="Z463" s="14"/>
      <c r="AA463" s="14"/>
      <c r="AB463" s="14"/>
      <c r="AC463" s="14"/>
      <c r="AD463" s="14"/>
      <c r="AE463" s="14"/>
      <c r="AT463" s="260" t="s">
        <v>222</v>
      </c>
      <c r="AU463" s="260" t="s">
        <v>81</v>
      </c>
      <c r="AV463" s="14" t="s">
        <v>79</v>
      </c>
      <c r="AW463" s="14" t="s">
        <v>33</v>
      </c>
      <c r="AX463" s="14" t="s">
        <v>72</v>
      </c>
      <c r="AY463" s="260" t="s">
        <v>156</v>
      </c>
    </row>
    <row r="464" s="13" customFormat="1">
      <c r="A464" s="13"/>
      <c r="B464" s="239"/>
      <c r="C464" s="240"/>
      <c r="D464" s="241" t="s">
        <v>222</v>
      </c>
      <c r="E464" s="242" t="s">
        <v>19</v>
      </c>
      <c r="F464" s="243" t="s">
        <v>1075</v>
      </c>
      <c r="G464" s="240"/>
      <c r="H464" s="244">
        <v>1.4099999999999999</v>
      </c>
      <c r="I464" s="245"/>
      <c r="J464" s="240"/>
      <c r="K464" s="240"/>
      <c r="L464" s="246"/>
      <c r="M464" s="247"/>
      <c r="N464" s="248"/>
      <c r="O464" s="248"/>
      <c r="P464" s="248"/>
      <c r="Q464" s="248"/>
      <c r="R464" s="248"/>
      <c r="S464" s="248"/>
      <c r="T464" s="249"/>
      <c r="U464" s="13"/>
      <c r="V464" s="13"/>
      <c r="W464" s="13"/>
      <c r="X464" s="13"/>
      <c r="Y464" s="13"/>
      <c r="Z464" s="13"/>
      <c r="AA464" s="13"/>
      <c r="AB464" s="13"/>
      <c r="AC464" s="13"/>
      <c r="AD464" s="13"/>
      <c r="AE464" s="13"/>
      <c r="AT464" s="250" t="s">
        <v>222</v>
      </c>
      <c r="AU464" s="250" t="s">
        <v>81</v>
      </c>
      <c r="AV464" s="13" t="s">
        <v>81</v>
      </c>
      <c r="AW464" s="13" t="s">
        <v>33</v>
      </c>
      <c r="AX464" s="13" t="s">
        <v>79</v>
      </c>
      <c r="AY464" s="250" t="s">
        <v>156</v>
      </c>
    </row>
    <row r="465" s="2" customFormat="1" ht="16.5" customHeight="1">
      <c r="A465" s="41"/>
      <c r="B465" s="42"/>
      <c r="C465" s="216" t="s">
        <v>1076</v>
      </c>
      <c r="D465" s="216" t="s">
        <v>159</v>
      </c>
      <c r="E465" s="217" t="s">
        <v>1077</v>
      </c>
      <c r="F465" s="218" t="s">
        <v>1078</v>
      </c>
      <c r="G465" s="219" t="s">
        <v>218</v>
      </c>
      <c r="H465" s="220">
        <v>1.4099999999999999</v>
      </c>
      <c r="I465" s="221"/>
      <c r="J465" s="222">
        <f>ROUND(I465*H465,2)</f>
        <v>0</v>
      </c>
      <c r="K465" s="218" t="s">
        <v>219</v>
      </c>
      <c r="L465" s="47"/>
      <c r="M465" s="223" t="s">
        <v>19</v>
      </c>
      <c r="N465" s="224" t="s">
        <v>43</v>
      </c>
      <c r="O465" s="87"/>
      <c r="P465" s="225">
        <f>O465*H465</f>
        <v>0</v>
      </c>
      <c r="Q465" s="225">
        <v>0.00012</v>
      </c>
      <c r="R465" s="225">
        <f>Q465*H465</f>
        <v>0.00016919999999999999</v>
      </c>
      <c r="S465" s="225">
        <v>0</v>
      </c>
      <c r="T465" s="226">
        <f>S465*H465</f>
        <v>0</v>
      </c>
      <c r="U465" s="41"/>
      <c r="V465" s="41"/>
      <c r="W465" s="41"/>
      <c r="X465" s="41"/>
      <c r="Y465" s="41"/>
      <c r="Z465" s="41"/>
      <c r="AA465" s="41"/>
      <c r="AB465" s="41"/>
      <c r="AC465" s="41"/>
      <c r="AD465" s="41"/>
      <c r="AE465" s="41"/>
      <c r="AR465" s="227" t="s">
        <v>318</v>
      </c>
      <c r="AT465" s="227" t="s">
        <v>159</v>
      </c>
      <c r="AU465" s="227" t="s">
        <v>81</v>
      </c>
      <c r="AY465" s="20" t="s">
        <v>156</v>
      </c>
      <c r="BE465" s="228">
        <f>IF(N465="základní",J465,0)</f>
        <v>0</v>
      </c>
      <c r="BF465" s="228">
        <f>IF(N465="snížená",J465,0)</f>
        <v>0</v>
      </c>
      <c r="BG465" s="228">
        <f>IF(N465="zákl. přenesená",J465,0)</f>
        <v>0</v>
      </c>
      <c r="BH465" s="228">
        <f>IF(N465="sníž. přenesená",J465,0)</f>
        <v>0</v>
      </c>
      <c r="BI465" s="228">
        <f>IF(N465="nulová",J465,0)</f>
        <v>0</v>
      </c>
      <c r="BJ465" s="20" t="s">
        <v>79</v>
      </c>
      <c r="BK465" s="228">
        <f>ROUND(I465*H465,2)</f>
        <v>0</v>
      </c>
      <c r="BL465" s="20" t="s">
        <v>318</v>
      </c>
      <c r="BM465" s="227" t="s">
        <v>1079</v>
      </c>
    </row>
    <row r="466" s="2" customFormat="1">
      <c r="A466" s="41"/>
      <c r="B466" s="42"/>
      <c r="C466" s="43"/>
      <c r="D466" s="229" t="s">
        <v>166</v>
      </c>
      <c r="E466" s="43"/>
      <c r="F466" s="230" t="s">
        <v>1080</v>
      </c>
      <c r="G466" s="43"/>
      <c r="H466" s="43"/>
      <c r="I466" s="231"/>
      <c r="J466" s="43"/>
      <c r="K466" s="43"/>
      <c r="L466" s="47"/>
      <c r="M466" s="232"/>
      <c r="N466" s="233"/>
      <c r="O466" s="87"/>
      <c r="P466" s="87"/>
      <c r="Q466" s="87"/>
      <c r="R466" s="87"/>
      <c r="S466" s="87"/>
      <c r="T466" s="88"/>
      <c r="U466" s="41"/>
      <c r="V466" s="41"/>
      <c r="W466" s="41"/>
      <c r="X466" s="41"/>
      <c r="Y466" s="41"/>
      <c r="Z466" s="41"/>
      <c r="AA466" s="41"/>
      <c r="AB466" s="41"/>
      <c r="AC466" s="41"/>
      <c r="AD466" s="41"/>
      <c r="AE466" s="41"/>
      <c r="AT466" s="20" t="s">
        <v>166</v>
      </c>
      <c r="AU466" s="20" t="s">
        <v>81</v>
      </c>
    </row>
    <row r="467" s="12" customFormat="1" ht="22.8" customHeight="1">
      <c r="A467" s="12"/>
      <c r="B467" s="200"/>
      <c r="C467" s="201"/>
      <c r="D467" s="202" t="s">
        <v>71</v>
      </c>
      <c r="E467" s="214" t="s">
        <v>605</v>
      </c>
      <c r="F467" s="214" t="s">
        <v>606</v>
      </c>
      <c r="G467" s="201"/>
      <c r="H467" s="201"/>
      <c r="I467" s="204"/>
      <c r="J467" s="215">
        <f>BK467</f>
        <v>0</v>
      </c>
      <c r="K467" s="201"/>
      <c r="L467" s="206"/>
      <c r="M467" s="207"/>
      <c r="N467" s="208"/>
      <c r="O467" s="208"/>
      <c r="P467" s="209">
        <f>SUM(P468:P534)</f>
        <v>0</v>
      </c>
      <c r="Q467" s="208"/>
      <c r="R467" s="209">
        <f>SUM(R468:R534)</f>
        <v>0.59612116000000004</v>
      </c>
      <c r="S467" s="208"/>
      <c r="T467" s="210">
        <f>SUM(T468:T534)</f>
        <v>0.11943029000000001</v>
      </c>
      <c r="U467" s="12"/>
      <c r="V467" s="12"/>
      <c r="W467" s="12"/>
      <c r="X467" s="12"/>
      <c r="Y467" s="12"/>
      <c r="Z467" s="12"/>
      <c r="AA467" s="12"/>
      <c r="AB467" s="12"/>
      <c r="AC467" s="12"/>
      <c r="AD467" s="12"/>
      <c r="AE467" s="12"/>
      <c r="AR467" s="211" t="s">
        <v>81</v>
      </c>
      <c r="AT467" s="212" t="s">
        <v>71</v>
      </c>
      <c r="AU467" s="212" t="s">
        <v>79</v>
      </c>
      <c r="AY467" s="211" t="s">
        <v>156</v>
      </c>
      <c r="BK467" s="213">
        <f>SUM(BK468:BK534)</f>
        <v>0</v>
      </c>
    </row>
    <row r="468" s="2" customFormat="1" ht="16.5" customHeight="1">
      <c r="A468" s="41"/>
      <c r="B468" s="42"/>
      <c r="C468" s="216" t="s">
        <v>1081</v>
      </c>
      <c r="D468" s="216" t="s">
        <v>159</v>
      </c>
      <c r="E468" s="217" t="s">
        <v>608</v>
      </c>
      <c r="F468" s="218" t="s">
        <v>609</v>
      </c>
      <c r="G468" s="219" t="s">
        <v>218</v>
      </c>
      <c r="H468" s="220">
        <v>385.25900000000001</v>
      </c>
      <c r="I468" s="221"/>
      <c r="J468" s="222">
        <f>ROUND(I468*H468,2)</f>
        <v>0</v>
      </c>
      <c r="K468" s="218" t="s">
        <v>219</v>
      </c>
      <c r="L468" s="47"/>
      <c r="M468" s="223" t="s">
        <v>19</v>
      </c>
      <c r="N468" s="224" t="s">
        <v>43</v>
      </c>
      <c r="O468" s="87"/>
      <c r="P468" s="225">
        <f>O468*H468</f>
        <v>0</v>
      </c>
      <c r="Q468" s="225">
        <v>0.001</v>
      </c>
      <c r="R468" s="225">
        <f>Q468*H468</f>
        <v>0.38525900000000002</v>
      </c>
      <c r="S468" s="225">
        <v>0.00031</v>
      </c>
      <c r="T468" s="226">
        <f>S468*H468</f>
        <v>0.11943029000000001</v>
      </c>
      <c r="U468" s="41"/>
      <c r="V468" s="41"/>
      <c r="W468" s="41"/>
      <c r="X468" s="41"/>
      <c r="Y468" s="41"/>
      <c r="Z468" s="41"/>
      <c r="AA468" s="41"/>
      <c r="AB468" s="41"/>
      <c r="AC468" s="41"/>
      <c r="AD468" s="41"/>
      <c r="AE468" s="41"/>
      <c r="AR468" s="227" t="s">
        <v>318</v>
      </c>
      <c r="AT468" s="227" t="s">
        <v>159</v>
      </c>
      <c r="AU468" s="227" t="s">
        <v>81</v>
      </c>
      <c r="AY468" s="20" t="s">
        <v>156</v>
      </c>
      <c r="BE468" s="228">
        <f>IF(N468="základní",J468,0)</f>
        <v>0</v>
      </c>
      <c r="BF468" s="228">
        <f>IF(N468="snížená",J468,0)</f>
        <v>0</v>
      </c>
      <c r="BG468" s="228">
        <f>IF(N468="zákl. přenesená",J468,0)</f>
        <v>0</v>
      </c>
      <c r="BH468" s="228">
        <f>IF(N468="sníž. přenesená",J468,0)</f>
        <v>0</v>
      </c>
      <c r="BI468" s="228">
        <f>IF(N468="nulová",J468,0)</f>
        <v>0</v>
      </c>
      <c r="BJ468" s="20" t="s">
        <v>79</v>
      </c>
      <c r="BK468" s="228">
        <f>ROUND(I468*H468,2)</f>
        <v>0</v>
      </c>
      <c r="BL468" s="20" t="s">
        <v>318</v>
      </c>
      <c r="BM468" s="227" t="s">
        <v>1082</v>
      </c>
    </row>
    <row r="469" s="2" customFormat="1">
      <c r="A469" s="41"/>
      <c r="B469" s="42"/>
      <c r="C469" s="43"/>
      <c r="D469" s="229" t="s">
        <v>166</v>
      </c>
      <c r="E469" s="43"/>
      <c r="F469" s="230" t="s">
        <v>611</v>
      </c>
      <c r="G469" s="43"/>
      <c r="H469" s="43"/>
      <c r="I469" s="231"/>
      <c r="J469" s="43"/>
      <c r="K469" s="43"/>
      <c r="L469" s="47"/>
      <c r="M469" s="232"/>
      <c r="N469" s="233"/>
      <c r="O469" s="87"/>
      <c r="P469" s="87"/>
      <c r="Q469" s="87"/>
      <c r="R469" s="87"/>
      <c r="S469" s="87"/>
      <c r="T469" s="88"/>
      <c r="U469" s="41"/>
      <c r="V469" s="41"/>
      <c r="W469" s="41"/>
      <c r="X469" s="41"/>
      <c r="Y469" s="41"/>
      <c r="Z469" s="41"/>
      <c r="AA469" s="41"/>
      <c r="AB469" s="41"/>
      <c r="AC469" s="41"/>
      <c r="AD469" s="41"/>
      <c r="AE469" s="41"/>
      <c r="AT469" s="20" t="s">
        <v>166</v>
      </c>
      <c r="AU469" s="20" t="s">
        <v>81</v>
      </c>
    </row>
    <row r="470" s="13" customFormat="1">
      <c r="A470" s="13"/>
      <c r="B470" s="239"/>
      <c r="C470" s="240"/>
      <c r="D470" s="241" t="s">
        <v>222</v>
      </c>
      <c r="E470" s="242" t="s">
        <v>19</v>
      </c>
      <c r="F470" s="243" t="s">
        <v>1083</v>
      </c>
      <c r="G470" s="240"/>
      <c r="H470" s="244">
        <v>182.33000000000001</v>
      </c>
      <c r="I470" s="245"/>
      <c r="J470" s="240"/>
      <c r="K470" s="240"/>
      <c r="L470" s="246"/>
      <c r="M470" s="247"/>
      <c r="N470" s="248"/>
      <c r="O470" s="248"/>
      <c r="P470" s="248"/>
      <c r="Q470" s="248"/>
      <c r="R470" s="248"/>
      <c r="S470" s="248"/>
      <c r="T470" s="249"/>
      <c r="U470" s="13"/>
      <c r="V470" s="13"/>
      <c r="W470" s="13"/>
      <c r="X470" s="13"/>
      <c r="Y470" s="13"/>
      <c r="Z470" s="13"/>
      <c r="AA470" s="13"/>
      <c r="AB470" s="13"/>
      <c r="AC470" s="13"/>
      <c r="AD470" s="13"/>
      <c r="AE470" s="13"/>
      <c r="AT470" s="250" t="s">
        <v>222</v>
      </c>
      <c r="AU470" s="250" t="s">
        <v>81</v>
      </c>
      <c r="AV470" s="13" t="s">
        <v>81</v>
      </c>
      <c r="AW470" s="13" t="s">
        <v>33</v>
      </c>
      <c r="AX470" s="13" t="s">
        <v>72</v>
      </c>
      <c r="AY470" s="250" t="s">
        <v>156</v>
      </c>
    </row>
    <row r="471" s="13" customFormat="1">
      <c r="A471" s="13"/>
      <c r="B471" s="239"/>
      <c r="C471" s="240"/>
      <c r="D471" s="241" t="s">
        <v>222</v>
      </c>
      <c r="E471" s="242" t="s">
        <v>19</v>
      </c>
      <c r="F471" s="243" t="s">
        <v>1084</v>
      </c>
      <c r="G471" s="240"/>
      <c r="H471" s="244">
        <v>41.618000000000002</v>
      </c>
      <c r="I471" s="245"/>
      <c r="J471" s="240"/>
      <c r="K471" s="240"/>
      <c r="L471" s="246"/>
      <c r="M471" s="247"/>
      <c r="N471" s="248"/>
      <c r="O471" s="248"/>
      <c r="P471" s="248"/>
      <c r="Q471" s="248"/>
      <c r="R471" s="248"/>
      <c r="S471" s="248"/>
      <c r="T471" s="249"/>
      <c r="U471" s="13"/>
      <c r="V471" s="13"/>
      <c r="W471" s="13"/>
      <c r="X471" s="13"/>
      <c r="Y471" s="13"/>
      <c r="Z471" s="13"/>
      <c r="AA471" s="13"/>
      <c r="AB471" s="13"/>
      <c r="AC471" s="13"/>
      <c r="AD471" s="13"/>
      <c r="AE471" s="13"/>
      <c r="AT471" s="250" t="s">
        <v>222</v>
      </c>
      <c r="AU471" s="250" t="s">
        <v>81</v>
      </c>
      <c r="AV471" s="13" t="s">
        <v>81</v>
      </c>
      <c r="AW471" s="13" t="s">
        <v>33</v>
      </c>
      <c r="AX471" s="13" t="s">
        <v>72</v>
      </c>
      <c r="AY471" s="250" t="s">
        <v>156</v>
      </c>
    </row>
    <row r="472" s="13" customFormat="1">
      <c r="A472" s="13"/>
      <c r="B472" s="239"/>
      <c r="C472" s="240"/>
      <c r="D472" s="241" t="s">
        <v>222</v>
      </c>
      <c r="E472" s="242" t="s">
        <v>19</v>
      </c>
      <c r="F472" s="243" t="s">
        <v>1085</v>
      </c>
      <c r="G472" s="240"/>
      <c r="H472" s="244">
        <v>5.2469999999999999</v>
      </c>
      <c r="I472" s="245"/>
      <c r="J472" s="240"/>
      <c r="K472" s="240"/>
      <c r="L472" s="246"/>
      <c r="M472" s="247"/>
      <c r="N472" s="248"/>
      <c r="O472" s="248"/>
      <c r="P472" s="248"/>
      <c r="Q472" s="248"/>
      <c r="R472" s="248"/>
      <c r="S472" s="248"/>
      <c r="T472" s="249"/>
      <c r="U472" s="13"/>
      <c r="V472" s="13"/>
      <c r="W472" s="13"/>
      <c r="X472" s="13"/>
      <c r="Y472" s="13"/>
      <c r="Z472" s="13"/>
      <c r="AA472" s="13"/>
      <c r="AB472" s="13"/>
      <c r="AC472" s="13"/>
      <c r="AD472" s="13"/>
      <c r="AE472" s="13"/>
      <c r="AT472" s="250" t="s">
        <v>222</v>
      </c>
      <c r="AU472" s="250" t="s">
        <v>81</v>
      </c>
      <c r="AV472" s="13" t="s">
        <v>81</v>
      </c>
      <c r="AW472" s="13" t="s">
        <v>33</v>
      </c>
      <c r="AX472" s="13" t="s">
        <v>72</v>
      </c>
      <c r="AY472" s="250" t="s">
        <v>156</v>
      </c>
    </row>
    <row r="473" s="13" customFormat="1">
      <c r="A473" s="13"/>
      <c r="B473" s="239"/>
      <c r="C473" s="240"/>
      <c r="D473" s="241" t="s">
        <v>222</v>
      </c>
      <c r="E473" s="242" t="s">
        <v>19</v>
      </c>
      <c r="F473" s="243" t="s">
        <v>1086</v>
      </c>
      <c r="G473" s="240"/>
      <c r="H473" s="244">
        <v>19.393999999999998</v>
      </c>
      <c r="I473" s="245"/>
      <c r="J473" s="240"/>
      <c r="K473" s="240"/>
      <c r="L473" s="246"/>
      <c r="M473" s="247"/>
      <c r="N473" s="248"/>
      <c r="O473" s="248"/>
      <c r="P473" s="248"/>
      <c r="Q473" s="248"/>
      <c r="R473" s="248"/>
      <c r="S473" s="248"/>
      <c r="T473" s="249"/>
      <c r="U473" s="13"/>
      <c r="V473" s="13"/>
      <c r="W473" s="13"/>
      <c r="X473" s="13"/>
      <c r="Y473" s="13"/>
      <c r="Z473" s="13"/>
      <c r="AA473" s="13"/>
      <c r="AB473" s="13"/>
      <c r="AC473" s="13"/>
      <c r="AD473" s="13"/>
      <c r="AE473" s="13"/>
      <c r="AT473" s="250" t="s">
        <v>222</v>
      </c>
      <c r="AU473" s="250" t="s">
        <v>81</v>
      </c>
      <c r="AV473" s="13" t="s">
        <v>81</v>
      </c>
      <c r="AW473" s="13" t="s">
        <v>33</v>
      </c>
      <c r="AX473" s="13" t="s">
        <v>72</v>
      </c>
      <c r="AY473" s="250" t="s">
        <v>156</v>
      </c>
    </row>
    <row r="474" s="13" customFormat="1">
      <c r="A474" s="13"/>
      <c r="B474" s="239"/>
      <c r="C474" s="240"/>
      <c r="D474" s="241" t="s">
        <v>222</v>
      </c>
      <c r="E474" s="242" t="s">
        <v>19</v>
      </c>
      <c r="F474" s="243" t="s">
        <v>762</v>
      </c>
      <c r="G474" s="240"/>
      <c r="H474" s="244">
        <v>-1.1379999999999999</v>
      </c>
      <c r="I474" s="245"/>
      <c r="J474" s="240"/>
      <c r="K474" s="240"/>
      <c r="L474" s="246"/>
      <c r="M474" s="247"/>
      <c r="N474" s="248"/>
      <c r="O474" s="248"/>
      <c r="P474" s="248"/>
      <c r="Q474" s="248"/>
      <c r="R474" s="248"/>
      <c r="S474" s="248"/>
      <c r="T474" s="249"/>
      <c r="U474" s="13"/>
      <c r="V474" s="13"/>
      <c r="W474" s="13"/>
      <c r="X474" s="13"/>
      <c r="Y474" s="13"/>
      <c r="Z474" s="13"/>
      <c r="AA474" s="13"/>
      <c r="AB474" s="13"/>
      <c r="AC474" s="13"/>
      <c r="AD474" s="13"/>
      <c r="AE474" s="13"/>
      <c r="AT474" s="250" t="s">
        <v>222</v>
      </c>
      <c r="AU474" s="250" t="s">
        <v>81</v>
      </c>
      <c r="AV474" s="13" t="s">
        <v>81</v>
      </c>
      <c r="AW474" s="13" t="s">
        <v>33</v>
      </c>
      <c r="AX474" s="13" t="s">
        <v>72</v>
      </c>
      <c r="AY474" s="250" t="s">
        <v>156</v>
      </c>
    </row>
    <row r="475" s="13" customFormat="1">
      <c r="A475" s="13"/>
      <c r="B475" s="239"/>
      <c r="C475" s="240"/>
      <c r="D475" s="241" t="s">
        <v>222</v>
      </c>
      <c r="E475" s="242" t="s">
        <v>19</v>
      </c>
      <c r="F475" s="243" t="s">
        <v>1087</v>
      </c>
      <c r="G475" s="240"/>
      <c r="H475" s="244">
        <v>-0.105</v>
      </c>
      <c r="I475" s="245"/>
      <c r="J475" s="240"/>
      <c r="K475" s="240"/>
      <c r="L475" s="246"/>
      <c r="M475" s="247"/>
      <c r="N475" s="248"/>
      <c r="O475" s="248"/>
      <c r="P475" s="248"/>
      <c r="Q475" s="248"/>
      <c r="R475" s="248"/>
      <c r="S475" s="248"/>
      <c r="T475" s="249"/>
      <c r="U475" s="13"/>
      <c r="V475" s="13"/>
      <c r="W475" s="13"/>
      <c r="X475" s="13"/>
      <c r="Y475" s="13"/>
      <c r="Z475" s="13"/>
      <c r="AA475" s="13"/>
      <c r="AB475" s="13"/>
      <c r="AC475" s="13"/>
      <c r="AD475" s="13"/>
      <c r="AE475" s="13"/>
      <c r="AT475" s="250" t="s">
        <v>222</v>
      </c>
      <c r="AU475" s="250" t="s">
        <v>81</v>
      </c>
      <c r="AV475" s="13" t="s">
        <v>81</v>
      </c>
      <c r="AW475" s="13" t="s">
        <v>33</v>
      </c>
      <c r="AX475" s="13" t="s">
        <v>72</v>
      </c>
      <c r="AY475" s="250" t="s">
        <v>156</v>
      </c>
    </row>
    <row r="476" s="13" customFormat="1">
      <c r="A476" s="13"/>
      <c r="B476" s="239"/>
      <c r="C476" s="240"/>
      <c r="D476" s="241" t="s">
        <v>222</v>
      </c>
      <c r="E476" s="242" t="s">
        <v>19</v>
      </c>
      <c r="F476" s="243" t="s">
        <v>1088</v>
      </c>
      <c r="G476" s="240"/>
      <c r="H476" s="244">
        <v>-1.7789999999999999</v>
      </c>
      <c r="I476" s="245"/>
      <c r="J476" s="240"/>
      <c r="K476" s="240"/>
      <c r="L476" s="246"/>
      <c r="M476" s="247"/>
      <c r="N476" s="248"/>
      <c r="O476" s="248"/>
      <c r="P476" s="248"/>
      <c r="Q476" s="248"/>
      <c r="R476" s="248"/>
      <c r="S476" s="248"/>
      <c r="T476" s="249"/>
      <c r="U476" s="13"/>
      <c r="V476" s="13"/>
      <c r="W476" s="13"/>
      <c r="X476" s="13"/>
      <c r="Y476" s="13"/>
      <c r="Z476" s="13"/>
      <c r="AA476" s="13"/>
      <c r="AB476" s="13"/>
      <c r="AC476" s="13"/>
      <c r="AD476" s="13"/>
      <c r="AE476" s="13"/>
      <c r="AT476" s="250" t="s">
        <v>222</v>
      </c>
      <c r="AU476" s="250" t="s">
        <v>81</v>
      </c>
      <c r="AV476" s="13" t="s">
        <v>81</v>
      </c>
      <c r="AW476" s="13" t="s">
        <v>33</v>
      </c>
      <c r="AX476" s="13" t="s">
        <v>72</v>
      </c>
      <c r="AY476" s="250" t="s">
        <v>156</v>
      </c>
    </row>
    <row r="477" s="13" customFormat="1">
      <c r="A477" s="13"/>
      <c r="B477" s="239"/>
      <c r="C477" s="240"/>
      <c r="D477" s="241" t="s">
        <v>222</v>
      </c>
      <c r="E477" s="242" t="s">
        <v>19</v>
      </c>
      <c r="F477" s="243" t="s">
        <v>1089</v>
      </c>
      <c r="G477" s="240"/>
      <c r="H477" s="244">
        <v>-0.29999999999999999</v>
      </c>
      <c r="I477" s="245"/>
      <c r="J477" s="240"/>
      <c r="K477" s="240"/>
      <c r="L477" s="246"/>
      <c r="M477" s="247"/>
      <c r="N477" s="248"/>
      <c r="O477" s="248"/>
      <c r="P477" s="248"/>
      <c r="Q477" s="248"/>
      <c r="R477" s="248"/>
      <c r="S477" s="248"/>
      <c r="T477" s="249"/>
      <c r="U477" s="13"/>
      <c r="V477" s="13"/>
      <c r="W477" s="13"/>
      <c r="X477" s="13"/>
      <c r="Y477" s="13"/>
      <c r="Z477" s="13"/>
      <c r="AA477" s="13"/>
      <c r="AB477" s="13"/>
      <c r="AC477" s="13"/>
      <c r="AD477" s="13"/>
      <c r="AE477" s="13"/>
      <c r="AT477" s="250" t="s">
        <v>222</v>
      </c>
      <c r="AU477" s="250" t="s">
        <v>81</v>
      </c>
      <c r="AV477" s="13" t="s">
        <v>81</v>
      </c>
      <c r="AW477" s="13" t="s">
        <v>33</v>
      </c>
      <c r="AX477" s="13" t="s">
        <v>72</v>
      </c>
      <c r="AY477" s="250" t="s">
        <v>156</v>
      </c>
    </row>
    <row r="478" s="13" customFormat="1">
      <c r="A478" s="13"/>
      <c r="B478" s="239"/>
      <c r="C478" s="240"/>
      <c r="D478" s="241" t="s">
        <v>222</v>
      </c>
      <c r="E478" s="242" t="s">
        <v>19</v>
      </c>
      <c r="F478" s="243" t="s">
        <v>1090</v>
      </c>
      <c r="G478" s="240"/>
      <c r="H478" s="244">
        <v>-0.432</v>
      </c>
      <c r="I478" s="245"/>
      <c r="J478" s="240"/>
      <c r="K478" s="240"/>
      <c r="L478" s="246"/>
      <c r="M478" s="247"/>
      <c r="N478" s="248"/>
      <c r="O478" s="248"/>
      <c r="P478" s="248"/>
      <c r="Q478" s="248"/>
      <c r="R478" s="248"/>
      <c r="S478" s="248"/>
      <c r="T478" s="249"/>
      <c r="U478" s="13"/>
      <c r="V478" s="13"/>
      <c r="W478" s="13"/>
      <c r="X478" s="13"/>
      <c r="Y478" s="13"/>
      <c r="Z478" s="13"/>
      <c r="AA478" s="13"/>
      <c r="AB478" s="13"/>
      <c r="AC478" s="13"/>
      <c r="AD478" s="13"/>
      <c r="AE478" s="13"/>
      <c r="AT478" s="250" t="s">
        <v>222</v>
      </c>
      <c r="AU478" s="250" t="s">
        <v>81</v>
      </c>
      <c r="AV478" s="13" t="s">
        <v>81</v>
      </c>
      <c r="AW478" s="13" t="s">
        <v>33</v>
      </c>
      <c r="AX478" s="13" t="s">
        <v>72</v>
      </c>
      <c r="AY478" s="250" t="s">
        <v>156</v>
      </c>
    </row>
    <row r="479" s="13" customFormat="1">
      <c r="A479" s="13"/>
      <c r="B479" s="239"/>
      <c r="C479" s="240"/>
      <c r="D479" s="241" t="s">
        <v>222</v>
      </c>
      <c r="E479" s="242" t="s">
        <v>19</v>
      </c>
      <c r="F479" s="243" t="s">
        <v>1091</v>
      </c>
      <c r="G479" s="240"/>
      <c r="H479" s="244">
        <v>-0.83999999999999997</v>
      </c>
      <c r="I479" s="245"/>
      <c r="J479" s="240"/>
      <c r="K479" s="240"/>
      <c r="L479" s="246"/>
      <c r="M479" s="247"/>
      <c r="N479" s="248"/>
      <c r="O479" s="248"/>
      <c r="P479" s="248"/>
      <c r="Q479" s="248"/>
      <c r="R479" s="248"/>
      <c r="S479" s="248"/>
      <c r="T479" s="249"/>
      <c r="U479" s="13"/>
      <c r="V479" s="13"/>
      <c r="W479" s="13"/>
      <c r="X479" s="13"/>
      <c r="Y479" s="13"/>
      <c r="Z479" s="13"/>
      <c r="AA479" s="13"/>
      <c r="AB479" s="13"/>
      <c r="AC479" s="13"/>
      <c r="AD479" s="13"/>
      <c r="AE479" s="13"/>
      <c r="AT479" s="250" t="s">
        <v>222</v>
      </c>
      <c r="AU479" s="250" t="s">
        <v>81</v>
      </c>
      <c r="AV479" s="13" t="s">
        <v>81</v>
      </c>
      <c r="AW479" s="13" t="s">
        <v>33</v>
      </c>
      <c r="AX479" s="13" t="s">
        <v>72</v>
      </c>
      <c r="AY479" s="250" t="s">
        <v>156</v>
      </c>
    </row>
    <row r="480" s="13" customFormat="1">
      <c r="A480" s="13"/>
      <c r="B480" s="239"/>
      <c r="C480" s="240"/>
      <c r="D480" s="241" t="s">
        <v>222</v>
      </c>
      <c r="E480" s="242" t="s">
        <v>19</v>
      </c>
      <c r="F480" s="243" t="s">
        <v>1092</v>
      </c>
      <c r="G480" s="240"/>
      <c r="H480" s="244">
        <v>4.3040000000000003</v>
      </c>
      <c r="I480" s="245"/>
      <c r="J480" s="240"/>
      <c r="K480" s="240"/>
      <c r="L480" s="246"/>
      <c r="M480" s="247"/>
      <c r="N480" s="248"/>
      <c r="O480" s="248"/>
      <c r="P480" s="248"/>
      <c r="Q480" s="248"/>
      <c r="R480" s="248"/>
      <c r="S480" s="248"/>
      <c r="T480" s="249"/>
      <c r="U480" s="13"/>
      <c r="V480" s="13"/>
      <c r="W480" s="13"/>
      <c r="X480" s="13"/>
      <c r="Y480" s="13"/>
      <c r="Z480" s="13"/>
      <c r="AA480" s="13"/>
      <c r="AB480" s="13"/>
      <c r="AC480" s="13"/>
      <c r="AD480" s="13"/>
      <c r="AE480" s="13"/>
      <c r="AT480" s="250" t="s">
        <v>222</v>
      </c>
      <c r="AU480" s="250" t="s">
        <v>81</v>
      </c>
      <c r="AV480" s="13" t="s">
        <v>81</v>
      </c>
      <c r="AW480" s="13" t="s">
        <v>33</v>
      </c>
      <c r="AX480" s="13" t="s">
        <v>72</v>
      </c>
      <c r="AY480" s="250" t="s">
        <v>156</v>
      </c>
    </row>
    <row r="481" s="13" customFormat="1">
      <c r="A481" s="13"/>
      <c r="B481" s="239"/>
      <c r="C481" s="240"/>
      <c r="D481" s="241" t="s">
        <v>222</v>
      </c>
      <c r="E481" s="242" t="s">
        <v>19</v>
      </c>
      <c r="F481" s="243" t="s">
        <v>1093</v>
      </c>
      <c r="G481" s="240"/>
      <c r="H481" s="244">
        <v>-3.621</v>
      </c>
      <c r="I481" s="245"/>
      <c r="J481" s="240"/>
      <c r="K481" s="240"/>
      <c r="L481" s="246"/>
      <c r="M481" s="247"/>
      <c r="N481" s="248"/>
      <c r="O481" s="248"/>
      <c r="P481" s="248"/>
      <c r="Q481" s="248"/>
      <c r="R481" s="248"/>
      <c r="S481" s="248"/>
      <c r="T481" s="249"/>
      <c r="U481" s="13"/>
      <c r="V481" s="13"/>
      <c r="W481" s="13"/>
      <c r="X481" s="13"/>
      <c r="Y481" s="13"/>
      <c r="Z481" s="13"/>
      <c r="AA481" s="13"/>
      <c r="AB481" s="13"/>
      <c r="AC481" s="13"/>
      <c r="AD481" s="13"/>
      <c r="AE481" s="13"/>
      <c r="AT481" s="250" t="s">
        <v>222</v>
      </c>
      <c r="AU481" s="250" t="s">
        <v>81</v>
      </c>
      <c r="AV481" s="13" t="s">
        <v>81</v>
      </c>
      <c r="AW481" s="13" t="s">
        <v>33</v>
      </c>
      <c r="AX481" s="13" t="s">
        <v>72</v>
      </c>
      <c r="AY481" s="250" t="s">
        <v>156</v>
      </c>
    </row>
    <row r="482" s="13" customFormat="1">
      <c r="A482" s="13"/>
      <c r="B482" s="239"/>
      <c r="C482" s="240"/>
      <c r="D482" s="241" t="s">
        <v>222</v>
      </c>
      <c r="E482" s="242" t="s">
        <v>19</v>
      </c>
      <c r="F482" s="243" t="s">
        <v>767</v>
      </c>
      <c r="G482" s="240"/>
      <c r="H482" s="244">
        <v>2.677</v>
      </c>
      <c r="I482" s="245"/>
      <c r="J482" s="240"/>
      <c r="K482" s="240"/>
      <c r="L482" s="246"/>
      <c r="M482" s="247"/>
      <c r="N482" s="248"/>
      <c r="O482" s="248"/>
      <c r="P482" s="248"/>
      <c r="Q482" s="248"/>
      <c r="R482" s="248"/>
      <c r="S482" s="248"/>
      <c r="T482" s="249"/>
      <c r="U482" s="13"/>
      <c r="V482" s="13"/>
      <c r="W482" s="13"/>
      <c r="X482" s="13"/>
      <c r="Y482" s="13"/>
      <c r="Z482" s="13"/>
      <c r="AA482" s="13"/>
      <c r="AB482" s="13"/>
      <c r="AC482" s="13"/>
      <c r="AD482" s="13"/>
      <c r="AE482" s="13"/>
      <c r="AT482" s="250" t="s">
        <v>222</v>
      </c>
      <c r="AU482" s="250" t="s">
        <v>81</v>
      </c>
      <c r="AV482" s="13" t="s">
        <v>81</v>
      </c>
      <c r="AW482" s="13" t="s">
        <v>33</v>
      </c>
      <c r="AX482" s="13" t="s">
        <v>72</v>
      </c>
      <c r="AY482" s="250" t="s">
        <v>156</v>
      </c>
    </row>
    <row r="483" s="13" customFormat="1">
      <c r="A483" s="13"/>
      <c r="B483" s="239"/>
      <c r="C483" s="240"/>
      <c r="D483" s="241" t="s">
        <v>222</v>
      </c>
      <c r="E483" s="242" t="s">
        <v>19</v>
      </c>
      <c r="F483" s="243" t="s">
        <v>768</v>
      </c>
      <c r="G483" s="240"/>
      <c r="H483" s="244">
        <v>0.27200000000000002</v>
      </c>
      <c r="I483" s="245"/>
      <c r="J483" s="240"/>
      <c r="K483" s="240"/>
      <c r="L483" s="246"/>
      <c r="M483" s="247"/>
      <c r="N483" s="248"/>
      <c r="O483" s="248"/>
      <c r="P483" s="248"/>
      <c r="Q483" s="248"/>
      <c r="R483" s="248"/>
      <c r="S483" s="248"/>
      <c r="T483" s="249"/>
      <c r="U483" s="13"/>
      <c r="V483" s="13"/>
      <c r="W483" s="13"/>
      <c r="X483" s="13"/>
      <c r="Y483" s="13"/>
      <c r="Z483" s="13"/>
      <c r="AA483" s="13"/>
      <c r="AB483" s="13"/>
      <c r="AC483" s="13"/>
      <c r="AD483" s="13"/>
      <c r="AE483" s="13"/>
      <c r="AT483" s="250" t="s">
        <v>222</v>
      </c>
      <c r="AU483" s="250" t="s">
        <v>81</v>
      </c>
      <c r="AV483" s="13" t="s">
        <v>81</v>
      </c>
      <c r="AW483" s="13" t="s">
        <v>33</v>
      </c>
      <c r="AX483" s="13" t="s">
        <v>72</v>
      </c>
      <c r="AY483" s="250" t="s">
        <v>156</v>
      </c>
    </row>
    <row r="484" s="13" customFormat="1">
      <c r="A484" s="13"/>
      <c r="B484" s="239"/>
      <c r="C484" s="240"/>
      <c r="D484" s="241" t="s">
        <v>222</v>
      </c>
      <c r="E484" s="242" t="s">
        <v>19</v>
      </c>
      <c r="F484" s="243" t="s">
        <v>764</v>
      </c>
      <c r="G484" s="240"/>
      <c r="H484" s="244">
        <v>2.3500000000000001</v>
      </c>
      <c r="I484" s="245"/>
      <c r="J484" s="240"/>
      <c r="K484" s="240"/>
      <c r="L484" s="246"/>
      <c r="M484" s="247"/>
      <c r="N484" s="248"/>
      <c r="O484" s="248"/>
      <c r="P484" s="248"/>
      <c r="Q484" s="248"/>
      <c r="R484" s="248"/>
      <c r="S484" s="248"/>
      <c r="T484" s="249"/>
      <c r="U484" s="13"/>
      <c r="V484" s="13"/>
      <c r="W484" s="13"/>
      <c r="X484" s="13"/>
      <c r="Y484" s="13"/>
      <c r="Z484" s="13"/>
      <c r="AA484" s="13"/>
      <c r="AB484" s="13"/>
      <c r="AC484" s="13"/>
      <c r="AD484" s="13"/>
      <c r="AE484" s="13"/>
      <c r="AT484" s="250" t="s">
        <v>222</v>
      </c>
      <c r="AU484" s="250" t="s">
        <v>81</v>
      </c>
      <c r="AV484" s="13" t="s">
        <v>81</v>
      </c>
      <c r="AW484" s="13" t="s">
        <v>33</v>
      </c>
      <c r="AX484" s="13" t="s">
        <v>72</v>
      </c>
      <c r="AY484" s="250" t="s">
        <v>156</v>
      </c>
    </row>
    <row r="485" s="13" customFormat="1">
      <c r="A485" s="13"/>
      <c r="B485" s="239"/>
      <c r="C485" s="240"/>
      <c r="D485" s="241" t="s">
        <v>222</v>
      </c>
      <c r="E485" s="242" t="s">
        <v>19</v>
      </c>
      <c r="F485" s="243" t="s">
        <v>768</v>
      </c>
      <c r="G485" s="240"/>
      <c r="H485" s="244">
        <v>0.27200000000000002</v>
      </c>
      <c r="I485" s="245"/>
      <c r="J485" s="240"/>
      <c r="K485" s="240"/>
      <c r="L485" s="246"/>
      <c r="M485" s="247"/>
      <c r="N485" s="248"/>
      <c r="O485" s="248"/>
      <c r="P485" s="248"/>
      <c r="Q485" s="248"/>
      <c r="R485" s="248"/>
      <c r="S485" s="248"/>
      <c r="T485" s="249"/>
      <c r="U485" s="13"/>
      <c r="V485" s="13"/>
      <c r="W485" s="13"/>
      <c r="X485" s="13"/>
      <c r="Y485" s="13"/>
      <c r="Z485" s="13"/>
      <c r="AA485" s="13"/>
      <c r="AB485" s="13"/>
      <c r="AC485" s="13"/>
      <c r="AD485" s="13"/>
      <c r="AE485" s="13"/>
      <c r="AT485" s="250" t="s">
        <v>222</v>
      </c>
      <c r="AU485" s="250" t="s">
        <v>81</v>
      </c>
      <c r="AV485" s="13" t="s">
        <v>81</v>
      </c>
      <c r="AW485" s="13" t="s">
        <v>33</v>
      </c>
      <c r="AX485" s="13" t="s">
        <v>72</v>
      </c>
      <c r="AY485" s="250" t="s">
        <v>156</v>
      </c>
    </row>
    <row r="486" s="13" customFormat="1">
      <c r="A486" s="13"/>
      <c r="B486" s="239"/>
      <c r="C486" s="240"/>
      <c r="D486" s="241" t="s">
        <v>222</v>
      </c>
      <c r="E486" s="242" t="s">
        <v>19</v>
      </c>
      <c r="F486" s="243" t="s">
        <v>1094</v>
      </c>
      <c r="G486" s="240"/>
      <c r="H486" s="244">
        <v>98.974000000000004</v>
      </c>
      <c r="I486" s="245"/>
      <c r="J486" s="240"/>
      <c r="K486" s="240"/>
      <c r="L486" s="246"/>
      <c r="M486" s="247"/>
      <c r="N486" s="248"/>
      <c r="O486" s="248"/>
      <c r="P486" s="248"/>
      <c r="Q486" s="248"/>
      <c r="R486" s="248"/>
      <c r="S486" s="248"/>
      <c r="T486" s="249"/>
      <c r="U486" s="13"/>
      <c r="V486" s="13"/>
      <c r="W486" s="13"/>
      <c r="X486" s="13"/>
      <c r="Y486" s="13"/>
      <c r="Z486" s="13"/>
      <c r="AA486" s="13"/>
      <c r="AB486" s="13"/>
      <c r="AC486" s="13"/>
      <c r="AD486" s="13"/>
      <c r="AE486" s="13"/>
      <c r="AT486" s="250" t="s">
        <v>222</v>
      </c>
      <c r="AU486" s="250" t="s">
        <v>81</v>
      </c>
      <c r="AV486" s="13" t="s">
        <v>81</v>
      </c>
      <c r="AW486" s="13" t="s">
        <v>33</v>
      </c>
      <c r="AX486" s="13" t="s">
        <v>72</v>
      </c>
      <c r="AY486" s="250" t="s">
        <v>156</v>
      </c>
    </row>
    <row r="487" s="13" customFormat="1">
      <c r="A487" s="13"/>
      <c r="B487" s="239"/>
      <c r="C487" s="240"/>
      <c r="D487" s="241" t="s">
        <v>222</v>
      </c>
      <c r="E487" s="242" t="s">
        <v>19</v>
      </c>
      <c r="F487" s="243" t="s">
        <v>775</v>
      </c>
      <c r="G487" s="240"/>
      <c r="H487" s="244">
        <v>-11.032</v>
      </c>
      <c r="I487" s="245"/>
      <c r="J487" s="240"/>
      <c r="K487" s="240"/>
      <c r="L487" s="246"/>
      <c r="M487" s="247"/>
      <c r="N487" s="248"/>
      <c r="O487" s="248"/>
      <c r="P487" s="248"/>
      <c r="Q487" s="248"/>
      <c r="R487" s="248"/>
      <c r="S487" s="248"/>
      <c r="T487" s="249"/>
      <c r="U487" s="13"/>
      <c r="V487" s="13"/>
      <c r="W487" s="13"/>
      <c r="X487" s="13"/>
      <c r="Y487" s="13"/>
      <c r="Z487" s="13"/>
      <c r="AA487" s="13"/>
      <c r="AB487" s="13"/>
      <c r="AC487" s="13"/>
      <c r="AD487" s="13"/>
      <c r="AE487" s="13"/>
      <c r="AT487" s="250" t="s">
        <v>222</v>
      </c>
      <c r="AU487" s="250" t="s">
        <v>81</v>
      </c>
      <c r="AV487" s="13" t="s">
        <v>81</v>
      </c>
      <c r="AW487" s="13" t="s">
        <v>33</v>
      </c>
      <c r="AX487" s="13" t="s">
        <v>72</v>
      </c>
      <c r="AY487" s="250" t="s">
        <v>156</v>
      </c>
    </row>
    <row r="488" s="13" customFormat="1">
      <c r="A488" s="13"/>
      <c r="B488" s="239"/>
      <c r="C488" s="240"/>
      <c r="D488" s="241" t="s">
        <v>222</v>
      </c>
      <c r="E488" s="242" t="s">
        <v>19</v>
      </c>
      <c r="F488" s="243" t="s">
        <v>1095</v>
      </c>
      <c r="G488" s="240"/>
      <c r="H488" s="244">
        <v>-11.615</v>
      </c>
      <c r="I488" s="245"/>
      <c r="J488" s="240"/>
      <c r="K488" s="240"/>
      <c r="L488" s="246"/>
      <c r="M488" s="247"/>
      <c r="N488" s="248"/>
      <c r="O488" s="248"/>
      <c r="P488" s="248"/>
      <c r="Q488" s="248"/>
      <c r="R488" s="248"/>
      <c r="S488" s="248"/>
      <c r="T488" s="249"/>
      <c r="U488" s="13"/>
      <c r="V488" s="13"/>
      <c r="W488" s="13"/>
      <c r="X488" s="13"/>
      <c r="Y488" s="13"/>
      <c r="Z488" s="13"/>
      <c r="AA488" s="13"/>
      <c r="AB488" s="13"/>
      <c r="AC488" s="13"/>
      <c r="AD488" s="13"/>
      <c r="AE488" s="13"/>
      <c r="AT488" s="250" t="s">
        <v>222</v>
      </c>
      <c r="AU488" s="250" t="s">
        <v>81</v>
      </c>
      <c r="AV488" s="13" t="s">
        <v>81</v>
      </c>
      <c r="AW488" s="13" t="s">
        <v>33</v>
      </c>
      <c r="AX488" s="13" t="s">
        <v>72</v>
      </c>
      <c r="AY488" s="250" t="s">
        <v>156</v>
      </c>
    </row>
    <row r="489" s="13" customFormat="1">
      <c r="A489" s="13"/>
      <c r="B489" s="239"/>
      <c r="C489" s="240"/>
      <c r="D489" s="241" t="s">
        <v>222</v>
      </c>
      <c r="E489" s="242" t="s">
        <v>19</v>
      </c>
      <c r="F489" s="243" t="s">
        <v>771</v>
      </c>
      <c r="G489" s="240"/>
      <c r="H489" s="244">
        <v>-11.904</v>
      </c>
      <c r="I489" s="245"/>
      <c r="J489" s="240"/>
      <c r="K489" s="240"/>
      <c r="L489" s="246"/>
      <c r="M489" s="247"/>
      <c r="N489" s="248"/>
      <c r="O489" s="248"/>
      <c r="P489" s="248"/>
      <c r="Q489" s="248"/>
      <c r="R489" s="248"/>
      <c r="S489" s="248"/>
      <c r="T489" s="249"/>
      <c r="U489" s="13"/>
      <c r="V489" s="13"/>
      <c r="W489" s="13"/>
      <c r="X489" s="13"/>
      <c r="Y489" s="13"/>
      <c r="Z489" s="13"/>
      <c r="AA489" s="13"/>
      <c r="AB489" s="13"/>
      <c r="AC489" s="13"/>
      <c r="AD489" s="13"/>
      <c r="AE489" s="13"/>
      <c r="AT489" s="250" t="s">
        <v>222</v>
      </c>
      <c r="AU489" s="250" t="s">
        <v>81</v>
      </c>
      <c r="AV489" s="13" t="s">
        <v>81</v>
      </c>
      <c r="AW489" s="13" t="s">
        <v>33</v>
      </c>
      <c r="AX489" s="13" t="s">
        <v>72</v>
      </c>
      <c r="AY489" s="250" t="s">
        <v>156</v>
      </c>
    </row>
    <row r="490" s="13" customFormat="1">
      <c r="A490" s="13"/>
      <c r="B490" s="239"/>
      <c r="C490" s="240"/>
      <c r="D490" s="241" t="s">
        <v>222</v>
      </c>
      <c r="E490" s="242" t="s">
        <v>19</v>
      </c>
      <c r="F490" s="243" t="s">
        <v>772</v>
      </c>
      <c r="G490" s="240"/>
      <c r="H490" s="244">
        <v>1.0720000000000001</v>
      </c>
      <c r="I490" s="245"/>
      <c r="J490" s="240"/>
      <c r="K490" s="240"/>
      <c r="L490" s="246"/>
      <c r="M490" s="247"/>
      <c r="N490" s="248"/>
      <c r="O490" s="248"/>
      <c r="P490" s="248"/>
      <c r="Q490" s="248"/>
      <c r="R490" s="248"/>
      <c r="S490" s="248"/>
      <c r="T490" s="249"/>
      <c r="U490" s="13"/>
      <c r="V490" s="13"/>
      <c r="W490" s="13"/>
      <c r="X490" s="13"/>
      <c r="Y490" s="13"/>
      <c r="Z490" s="13"/>
      <c r="AA490" s="13"/>
      <c r="AB490" s="13"/>
      <c r="AC490" s="13"/>
      <c r="AD490" s="13"/>
      <c r="AE490" s="13"/>
      <c r="AT490" s="250" t="s">
        <v>222</v>
      </c>
      <c r="AU490" s="250" t="s">
        <v>81</v>
      </c>
      <c r="AV490" s="13" t="s">
        <v>81</v>
      </c>
      <c r="AW490" s="13" t="s">
        <v>33</v>
      </c>
      <c r="AX490" s="13" t="s">
        <v>72</v>
      </c>
      <c r="AY490" s="250" t="s">
        <v>156</v>
      </c>
    </row>
    <row r="491" s="13" customFormat="1">
      <c r="A491" s="13"/>
      <c r="B491" s="239"/>
      <c r="C491" s="240"/>
      <c r="D491" s="241" t="s">
        <v>222</v>
      </c>
      <c r="E491" s="242" t="s">
        <v>19</v>
      </c>
      <c r="F491" s="243" t="s">
        <v>773</v>
      </c>
      <c r="G491" s="240"/>
      <c r="H491" s="244">
        <v>4.8010000000000002</v>
      </c>
      <c r="I491" s="245"/>
      <c r="J491" s="240"/>
      <c r="K491" s="240"/>
      <c r="L491" s="246"/>
      <c r="M491" s="247"/>
      <c r="N491" s="248"/>
      <c r="O491" s="248"/>
      <c r="P491" s="248"/>
      <c r="Q491" s="248"/>
      <c r="R491" s="248"/>
      <c r="S491" s="248"/>
      <c r="T491" s="249"/>
      <c r="U491" s="13"/>
      <c r="V491" s="13"/>
      <c r="W491" s="13"/>
      <c r="X491" s="13"/>
      <c r="Y491" s="13"/>
      <c r="Z491" s="13"/>
      <c r="AA491" s="13"/>
      <c r="AB491" s="13"/>
      <c r="AC491" s="13"/>
      <c r="AD491" s="13"/>
      <c r="AE491" s="13"/>
      <c r="AT491" s="250" t="s">
        <v>222</v>
      </c>
      <c r="AU491" s="250" t="s">
        <v>81</v>
      </c>
      <c r="AV491" s="13" t="s">
        <v>81</v>
      </c>
      <c r="AW491" s="13" t="s">
        <v>33</v>
      </c>
      <c r="AX491" s="13" t="s">
        <v>72</v>
      </c>
      <c r="AY491" s="250" t="s">
        <v>156</v>
      </c>
    </row>
    <row r="492" s="13" customFormat="1">
      <c r="A492" s="13"/>
      <c r="B492" s="239"/>
      <c r="C492" s="240"/>
      <c r="D492" s="241" t="s">
        <v>222</v>
      </c>
      <c r="E492" s="242" t="s">
        <v>19</v>
      </c>
      <c r="F492" s="243" t="s">
        <v>1096</v>
      </c>
      <c r="G492" s="240"/>
      <c r="H492" s="244">
        <v>-1.9570000000000001</v>
      </c>
      <c r="I492" s="245"/>
      <c r="J492" s="240"/>
      <c r="K492" s="240"/>
      <c r="L492" s="246"/>
      <c r="M492" s="247"/>
      <c r="N492" s="248"/>
      <c r="O492" s="248"/>
      <c r="P492" s="248"/>
      <c r="Q492" s="248"/>
      <c r="R492" s="248"/>
      <c r="S492" s="248"/>
      <c r="T492" s="249"/>
      <c r="U492" s="13"/>
      <c r="V492" s="13"/>
      <c r="W492" s="13"/>
      <c r="X492" s="13"/>
      <c r="Y492" s="13"/>
      <c r="Z492" s="13"/>
      <c r="AA492" s="13"/>
      <c r="AB492" s="13"/>
      <c r="AC492" s="13"/>
      <c r="AD492" s="13"/>
      <c r="AE492" s="13"/>
      <c r="AT492" s="250" t="s">
        <v>222</v>
      </c>
      <c r="AU492" s="250" t="s">
        <v>81</v>
      </c>
      <c r="AV492" s="13" t="s">
        <v>81</v>
      </c>
      <c r="AW492" s="13" t="s">
        <v>33</v>
      </c>
      <c r="AX492" s="13" t="s">
        <v>72</v>
      </c>
      <c r="AY492" s="250" t="s">
        <v>156</v>
      </c>
    </row>
    <row r="493" s="13" customFormat="1">
      <c r="A493" s="13"/>
      <c r="B493" s="239"/>
      <c r="C493" s="240"/>
      <c r="D493" s="241" t="s">
        <v>222</v>
      </c>
      <c r="E493" s="242" t="s">
        <v>19</v>
      </c>
      <c r="F493" s="243" t="s">
        <v>1097</v>
      </c>
      <c r="G493" s="240"/>
      <c r="H493" s="244">
        <v>-1.3999999999999999</v>
      </c>
      <c r="I493" s="245"/>
      <c r="J493" s="240"/>
      <c r="K493" s="240"/>
      <c r="L493" s="246"/>
      <c r="M493" s="247"/>
      <c r="N493" s="248"/>
      <c r="O493" s="248"/>
      <c r="P493" s="248"/>
      <c r="Q493" s="248"/>
      <c r="R493" s="248"/>
      <c r="S493" s="248"/>
      <c r="T493" s="249"/>
      <c r="U493" s="13"/>
      <c r="V493" s="13"/>
      <c r="W493" s="13"/>
      <c r="X493" s="13"/>
      <c r="Y493" s="13"/>
      <c r="Z493" s="13"/>
      <c r="AA493" s="13"/>
      <c r="AB493" s="13"/>
      <c r="AC493" s="13"/>
      <c r="AD493" s="13"/>
      <c r="AE493" s="13"/>
      <c r="AT493" s="250" t="s">
        <v>222</v>
      </c>
      <c r="AU493" s="250" t="s">
        <v>81</v>
      </c>
      <c r="AV493" s="13" t="s">
        <v>81</v>
      </c>
      <c r="AW493" s="13" t="s">
        <v>33</v>
      </c>
      <c r="AX493" s="13" t="s">
        <v>72</v>
      </c>
      <c r="AY493" s="250" t="s">
        <v>156</v>
      </c>
    </row>
    <row r="494" s="13" customFormat="1">
      <c r="A494" s="13"/>
      <c r="B494" s="239"/>
      <c r="C494" s="240"/>
      <c r="D494" s="241" t="s">
        <v>222</v>
      </c>
      <c r="E494" s="242" t="s">
        <v>19</v>
      </c>
      <c r="F494" s="243" t="s">
        <v>1098</v>
      </c>
      <c r="G494" s="240"/>
      <c r="H494" s="244">
        <v>-1.5660000000000001</v>
      </c>
      <c r="I494" s="245"/>
      <c r="J494" s="240"/>
      <c r="K494" s="240"/>
      <c r="L494" s="246"/>
      <c r="M494" s="247"/>
      <c r="N494" s="248"/>
      <c r="O494" s="248"/>
      <c r="P494" s="248"/>
      <c r="Q494" s="248"/>
      <c r="R494" s="248"/>
      <c r="S494" s="248"/>
      <c r="T494" s="249"/>
      <c r="U494" s="13"/>
      <c r="V494" s="13"/>
      <c r="W494" s="13"/>
      <c r="X494" s="13"/>
      <c r="Y494" s="13"/>
      <c r="Z494" s="13"/>
      <c r="AA494" s="13"/>
      <c r="AB494" s="13"/>
      <c r="AC494" s="13"/>
      <c r="AD494" s="13"/>
      <c r="AE494" s="13"/>
      <c r="AT494" s="250" t="s">
        <v>222</v>
      </c>
      <c r="AU494" s="250" t="s">
        <v>81</v>
      </c>
      <c r="AV494" s="13" t="s">
        <v>81</v>
      </c>
      <c r="AW494" s="13" t="s">
        <v>33</v>
      </c>
      <c r="AX494" s="13" t="s">
        <v>72</v>
      </c>
      <c r="AY494" s="250" t="s">
        <v>156</v>
      </c>
    </row>
    <row r="495" s="13" customFormat="1">
      <c r="A495" s="13"/>
      <c r="B495" s="239"/>
      <c r="C495" s="240"/>
      <c r="D495" s="241" t="s">
        <v>222</v>
      </c>
      <c r="E495" s="242" t="s">
        <v>19</v>
      </c>
      <c r="F495" s="243" t="s">
        <v>1099</v>
      </c>
      <c r="G495" s="240"/>
      <c r="H495" s="244">
        <v>-0.63500000000000001</v>
      </c>
      <c r="I495" s="245"/>
      <c r="J495" s="240"/>
      <c r="K495" s="240"/>
      <c r="L495" s="246"/>
      <c r="M495" s="247"/>
      <c r="N495" s="248"/>
      <c r="O495" s="248"/>
      <c r="P495" s="248"/>
      <c r="Q495" s="248"/>
      <c r="R495" s="248"/>
      <c r="S495" s="248"/>
      <c r="T495" s="249"/>
      <c r="U495" s="13"/>
      <c r="V495" s="13"/>
      <c r="W495" s="13"/>
      <c r="X495" s="13"/>
      <c r="Y495" s="13"/>
      <c r="Z495" s="13"/>
      <c r="AA495" s="13"/>
      <c r="AB495" s="13"/>
      <c r="AC495" s="13"/>
      <c r="AD495" s="13"/>
      <c r="AE495" s="13"/>
      <c r="AT495" s="250" t="s">
        <v>222</v>
      </c>
      <c r="AU495" s="250" t="s">
        <v>81</v>
      </c>
      <c r="AV495" s="13" t="s">
        <v>81</v>
      </c>
      <c r="AW495" s="13" t="s">
        <v>33</v>
      </c>
      <c r="AX495" s="13" t="s">
        <v>72</v>
      </c>
      <c r="AY495" s="250" t="s">
        <v>156</v>
      </c>
    </row>
    <row r="496" s="13" customFormat="1">
      <c r="A496" s="13"/>
      <c r="B496" s="239"/>
      <c r="C496" s="240"/>
      <c r="D496" s="241" t="s">
        <v>222</v>
      </c>
      <c r="E496" s="242" t="s">
        <v>19</v>
      </c>
      <c r="F496" s="243" t="s">
        <v>743</v>
      </c>
      <c r="G496" s="240"/>
      <c r="H496" s="244">
        <v>-1.6000000000000001</v>
      </c>
      <c r="I496" s="245"/>
      <c r="J496" s="240"/>
      <c r="K496" s="240"/>
      <c r="L496" s="246"/>
      <c r="M496" s="247"/>
      <c r="N496" s="248"/>
      <c r="O496" s="248"/>
      <c r="P496" s="248"/>
      <c r="Q496" s="248"/>
      <c r="R496" s="248"/>
      <c r="S496" s="248"/>
      <c r="T496" s="249"/>
      <c r="U496" s="13"/>
      <c r="V496" s="13"/>
      <c r="W496" s="13"/>
      <c r="X496" s="13"/>
      <c r="Y496" s="13"/>
      <c r="Z496" s="13"/>
      <c r="AA496" s="13"/>
      <c r="AB496" s="13"/>
      <c r="AC496" s="13"/>
      <c r="AD496" s="13"/>
      <c r="AE496" s="13"/>
      <c r="AT496" s="250" t="s">
        <v>222</v>
      </c>
      <c r="AU496" s="250" t="s">
        <v>81</v>
      </c>
      <c r="AV496" s="13" t="s">
        <v>81</v>
      </c>
      <c r="AW496" s="13" t="s">
        <v>33</v>
      </c>
      <c r="AX496" s="13" t="s">
        <v>72</v>
      </c>
      <c r="AY496" s="250" t="s">
        <v>156</v>
      </c>
    </row>
    <row r="497" s="13" customFormat="1">
      <c r="A497" s="13"/>
      <c r="B497" s="239"/>
      <c r="C497" s="240"/>
      <c r="D497" s="241" t="s">
        <v>222</v>
      </c>
      <c r="E497" s="242" t="s">
        <v>19</v>
      </c>
      <c r="F497" s="243" t="s">
        <v>1100</v>
      </c>
      <c r="G497" s="240"/>
      <c r="H497" s="244">
        <v>81.981999999999999</v>
      </c>
      <c r="I497" s="245"/>
      <c r="J497" s="240"/>
      <c r="K497" s="240"/>
      <c r="L497" s="246"/>
      <c r="M497" s="247"/>
      <c r="N497" s="248"/>
      <c r="O497" s="248"/>
      <c r="P497" s="248"/>
      <c r="Q497" s="248"/>
      <c r="R497" s="248"/>
      <c r="S497" s="248"/>
      <c r="T497" s="249"/>
      <c r="U497" s="13"/>
      <c r="V497" s="13"/>
      <c r="W497" s="13"/>
      <c r="X497" s="13"/>
      <c r="Y497" s="13"/>
      <c r="Z497" s="13"/>
      <c r="AA497" s="13"/>
      <c r="AB497" s="13"/>
      <c r="AC497" s="13"/>
      <c r="AD497" s="13"/>
      <c r="AE497" s="13"/>
      <c r="AT497" s="250" t="s">
        <v>222</v>
      </c>
      <c r="AU497" s="250" t="s">
        <v>81</v>
      </c>
      <c r="AV497" s="13" t="s">
        <v>81</v>
      </c>
      <c r="AW497" s="13" t="s">
        <v>33</v>
      </c>
      <c r="AX497" s="13" t="s">
        <v>72</v>
      </c>
      <c r="AY497" s="250" t="s">
        <v>156</v>
      </c>
    </row>
    <row r="498" s="13" customFormat="1">
      <c r="A498" s="13"/>
      <c r="B498" s="239"/>
      <c r="C498" s="240"/>
      <c r="D498" s="241" t="s">
        <v>222</v>
      </c>
      <c r="E498" s="242" t="s">
        <v>19</v>
      </c>
      <c r="F498" s="243" t="s">
        <v>1095</v>
      </c>
      <c r="G498" s="240"/>
      <c r="H498" s="244">
        <v>-11.615</v>
      </c>
      <c r="I498" s="245"/>
      <c r="J498" s="240"/>
      <c r="K498" s="240"/>
      <c r="L498" s="246"/>
      <c r="M498" s="247"/>
      <c r="N498" s="248"/>
      <c r="O498" s="248"/>
      <c r="P498" s="248"/>
      <c r="Q498" s="248"/>
      <c r="R498" s="248"/>
      <c r="S498" s="248"/>
      <c r="T498" s="249"/>
      <c r="U498" s="13"/>
      <c r="V498" s="13"/>
      <c r="W498" s="13"/>
      <c r="X498" s="13"/>
      <c r="Y498" s="13"/>
      <c r="Z498" s="13"/>
      <c r="AA498" s="13"/>
      <c r="AB498" s="13"/>
      <c r="AC498" s="13"/>
      <c r="AD498" s="13"/>
      <c r="AE498" s="13"/>
      <c r="AT498" s="250" t="s">
        <v>222</v>
      </c>
      <c r="AU498" s="250" t="s">
        <v>81</v>
      </c>
      <c r="AV498" s="13" t="s">
        <v>81</v>
      </c>
      <c r="AW498" s="13" t="s">
        <v>33</v>
      </c>
      <c r="AX498" s="13" t="s">
        <v>72</v>
      </c>
      <c r="AY498" s="250" t="s">
        <v>156</v>
      </c>
    </row>
    <row r="499" s="13" customFormat="1">
      <c r="A499" s="13"/>
      <c r="B499" s="239"/>
      <c r="C499" s="240"/>
      <c r="D499" s="241" t="s">
        <v>222</v>
      </c>
      <c r="E499" s="242" t="s">
        <v>19</v>
      </c>
      <c r="F499" s="243" t="s">
        <v>775</v>
      </c>
      <c r="G499" s="240"/>
      <c r="H499" s="244">
        <v>-11.032</v>
      </c>
      <c r="I499" s="245"/>
      <c r="J499" s="240"/>
      <c r="K499" s="240"/>
      <c r="L499" s="246"/>
      <c r="M499" s="247"/>
      <c r="N499" s="248"/>
      <c r="O499" s="248"/>
      <c r="P499" s="248"/>
      <c r="Q499" s="248"/>
      <c r="R499" s="248"/>
      <c r="S499" s="248"/>
      <c r="T499" s="249"/>
      <c r="U499" s="13"/>
      <c r="V499" s="13"/>
      <c r="W499" s="13"/>
      <c r="X499" s="13"/>
      <c r="Y499" s="13"/>
      <c r="Z499" s="13"/>
      <c r="AA499" s="13"/>
      <c r="AB499" s="13"/>
      <c r="AC499" s="13"/>
      <c r="AD499" s="13"/>
      <c r="AE499" s="13"/>
      <c r="AT499" s="250" t="s">
        <v>222</v>
      </c>
      <c r="AU499" s="250" t="s">
        <v>81</v>
      </c>
      <c r="AV499" s="13" t="s">
        <v>81</v>
      </c>
      <c r="AW499" s="13" t="s">
        <v>33</v>
      </c>
      <c r="AX499" s="13" t="s">
        <v>72</v>
      </c>
      <c r="AY499" s="250" t="s">
        <v>156</v>
      </c>
    </row>
    <row r="500" s="13" customFormat="1">
      <c r="A500" s="13"/>
      <c r="B500" s="239"/>
      <c r="C500" s="240"/>
      <c r="D500" s="241" t="s">
        <v>222</v>
      </c>
      <c r="E500" s="242" t="s">
        <v>19</v>
      </c>
      <c r="F500" s="243" t="s">
        <v>1101</v>
      </c>
      <c r="G500" s="240"/>
      <c r="H500" s="244">
        <v>5.2329999999999997</v>
      </c>
      <c r="I500" s="245"/>
      <c r="J500" s="240"/>
      <c r="K500" s="240"/>
      <c r="L500" s="246"/>
      <c r="M500" s="247"/>
      <c r="N500" s="248"/>
      <c r="O500" s="248"/>
      <c r="P500" s="248"/>
      <c r="Q500" s="248"/>
      <c r="R500" s="248"/>
      <c r="S500" s="248"/>
      <c r="T500" s="249"/>
      <c r="U500" s="13"/>
      <c r="V500" s="13"/>
      <c r="W500" s="13"/>
      <c r="X500" s="13"/>
      <c r="Y500" s="13"/>
      <c r="Z500" s="13"/>
      <c r="AA500" s="13"/>
      <c r="AB500" s="13"/>
      <c r="AC500" s="13"/>
      <c r="AD500" s="13"/>
      <c r="AE500" s="13"/>
      <c r="AT500" s="250" t="s">
        <v>222</v>
      </c>
      <c r="AU500" s="250" t="s">
        <v>81</v>
      </c>
      <c r="AV500" s="13" t="s">
        <v>81</v>
      </c>
      <c r="AW500" s="13" t="s">
        <v>33</v>
      </c>
      <c r="AX500" s="13" t="s">
        <v>72</v>
      </c>
      <c r="AY500" s="250" t="s">
        <v>156</v>
      </c>
    </row>
    <row r="501" s="13" customFormat="1">
      <c r="A501" s="13"/>
      <c r="B501" s="239"/>
      <c r="C501" s="240"/>
      <c r="D501" s="241" t="s">
        <v>222</v>
      </c>
      <c r="E501" s="242" t="s">
        <v>19</v>
      </c>
      <c r="F501" s="243" t="s">
        <v>1102</v>
      </c>
      <c r="G501" s="240"/>
      <c r="H501" s="244">
        <v>4.452</v>
      </c>
      <c r="I501" s="245"/>
      <c r="J501" s="240"/>
      <c r="K501" s="240"/>
      <c r="L501" s="246"/>
      <c r="M501" s="247"/>
      <c r="N501" s="248"/>
      <c r="O501" s="248"/>
      <c r="P501" s="248"/>
      <c r="Q501" s="248"/>
      <c r="R501" s="248"/>
      <c r="S501" s="248"/>
      <c r="T501" s="249"/>
      <c r="U501" s="13"/>
      <c r="V501" s="13"/>
      <c r="W501" s="13"/>
      <c r="X501" s="13"/>
      <c r="Y501" s="13"/>
      <c r="Z501" s="13"/>
      <c r="AA501" s="13"/>
      <c r="AB501" s="13"/>
      <c r="AC501" s="13"/>
      <c r="AD501" s="13"/>
      <c r="AE501" s="13"/>
      <c r="AT501" s="250" t="s">
        <v>222</v>
      </c>
      <c r="AU501" s="250" t="s">
        <v>81</v>
      </c>
      <c r="AV501" s="13" t="s">
        <v>81</v>
      </c>
      <c r="AW501" s="13" t="s">
        <v>33</v>
      </c>
      <c r="AX501" s="13" t="s">
        <v>72</v>
      </c>
      <c r="AY501" s="250" t="s">
        <v>156</v>
      </c>
    </row>
    <row r="502" s="13" customFormat="1">
      <c r="A502" s="13"/>
      <c r="B502" s="239"/>
      <c r="C502" s="240"/>
      <c r="D502" s="241" t="s">
        <v>222</v>
      </c>
      <c r="E502" s="242" t="s">
        <v>19</v>
      </c>
      <c r="F502" s="243" t="s">
        <v>784</v>
      </c>
      <c r="G502" s="240"/>
      <c r="H502" s="244">
        <v>-3.004</v>
      </c>
      <c r="I502" s="245"/>
      <c r="J502" s="240"/>
      <c r="K502" s="240"/>
      <c r="L502" s="246"/>
      <c r="M502" s="247"/>
      <c r="N502" s="248"/>
      <c r="O502" s="248"/>
      <c r="P502" s="248"/>
      <c r="Q502" s="248"/>
      <c r="R502" s="248"/>
      <c r="S502" s="248"/>
      <c r="T502" s="249"/>
      <c r="U502" s="13"/>
      <c r="V502" s="13"/>
      <c r="W502" s="13"/>
      <c r="X502" s="13"/>
      <c r="Y502" s="13"/>
      <c r="Z502" s="13"/>
      <c r="AA502" s="13"/>
      <c r="AB502" s="13"/>
      <c r="AC502" s="13"/>
      <c r="AD502" s="13"/>
      <c r="AE502" s="13"/>
      <c r="AT502" s="250" t="s">
        <v>222</v>
      </c>
      <c r="AU502" s="250" t="s">
        <v>81</v>
      </c>
      <c r="AV502" s="13" t="s">
        <v>81</v>
      </c>
      <c r="AW502" s="13" t="s">
        <v>33</v>
      </c>
      <c r="AX502" s="13" t="s">
        <v>72</v>
      </c>
      <c r="AY502" s="250" t="s">
        <v>156</v>
      </c>
    </row>
    <row r="503" s="13" customFormat="1">
      <c r="A503" s="13"/>
      <c r="B503" s="239"/>
      <c r="C503" s="240"/>
      <c r="D503" s="241" t="s">
        <v>222</v>
      </c>
      <c r="E503" s="242" t="s">
        <v>19</v>
      </c>
      <c r="F503" s="243" t="s">
        <v>785</v>
      </c>
      <c r="G503" s="240"/>
      <c r="H503" s="244">
        <v>1.2310000000000001</v>
      </c>
      <c r="I503" s="245"/>
      <c r="J503" s="240"/>
      <c r="K503" s="240"/>
      <c r="L503" s="246"/>
      <c r="M503" s="247"/>
      <c r="N503" s="248"/>
      <c r="O503" s="248"/>
      <c r="P503" s="248"/>
      <c r="Q503" s="248"/>
      <c r="R503" s="248"/>
      <c r="S503" s="248"/>
      <c r="T503" s="249"/>
      <c r="U503" s="13"/>
      <c r="V503" s="13"/>
      <c r="W503" s="13"/>
      <c r="X503" s="13"/>
      <c r="Y503" s="13"/>
      <c r="Z503" s="13"/>
      <c r="AA503" s="13"/>
      <c r="AB503" s="13"/>
      <c r="AC503" s="13"/>
      <c r="AD503" s="13"/>
      <c r="AE503" s="13"/>
      <c r="AT503" s="250" t="s">
        <v>222</v>
      </c>
      <c r="AU503" s="250" t="s">
        <v>81</v>
      </c>
      <c r="AV503" s="13" t="s">
        <v>81</v>
      </c>
      <c r="AW503" s="13" t="s">
        <v>33</v>
      </c>
      <c r="AX503" s="13" t="s">
        <v>72</v>
      </c>
      <c r="AY503" s="250" t="s">
        <v>156</v>
      </c>
    </row>
    <row r="504" s="13" customFormat="1">
      <c r="A504" s="13"/>
      <c r="B504" s="239"/>
      <c r="C504" s="240"/>
      <c r="D504" s="241" t="s">
        <v>222</v>
      </c>
      <c r="E504" s="242" t="s">
        <v>19</v>
      </c>
      <c r="F504" s="243" t="s">
        <v>1103</v>
      </c>
      <c r="G504" s="240"/>
      <c r="H504" s="244">
        <v>-7.0629999999999997</v>
      </c>
      <c r="I504" s="245"/>
      <c r="J504" s="240"/>
      <c r="K504" s="240"/>
      <c r="L504" s="246"/>
      <c r="M504" s="247"/>
      <c r="N504" s="248"/>
      <c r="O504" s="248"/>
      <c r="P504" s="248"/>
      <c r="Q504" s="248"/>
      <c r="R504" s="248"/>
      <c r="S504" s="248"/>
      <c r="T504" s="249"/>
      <c r="U504" s="13"/>
      <c r="V504" s="13"/>
      <c r="W504" s="13"/>
      <c r="X504" s="13"/>
      <c r="Y504" s="13"/>
      <c r="Z504" s="13"/>
      <c r="AA504" s="13"/>
      <c r="AB504" s="13"/>
      <c r="AC504" s="13"/>
      <c r="AD504" s="13"/>
      <c r="AE504" s="13"/>
      <c r="AT504" s="250" t="s">
        <v>222</v>
      </c>
      <c r="AU504" s="250" t="s">
        <v>81</v>
      </c>
      <c r="AV504" s="13" t="s">
        <v>81</v>
      </c>
      <c r="AW504" s="13" t="s">
        <v>33</v>
      </c>
      <c r="AX504" s="13" t="s">
        <v>72</v>
      </c>
      <c r="AY504" s="250" t="s">
        <v>156</v>
      </c>
    </row>
    <row r="505" s="13" customFormat="1">
      <c r="A505" s="13"/>
      <c r="B505" s="239"/>
      <c r="C505" s="240"/>
      <c r="D505" s="241" t="s">
        <v>222</v>
      </c>
      <c r="E505" s="242" t="s">
        <v>19</v>
      </c>
      <c r="F505" s="243" t="s">
        <v>779</v>
      </c>
      <c r="G505" s="240"/>
      <c r="H505" s="244">
        <v>-1.8</v>
      </c>
      <c r="I505" s="245"/>
      <c r="J505" s="240"/>
      <c r="K505" s="240"/>
      <c r="L505" s="246"/>
      <c r="M505" s="247"/>
      <c r="N505" s="248"/>
      <c r="O505" s="248"/>
      <c r="P505" s="248"/>
      <c r="Q505" s="248"/>
      <c r="R505" s="248"/>
      <c r="S505" s="248"/>
      <c r="T505" s="249"/>
      <c r="U505" s="13"/>
      <c r="V505" s="13"/>
      <c r="W505" s="13"/>
      <c r="X505" s="13"/>
      <c r="Y505" s="13"/>
      <c r="Z505" s="13"/>
      <c r="AA505" s="13"/>
      <c r="AB505" s="13"/>
      <c r="AC505" s="13"/>
      <c r="AD505" s="13"/>
      <c r="AE505" s="13"/>
      <c r="AT505" s="250" t="s">
        <v>222</v>
      </c>
      <c r="AU505" s="250" t="s">
        <v>81</v>
      </c>
      <c r="AV505" s="13" t="s">
        <v>81</v>
      </c>
      <c r="AW505" s="13" t="s">
        <v>33</v>
      </c>
      <c r="AX505" s="13" t="s">
        <v>72</v>
      </c>
      <c r="AY505" s="250" t="s">
        <v>156</v>
      </c>
    </row>
    <row r="506" s="13" customFormat="1">
      <c r="A506" s="13"/>
      <c r="B506" s="239"/>
      <c r="C506" s="240"/>
      <c r="D506" s="241" t="s">
        <v>222</v>
      </c>
      <c r="E506" s="242" t="s">
        <v>19</v>
      </c>
      <c r="F506" s="243" t="s">
        <v>780</v>
      </c>
      <c r="G506" s="240"/>
      <c r="H506" s="244">
        <v>2.1219999999999999</v>
      </c>
      <c r="I506" s="245"/>
      <c r="J506" s="240"/>
      <c r="K506" s="240"/>
      <c r="L506" s="246"/>
      <c r="M506" s="247"/>
      <c r="N506" s="248"/>
      <c r="O506" s="248"/>
      <c r="P506" s="248"/>
      <c r="Q506" s="248"/>
      <c r="R506" s="248"/>
      <c r="S506" s="248"/>
      <c r="T506" s="249"/>
      <c r="U506" s="13"/>
      <c r="V506" s="13"/>
      <c r="W506" s="13"/>
      <c r="X506" s="13"/>
      <c r="Y506" s="13"/>
      <c r="Z506" s="13"/>
      <c r="AA506" s="13"/>
      <c r="AB506" s="13"/>
      <c r="AC506" s="13"/>
      <c r="AD506" s="13"/>
      <c r="AE506" s="13"/>
      <c r="AT506" s="250" t="s">
        <v>222</v>
      </c>
      <c r="AU506" s="250" t="s">
        <v>81</v>
      </c>
      <c r="AV506" s="13" t="s">
        <v>81</v>
      </c>
      <c r="AW506" s="13" t="s">
        <v>33</v>
      </c>
      <c r="AX506" s="13" t="s">
        <v>72</v>
      </c>
      <c r="AY506" s="250" t="s">
        <v>156</v>
      </c>
    </row>
    <row r="507" s="13" customFormat="1">
      <c r="A507" s="13"/>
      <c r="B507" s="239"/>
      <c r="C507" s="240"/>
      <c r="D507" s="241" t="s">
        <v>222</v>
      </c>
      <c r="E507" s="242" t="s">
        <v>19</v>
      </c>
      <c r="F507" s="243" t="s">
        <v>1104</v>
      </c>
      <c r="G507" s="240"/>
      <c r="H507" s="244">
        <v>-3.0299999999999998</v>
      </c>
      <c r="I507" s="245"/>
      <c r="J507" s="240"/>
      <c r="K507" s="240"/>
      <c r="L507" s="246"/>
      <c r="M507" s="247"/>
      <c r="N507" s="248"/>
      <c r="O507" s="248"/>
      <c r="P507" s="248"/>
      <c r="Q507" s="248"/>
      <c r="R507" s="248"/>
      <c r="S507" s="248"/>
      <c r="T507" s="249"/>
      <c r="U507" s="13"/>
      <c r="V507" s="13"/>
      <c r="W507" s="13"/>
      <c r="X507" s="13"/>
      <c r="Y507" s="13"/>
      <c r="Z507" s="13"/>
      <c r="AA507" s="13"/>
      <c r="AB507" s="13"/>
      <c r="AC507" s="13"/>
      <c r="AD507" s="13"/>
      <c r="AE507" s="13"/>
      <c r="AT507" s="250" t="s">
        <v>222</v>
      </c>
      <c r="AU507" s="250" t="s">
        <v>81</v>
      </c>
      <c r="AV507" s="13" t="s">
        <v>81</v>
      </c>
      <c r="AW507" s="13" t="s">
        <v>33</v>
      </c>
      <c r="AX507" s="13" t="s">
        <v>72</v>
      </c>
      <c r="AY507" s="250" t="s">
        <v>156</v>
      </c>
    </row>
    <row r="508" s="13" customFormat="1">
      <c r="A508" s="13"/>
      <c r="B508" s="239"/>
      <c r="C508" s="240"/>
      <c r="D508" s="241" t="s">
        <v>222</v>
      </c>
      <c r="E508" s="242" t="s">
        <v>19</v>
      </c>
      <c r="F508" s="243" t="s">
        <v>1105</v>
      </c>
      <c r="G508" s="240"/>
      <c r="H508" s="244">
        <v>0.376</v>
      </c>
      <c r="I508" s="245"/>
      <c r="J508" s="240"/>
      <c r="K508" s="240"/>
      <c r="L508" s="246"/>
      <c r="M508" s="247"/>
      <c r="N508" s="248"/>
      <c r="O508" s="248"/>
      <c r="P508" s="248"/>
      <c r="Q508" s="248"/>
      <c r="R508" s="248"/>
      <c r="S508" s="248"/>
      <c r="T508" s="249"/>
      <c r="U508" s="13"/>
      <c r="V508" s="13"/>
      <c r="W508" s="13"/>
      <c r="X508" s="13"/>
      <c r="Y508" s="13"/>
      <c r="Z508" s="13"/>
      <c r="AA508" s="13"/>
      <c r="AB508" s="13"/>
      <c r="AC508" s="13"/>
      <c r="AD508" s="13"/>
      <c r="AE508" s="13"/>
      <c r="AT508" s="250" t="s">
        <v>222</v>
      </c>
      <c r="AU508" s="250" t="s">
        <v>81</v>
      </c>
      <c r="AV508" s="13" t="s">
        <v>81</v>
      </c>
      <c r="AW508" s="13" t="s">
        <v>33</v>
      </c>
      <c r="AX508" s="13" t="s">
        <v>72</v>
      </c>
      <c r="AY508" s="250" t="s">
        <v>156</v>
      </c>
    </row>
    <row r="509" s="13" customFormat="1">
      <c r="A509" s="13"/>
      <c r="B509" s="239"/>
      <c r="C509" s="240"/>
      <c r="D509" s="241" t="s">
        <v>222</v>
      </c>
      <c r="E509" s="242" t="s">
        <v>19</v>
      </c>
      <c r="F509" s="243" t="s">
        <v>1106</v>
      </c>
      <c r="G509" s="240"/>
      <c r="H509" s="244">
        <v>1.131</v>
      </c>
      <c r="I509" s="245"/>
      <c r="J509" s="240"/>
      <c r="K509" s="240"/>
      <c r="L509" s="246"/>
      <c r="M509" s="247"/>
      <c r="N509" s="248"/>
      <c r="O509" s="248"/>
      <c r="P509" s="248"/>
      <c r="Q509" s="248"/>
      <c r="R509" s="248"/>
      <c r="S509" s="248"/>
      <c r="T509" s="249"/>
      <c r="U509" s="13"/>
      <c r="V509" s="13"/>
      <c r="W509" s="13"/>
      <c r="X509" s="13"/>
      <c r="Y509" s="13"/>
      <c r="Z509" s="13"/>
      <c r="AA509" s="13"/>
      <c r="AB509" s="13"/>
      <c r="AC509" s="13"/>
      <c r="AD509" s="13"/>
      <c r="AE509" s="13"/>
      <c r="AT509" s="250" t="s">
        <v>222</v>
      </c>
      <c r="AU509" s="250" t="s">
        <v>81</v>
      </c>
      <c r="AV509" s="13" t="s">
        <v>81</v>
      </c>
      <c r="AW509" s="13" t="s">
        <v>33</v>
      </c>
      <c r="AX509" s="13" t="s">
        <v>72</v>
      </c>
      <c r="AY509" s="250" t="s">
        <v>156</v>
      </c>
    </row>
    <row r="510" s="13" customFormat="1">
      <c r="A510" s="13"/>
      <c r="B510" s="239"/>
      <c r="C510" s="240"/>
      <c r="D510" s="241" t="s">
        <v>222</v>
      </c>
      <c r="E510" s="242" t="s">
        <v>19</v>
      </c>
      <c r="F510" s="243" t="s">
        <v>1107</v>
      </c>
      <c r="G510" s="240"/>
      <c r="H510" s="244">
        <v>12.888999999999999</v>
      </c>
      <c r="I510" s="245"/>
      <c r="J510" s="240"/>
      <c r="K510" s="240"/>
      <c r="L510" s="246"/>
      <c r="M510" s="247"/>
      <c r="N510" s="248"/>
      <c r="O510" s="248"/>
      <c r="P510" s="248"/>
      <c r="Q510" s="248"/>
      <c r="R510" s="248"/>
      <c r="S510" s="248"/>
      <c r="T510" s="249"/>
      <c r="U510" s="13"/>
      <c r="V510" s="13"/>
      <c r="W510" s="13"/>
      <c r="X510" s="13"/>
      <c r="Y510" s="13"/>
      <c r="Z510" s="13"/>
      <c r="AA510" s="13"/>
      <c r="AB510" s="13"/>
      <c r="AC510" s="13"/>
      <c r="AD510" s="13"/>
      <c r="AE510" s="13"/>
      <c r="AT510" s="250" t="s">
        <v>222</v>
      </c>
      <c r="AU510" s="250" t="s">
        <v>81</v>
      </c>
      <c r="AV510" s="13" t="s">
        <v>81</v>
      </c>
      <c r="AW510" s="13" t="s">
        <v>33</v>
      </c>
      <c r="AX510" s="13" t="s">
        <v>72</v>
      </c>
      <c r="AY510" s="250" t="s">
        <v>156</v>
      </c>
    </row>
    <row r="511" s="16" customFormat="1">
      <c r="A511" s="16"/>
      <c r="B511" s="272"/>
      <c r="C511" s="273"/>
      <c r="D511" s="241" t="s">
        <v>222</v>
      </c>
      <c r="E511" s="274" t="s">
        <v>19</v>
      </c>
      <c r="F511" s="275" t="s">
        <v>292</v>
      </c>
      <c r="G511" s="273"/>
      <c r="H511" s="276">
        <v>385.25900000000001</v>
      </c>
      <c r="I511" s="277"/>
      <c r="J511" s="273"/>
      <c r="K511" s="273"/>
      <c r="L511" s="278"/>
      <c r="M511" s="279"/>
      <c r="N511" s="280"/>
      <c r="O511" s="280"/>
      <c r="P511" s="280"/>
      <c r="Q511" s="280"/>
      <c r="R511" s="280"/>
      <c r="S511" s="280"/>
      <c r="T511" s="281"/>
      <c r="U511" s="16"/>
      <c r="V511" s="16"/>
      <c r="W511" s="16"/>
      <c r="X511" s="16"/>
      <c r="Y511" s="16"/>
      <c r="Z511" s="16"/>
      <c r="AA511" s="16"/>
      <c r="AB511" s="16"/>
      <c r="AC511" s="16"/>
      <c r="AD511" s="16"/>
      <c r="AE511" s="16"/>
      <c r="AT511" s="282" t="s">
        <v>222</v>
      </c>
      <c r="AU511" s="282" t="s">
        <v>81</v>
      </c>
      <c r="AV511" s="16" t="s">
        <v>178</v>
      </c>
      <c r="AW511" s="16" t="s">
        <v>33</v>
      </c>
      <c r="AX511" s="16" t="s">
        <v>79</v>
      </c>
      <c r="AY511" s="282" t="s">
        <v>156</v>
      </c>
    </row>
    <row r="512" s="2" customFormat="1" ht="24.15" customHeight="1">
      <c r="A512" s="41"/>
      <c r="B512" s="42"/>
      <c r="C512" s="216" t="s">
        <v>1108</v>
      </c>
      <c r="D512" s="216" t="s">
        <v>159</v>
      </c>
      <c r="E512" s="217" t="s">
        <v>613</v>
      </c>
      <c r="F512" s="218" t="s">
        <v>614</v>
      </c>
      <c r="G512" s="219" t="s">
        <v>266</v>
      </c>
      <c r="H512" s="220">
        <v>102.822</v>
      </c>
      <c r="I512" s="221"/>
      <c r="J512" s="222">
        <f>ROUND(I512*H512,2)</f>
        <v>0</v>
      </c>
      <c r="K512" s="218" t="s">
        <v>219</v>
      </c>
      <c r="L512" s="47"/>
      <c r="M512" s="223" t="s">
        <v>19</v>
      </c>
      <c r="N512" s="224" t="s">
        <v>43</v>
      </c>
      <c r="O512" s="87"/>
      <c r="P512" s="225">
        <f>O512*H512</f>
        <v>0</v>
      </c>
      <c r="Q512" s="225">
        <v>0</v>
      </c>
      <c r="R512" s="225">
        <f>Q512*H512</f>
        <v>0</v>
      </c>
      <c r="S512" s="225">
        <v>0</v>
      </c>
      <c r="T512" s="226">
        <f>S512*H512</f>
        <v>0</v>
      </c>
      <c r="U512" s="41"/>
      <c r="V512" s="41"/>
      <c r="W512" s="41"/>
      <c r="X512" s="41"/>
      <c r="Y512" s="41"/>
      <c r="Z512" s="41"/>
      <c r="AA512" s="41"/>
      <c r="AB512" s="41"/>
      <c r="AC512" s="41"/>
      <c r="AD512" s="41"/>
      <c r="AE512" s="41"/>
      <c r="AR512" s="227" t="s">
        <v>318</v>
      </c>
      <c r="AT512" s="227" t="s">
        <v>159</v>
      </c>
      <c r="AU512" s="227" t="s">
        <v>81</v>
      </c>
      <c r="AY512" s="20" t="s">
        <v>156</v>
      </c>
      <c r="BE512" s="228">
        <f>IF(N512="základní",J512,0)</f>
        <v>0</v>
      </c>
      <c r="BF512" s="228">
        <f>IF(N512="snížená",J512,0)</f>
        <v>0</v>
      </c>
      <c r="BG512" s="228">
        <f>IF(N512="zákl. přenesená",J512,0)</f>
        <v>0</v>
      </c>
      <c r="BH512" s="228">
        <f>IF(N512="sníž. přenesená",J512,0)</f>
        <v>0</v>
      </c>
      <c r="BI512" s="228">
        <f>IF(N512="nulová",J512,0)</f>
        <v>0</v>
      </c>
      <c r="BJ512" s="20" t="s">
        <v>79</v>
      </c>
      <c r="BK512" s="228">
        <f>ROUND(I512*H512,2)</f>
        <v>0</v>
      </c>
      <c r="BL512" s="20" t="s">
        <v>318</v>
      </c>
      <c r="BM512" s="227" t="s">
        <v>1109</v>
      </c>
    </row>
    <row r="513" s="2" customFormat="1">
      <c r="A513" s="41"/>
      <c r="B513" s="42"/>
      <c r="C513" s="43"/>
      <c r="D513" s="229" t="s">
        <v>166</v>
      </c>
      <c r="E513" s="43"/>
      <c r="F513" s="230" t="s">
        <v>616</v>
      </c>
      <c r="G513" s="43"/>
      <c r="H513" s="43"/>
      <c r="I513" s="231"/>
      <c r="J513" s="43"/>
      <c r="K513" s="43"/>
      <c r="L513" s="47"/>
      <c r="M513" s="232"/>
      <c r="N513" s="233"/>
      <c r="O513" s="87"/>
      <c r="P513" s="87"/>
      <c r="Q513" s="87"/>
      <c r="R513" s="87"/>
      <c r="S513" s="87"/>
      <c r="T513" s="88"/>
      <c r="U513" s="41"/>
      <c r="V513" s="41"/>
      <c r="W513" s="41"/>
      <c r="X513" s="41"/>
      <c r="Y513" s="41"/>
      <c r="Z513" s="41"/>
      <c r="AA513" s="41"/>
      <c r="AB513" s="41"/>
      <c r="AC513" s="41"/>
      <c r="AD513" s="41"/>
      <c r="AE513" s="41"/>
      <c r="AT513" s="20" t="s">
        <v>166</v>
      </c>
      <c r="AU513" s="20" t="s">
        <v>81</v>
      </c>
    </row>
    <row r="514" s="13" customFormat="1">
      <c r="A514" s="13"/>
      <c r="B514" s="239"/>
      <c r="C514" s="240"/>
      <c r="D514" s="241" t="s">
        <v>222</v>
      </c>
      <c r="E514" s="242" t="s">
        <v>19</v>
      </c>
      <c r="F514" s="243" t="s">
        <v>1110</v>
      </c>
      <c r="G514" s="240"/>
      <c r="H514" s="244">
        <v>102.822</v>
      </c>
      <c r="I514" s="245"/>
      <c r="J514" s="240"/>
      <c r="K514" s="240"/>
      <c r="L514" s="246"/>
      <c r="M514" s="247"/>
      <c r="N514" s="248"/>
      <c r="O514" s="248"/>
      <c r="P514" s="248"/>
      <c r="Q514" s="248"/>
      <c r="R514" s="248"/>
      <c r="S514" s="248"/>
      <c r="T514" s="249"/>
      <c r="U514" s="13"/>
      <c r="V514" s="13"/>
      <c r="W514" s="13"/>
      <c r="X514" s="13"/>
      <c r="Y514" s="13"/>
      <c r="Z514" s="13"/>
      <c r="AA514" s="13"/>
      <c r="AB514" s="13"/>
      <c r="AC514" s="13"/>
      <c r="AD514" s="13"/>
      <c r="AE514" s="13"/>
      <c r="AT514" s="250" t="s">
        <v>222</v>
      </c>
      <c r="AU514" s="250" t="s">
        <v>81</v>
      </c>
      <c r="AV514" s="13" t="s">
        <v>81</v>
      </c>
      <c r="AW514" s="13" t="s">
        <v>33</v>
      </c>
      <c r="AX514" s="13" t="s">
        <v>79</v>
      </c>
      <c r="AY514" s="250" t="s">
        <v>156</v>
      </c>
    </row>
    <row r="515" s="2" customFormat="1" ht="16.5" customHeight="1">
      <c r="A515" s="41"/>
      <c r="B515" s="42"/>
      <c r="C515" s="283" t="s">
        <v>1111</v>
      </c>
      <c r="D515" s="283" t="s">
        <v>348</v>
      </c>
      <c r="E515" s="284" t="s">
        <v>619</v>
      </c>
      <c r="F515" s="285" t="s">
        <v>620</v>
      </c>
      <c r="G515" s="286" t="s">
        <v>266</v>
      </c>
      <c r="H515" s="287">
        <v>123.386</v>
      </c>
      <c r="I515" s="288"/>
      <c r="J515" s="289">
        <f>ROUND(I515*H515,2)</f>
        <v>0</v>
      </c>
      <c r="K515" s="285" t="s">
        <v>219</v>
      </c>
      <c r="L515" s="290"/>
      <c r="M515" s="291" t="s">
        <v>19</v>
      </c>
      <c r="N515" s="292" t="s">
        <v>43</v>
      </c>
      <c r="O515" s="87"/>
      <c r="P515" s="225">
        <f>O515*H515</f>
        <v>0</v>
      </c>
      <c r="Q515" s="225">
        <v>0</v>
      </c>
      <c r="R515" s="225">
        <f>Q515*H515</f>
        <v>0</v>
      </c>
      <c r="S515" s="225">
        <v>0</v>
      </c>
      <c r="T515" s="226">
        <f>S515*H515</f>
        <v>0</v>
      </c>
      <c r="U515" s="41"/>
      <c r="V515" s="41"/>
      <c r="W515" s="41"/>
      <c r="X515" s="41"/>
      <c r="Y515" s="41"/>
      <c r="Z515" s="41"/>
      <c r="AA515" s="41"/>
      <c r="AB515" s="41"/>
      <c r="AC515" s="41"/>
      <c r="AD515" s="41"/>
      <c r="AE515" s="41"/>
      <c r="AR515" s="227" t="s">
        <v>420</v>
      </c>
      <c r="AT515" s="227" t="s">
        <v>348</v>
      </c>
      <c r="AU515" s="227" t="s">
        <v>81</v>
      </c>
      <c r="AY515" s="20" t="s">
        <v>156</v>
      </c>
      <c r="BE515" s="228">
        <f>IF(N515="základní",J515,0)</f>
        <v>0</v>
      </c>
      <c r="BF515" s="228">
        <f>IF(N515="snížená",J515,0)</f>
        <v>0</v>
      </c>
      <c r="BG515" s="228">
        <f>IF(N515="zákl. přenesená",J515,0)</f>
        <v>0</v>
      </c>
      <c r="BH515" s="228">
        <f>IF(N515="sníž. přenesená",J515,0)</f>
        <v>0</v>
      </c>
      <c r="BI515" s="228">
        <f>IF(N515="nulová",J515,0)</f>
        <v>0</v>
      </c>
      <c r="BJ515" s="20" t="s">
        <v>79</v>
      </c>
      <c r="BK515" s="228">
        <f>ROUND(I515*H515,2)</f>
        <v>0</v>
      </c>
      <c r="BL515" s="20" t="s">
        <v>318</v>
      </c>
      <c r="BM515" s="227" t="s">
        <v>1112</v>
      </c>
    </row>
    <row r="516" s="13" customFormat="1">
      <c r="A516" s="13"/>
      <c r="B516" s="239"/>
      <c r="C516" s="240"/>
      <c r="D516" s="241" t="s">
        <v>222</v>
      </c>
      <c r="E516" s="240"/>
      <c r="F516" s="243" t="s">
        <v>1113</v>
      </c>
      <c r="G516" s="240"/>
      <c r="H516" s="244">
        <v>123.386</v>
      </c>
      <c r="I516" s="245"/>
      <c r="J516" s="240"/>
      <c r="K516" s="240"/>
      <c r="L516" s="246"/>
      <c r="M516" s="247"/>
      <c r="N516" s="248"/>
      <c r="O516" s="248"/>
      <c r="P516" s="248"/>
      <c r="Q516" s="248"/>
      <c r="R516" s="248"/>
      <c r="S516" s="248"/>
      <c r="T516" s="249"/>
      <c r="U516" s="13"/>
      <c r="V516" s="13"/>
      <c r="W516" s="13"/>
      <c r="X516" s="13"/>
      <c r="Y516" s="13"/>
      <c r="Z516" s="13"/>
      <c r="AA516" s="13"/>
      <c r="AB516" s="13"/>
      <c r="AC516" s="13"/>
      <c r="AD516" s="13"/>
      <c r="AE516" s="13"/>
      <c r="AT516" s="250" t="s">
        <v>222</v>
      </c>
      <c r="AU516" s="250" t="s">
        <v>81</v>
      </c>
      <c r="AV516" s="13" t="s">
        <v>81</v>
      </c>
      <c r="AW516" s="13" t="s">
        <v>4</v>
      </c>
      <c r="AX516" s="13" t="s">
        <v>79</v>
      </c>
      <c r="AY516" s="250" t="s">
        <v>156</v>
      </c>
    </row>
    <row r="517" s="2" customFormat="1" ht="24.15" customHeight="1">
      <c r="A517" s="41"/>
      <c r="B517" s="42"/>
      <c r="C517" s="216" t="s">
        <v>1114</v>
      </c>
      <c r="D517" s="216" t="s">
        <v>159</v>
      </c>
      <c r="E517" s="217" t="s">
        <v>624</v>
      </c>
      <c r="F517" s="218" t="s">
        <v>625</v>
      </c>
      <c r="G517" s="219" t="s">
        <v>218</v>
      </c>
      <c r="H517" s="220">
        <v>51.917999999999999</v>
      </c>
      <c r="I517" s="221"/>
      <c r="J517" s="222">
        <f>ROUND(I517*H517,2)</f>
        <v>0</v>
      </c>
      <c r="K517" s="218" t="s">
        <v>219</v>
      </c>
      <c r="L517" s="47"/>
      <c r="M517" s="223" t="s">
        <v>19</v>
      </c>
      <c r="N517" s="224" t="s">
        <v>43</v>
      </c>
      <c r="O517" s="87"/>
      <c r="P517" s="225">
        <f>O517*H517</f>
        <v>0</v>
      </c>
      <c r="Q517" s="225">
        <v>0</v>
      </c>
      <c r="R517" s="225">
        <f>Q517*H517</f>
        <v>0</v>
      </c>
      <c r="S517" s="225">
        <v>0</v>
      </c>
      <c r="T517" s="226">
        <f>S517*H517</f>
        <v>0</v>
      </c>
      <c r="U517" s="41"/>
      <c r="V517" s="41"/>
      <c r="W517" s="41"/>
      <c r="X517" s="41"/>
      <c r="Y517" s="41"/>
      <c r="Z517" s="41"/>
      <c r="AA517" s="41"/>
      <c r="AB517" s="41"/>
      <c r="AC517" s="41"/>
      <c r="AD517" s="41"/>
      <c r="AE517" s="41"/>
      <c r="AR517" s="227" t="s">
        <v>318</v>
      </c>
      <c r="AT517" s="227" t="s">
        <v>159</v>
      </c>
      <c r="AU517" s="227" t="s">
        <v>81</v>
      </c>
      <c r="AY517" s="20" t="s">
        <v>156</v>
      </c>
      <c r="BE517" s="228">
        <f>IF(N517="základní",J517,0)</f>
        <v>0</v>
      </c>
      <c r="BF517" s="228">
        <f>IF(N517="snížená",J517,0)</f>
        <v>0</v>
      </c>
      <c r="BG517" s="228">
        <f>IF(N517="zákl. přenesená",J517,0)</f>
        <v>0</v>
      </c>
      <c r="BH517" s="228">
        <f>IF(N517="sníž. přenesená",J517,0)</f>
        <v>0</v>
      </c>
      <c r="BI517" s="228">
        <f>IF(N517="nulová",J517,0)</f>
        <v>0</v>
      </c>
      <c r="BJ517" s="20" t="s">
        <v>79</v>
      </c>
      <c r="BK517" s="228">
        <f>ROUND(I517*H517,2)</f>
        <v>0</v>
      </c>
      <c r="BL517" s="20" t="s">
        <v>318</v>
      </c>
      <c r="BM517" s="227" t="s">
        <v>1115</v>
      </c>
    </row>
    <row r="518" s="2" customFormat="1">
      <c r="A518" s="41"/>
      <c r="B518" s="42"/>
      <c r="C518" s="43"/>
      <c r="D518" s="229" t="s">
        <v>166</v>
      </c>
      <c r="E518" s="43"/>
      <c r="F518" s="230" t="s">
        <v>627</v>
      </c>
      <c r="G518" s="43"/>
      <c r="H518" s="43"/>
      <c r="I518" s="231"/>
      <c r="J518" s="43"/>
      <c r="K518" s="43"/>
      <c r="L518" s="47"/>
      <c r="M518" s="232"/>
      <c r="N518" s="233"/>
      <c r="O518" s="87"/>
      <c r="P518" s="87"/>
      <c r="Q518" s="87"/>
      <c r="R518" s="87"/>
      <c r="S518" s="87"/>
      <c r="T518" s="88"/>
      <c r="U518" s="41"/>
      <c r="V518" s="41"/>
      <c r="W518" s="41"/>
      <c r="X518" s="41"/>
      <c r="Y518" s="41"/>
      <c r="Z518" s="41"/>
      <c r="AA518" s="41"/>
      <c r="AB518" s="41"/>
      <c r="AC518" s="41"/>
      <c r="AD518" s="41"/>
      <c r="AE518" s="41"/>
      <c r="AT518" s="20" t="s">
        <v>166</v>
      </c>
      <c r="AU518" s="20" t="s">
        <v>81</v>
      </c>
    </row>
    <row r="519" s="13" customFormat="1">
      <c r="A519" s="13"/>
      <c r="B519" s="239"/>
      <c r="C519" s="240"/>
      <c r="D519" s="241" t="s">
        <v>222</v>
      </c>
      <c r="E519" s="242" t="s">
        <v>19</v>
      </c>
      <c r="F519" s="243" t="s">
        <v>1116</v>
      </c>
      <c r="G519" s="240"/>
      <c r="H519" s="244">
        <v>2.9550000000000001</v>
      </c>
      <c r="I519" s="245"/>
      <c r="J519" s="240"/>
      <c r="K519" s="240"/>
      <c r="L519" s="246"/>
      <c r="M519" s="247"/>
      <c r="N519" s="248"/>
      <c r="O519" s="248"/>
      <c r="P519" s="248"/>
      <c r="Q519" s="248"/>
      <c r="R519" s="248"/>
      <c r="S519" s="248"/>
      <c r="T519" s="249"/>
      <c r="U519" s="13"/>
      <c r="V519" s="13"/>
      <c r="W519" s="13"/>
      <c r="X519" s="13"/>
      <c r="Y519" s="13"/>
      <c r="Z519" s="13"/>
      <c r="AA519" s="13"/>
      <c r="AB519" s="13"/>
      <c r="AC519" s="13"/>
      <c r="AD519" s="13"/>
      <c r="AE519" s="13"/>
      <c r="AT519" s="250" t="s">
        <v>222</v>
      </c>
      <c r="AU519" s="250" t="s">
        <v>81</v>
      </c>
      <c r="AV519" s="13" t="s">
        <v>81</v>
      </c>
      <c r="AW519" s="13" t="s">
        <v>33</v>
      </c>
      <c r="AX519" s="13" t="s">
        <v>72</v>
      </c>
      <c r="AY519" s="250" t="s">
        <v>156</v>
      </c>
    </row>
    <row r="520" s="13" customFormat="1">
      <c r="A520" s="13"/>
      <c r="B520" s="239"/>
      <c r="C520" s="240"/>
      <c r="D520" s="241" t="s">
        <v>222</v>
      </c>
      <c r="E520" s="242" t="s">
        <v>19</v>
      </c>
      <c r="F520" s="243" t="s">
        <v>1117</v>
      </c>
      <c r="G520" s="240"/>
      <c r="H520" s="244">
        <v>3.0190000000000001</v>
      </c>
      <c r="I520" s="245"/>
      <c r="J520" s="240"/>
      <c r="K520" s="240"/>
      <c r="L520" s="246"/>
      <c r="M520" s="247"/>
      <c r="N520" s="248"/>
      <c r="O520" s="248"/>
      <c r="P520" s="248"/>
      <c r="Q520" s="248"/>
      <c r="R520" s="248"/>
      <c r="S520" s="248"/>
      <c r="T520" s="249"/>
      <c r="U520" s="13"/>
      <c r="V520" s="13"/>
      <c r="W520" s="13"/>
      <c r="X520" s="13"/>
      <c r="Y520" s="13"/>
      <c r="Z520" s="13"/>
      <c r="AA520" s="13"/>
      <c r="AB520" s="13"/>
      <c r="AC520" s="13"/>
      <c r="AD520" s="13"/>
      <c r="AE520" s="13"/>
      <c r="AT520" s="250" t="s">
        <v>222</v>
      </c>
      <c r="AU520" s="250" t="s">
        <v>81</v>
      </c>
      <c r="AV520" s="13" t="s">
        <v>81</v>
      </c>
      <c r="AW520" s="13" t="s">
        <v>33</v>
      </c>
      <c r="AX520" s="13" t="s">
        <v>72</v>
      </c>
      <c r="AY520" s="250" t="s">
        <v>156</v>
      </c>
    </row>
    <row r="521" s="13" customFormat="1">
      <c r="A521" s="13"/>
      <c r="B521" s="239"/>
      <c r="C521" s="240"/>
      <c r="D521" s="241" t="s">
        <v>222</v>
      </c>
      <c r="E521" s="242" t="s">
        <v>19</v>
      </c>
      <c r="F521" s="243" t="s">
        <v>1118</v>
      </c>
      <c r="G521" s="240"/>
      <c r="H521" s="244">
        <v>6.0540000000000003</v>
      </c>
      <c r="I521" s="245"/>
      <c r="J521" s="240"/>
      <c r="K521" s="240"/>
      <c r="L521" s="246"/>
      <c r="M521" s="247"/>
      <c r="N521" s="248"/>
      <c r="O521" s="248"/>
      <c r="P521" s="248"/>
      <c r="Q521" s="248"/>
      <c r="R521" s="248"/>
      <c r="S521" s="248"/>
      <c r="T521" s="249"/>
      <c r="U521" s="13"/>
      <c r="V521" s="13"/>
      <c r="W521" s="13"/>
      <c r="X521" s="13"/>
      <c r="Y521" s="13"/>
      <c r="Z521" s="13"/>
      <c r="AA521" s="13"/>
      <c r="AB521" s="13"/>
      <c r="AC521" s="13"/>
      <c r="AD521" s="13"/>
      <c r="AE521" s="13"/>
      <c r="AT521" s="250" t="s">
        <v>222</v>
      </c>
      <c r="AU521" s="250" t="s">
        <v>81</v>
      </c>
      <c r="AV521" s="13" t="s">
        <v>81</v>
      </c>
      <c r="AW521" s="13" t="s">
        <v>33</v>
      </c>
      <c r="AX521" s="13" t="s">
        <v>72</v>
      </c>
      <c r="AY521" s="250" t="s">
        <v>156</v>
      </c>
    </row>
    <row r="522" s="13" customFormat="1">
      <c r="A522" s="13"/>
      <c r="B522" s="239"/>
      <c r="C522" s="240"/>
      <c r="D522" s="241" t="s">
        <v>222</v>
      </c>
      <c r="E522" s="242" t="s">
        <v>19</v>
      </c>
      <c r="F522" s="243" t="s">
        <v>1119</v>
      </c>
      <c r="G522" s="240"/>
      <c r="H522" s="244">
        <v>12.300000000000001</v>
      </c>
      <c r="I522" s="245"/>
      <c r="J522" s="240"/>
      <c r="K522" s="240"/>
      <c r="L522" s="246"/>
      <c r="M522" s="247"/>
      <c r="N522" s="248"/>
      <c r="O522" s="248"/>
      <c r="P522" s="248"/>
      <c r="Q522" s="248"/>
      <c r="R522" s="248"/>
      <c r="S522" s="248"/>
      <c r="T522" s="249"/>
      <c r="U522" s="13"/>
      <c r="V522" s="13"/>
      <c r="W522" s="13"/>
      <c r="X522" s="13"/>
      <c r="Y522" s="13"/>
      <c r="Z522" s="13"/>
      <c r="AA522" s="13"/>
      <c r="AB522" s="13"/>
      <c r="AC522" s="13"/>
      <c r="AD522" s="13"/>
      <c r="AE522" s="13"/>
      <c r="AT522" s="250" t="s">
        <v>222</v>
      </c>
      <c r="AU522" s="250" t="s">
        <v>81</v>
      </c>
      <c r="AV522" s="13" t="s">
        <v>81</v>
      </c>
      <c r="AW522" s="13" t="s">
        <v>33</v>
      </c>
      <c r="AX522" s="13" t="s">
        <v>72</v>
      </c>
      <c r="AY522" s="250" t="s">
        <v>156</v>
      </c>
    </row>
    <row r="523" s="13" customFormat="1">
      <c r="A523" s="13"/>
      <c r="B523" s="239"/>
      <c r="C523" s="240"/>
      <c r="D523" s="241" t="s">
        <v>222</v>
      </c>
      <c r="E523" s="242" t="s">
        <v>19</v>
      </c>
      <c r="F523" s="243" t="s">
        <v>1120</v>
      </c>
      <c r="G523" s="240"/>
      <c r="H523" s="244">
        <v>7.3799999999999999</v>
      </c>
      <c r="I523" s="245"/>
      <c r="J523" s="240"/>
      <c r="K523" s="240"/>
      <c r="L523" s="246"/>
      <c r="M523" s="247"/>
      <c r="N523" s="248"/>
      <c r="O523" s="248"/>
      <c r="P523" s="248"/>
      <c r="Q523" s="248"/>
      <c r="R523" s="248"/>
      <c r="S523" s="248"/>
      <c r="T523" s="249"/>
      <c r="U523" s="13"/>
      <c r="V523" s="13"/>
      <c r="W523" s="13"/>
      <c r="X523" s="13"/>
      <c r="Y523" s="13"/>
      <c r="Z523" s="13"/>
      <c r="AA523" s="13"/>
      <c r="AB523" s="13"/>
      <c r="AC523" s="13"/>
      <c r="AD523" s="13"/>
      <c r="AE523" s="13"/>
      <c r="AT523" s="250" t="s">
        <v>222</v>
      </c>
      <c r="AU523" s="250" t="s">
        <v>81</v>
      </c>
      <c r="AV523" s="13" t="s">
        <v>81</v>
      </c>
      <c r="AW523" s="13" t="s">
        <v>33</v>
      </c>
      <c r="AX523" s="13" t="s">
        <v>72</v>
      </c>
      <c r="AY523" s="250" t="s">
        <v>156</v>
      </c>
    </row>
    <row r="524" s="13" customFormat="1">
      <c r="A524" s="13"/>
      <c r="B524" s="239"/>
      <c r="C524" s="240"/>
      <c r="D524" s="241" t="s">
        <v>222</v>
      </c>
      <c r="E524" s="242" t="s">
        <v>19</v>
      </c>
      <c r="F524" s="243" t="s">
        <v>1121</v>
      </c>
      <c r="G524" s="240"/>
      <c r="H524" s="244">
        <v>3.0299999999999998</v>
      </c>
      <c r="I524" s="245"/>
      <c r="J524" s="240"/>
      <c r="K524" s="240"/>
      <c r="L524" s="246"/>
      <c r="M524" s="247"/>
      <c r="N524" s="248"/>
      <c r="O524" s="248"/>
      <c r="P524" s="248"/>
      <c r="Q524" s="248"/>
      <c r="R524" s="248"/>
      <c r="S524" s="248"/>
      <c r="T524" s="249"/>
      <c r="U524" s="13"/>
      <c r="V524" s="13"/>
      <c r="W524" s="13"/>
      <c r="X524" s="13"/>
      <c r="Y524" s="13"/>
      <c r="Z524" s="13"/>
      <c r="AA524" s="13"/>
      <c r="AB524" s="13"/>
      <c r="AC524" s="13"/>
      <c r="AD524" s="13"/>
      <c r="AE524" s="13"/>
      <c r="AT524" s="250" t="s">
        <v>222</v>
      </c>
      <c r="AU524" s="250" t="s">
        <v>81</v>
      </c>
      <c r="AV524" s="13" t="s">
        <v>81</v>
      </c>
      <c r="AW524" s="13" t="s">
        <v>33</v>
      </c>
      <c r="AX524" s="13" t="s">
        <v>72</v>
      </c>
      <c r="AY524" s="250" t="s">
        <v>156</v>
      </c>
    </row>
    <row r="525" s="13" customFormat="1">
      <c r="A525" s="13"/>
      <c r="B525" s="239"/>
      <c r="C525" s="240"/>
      <c r="D525" s="241" t="s">
        <v>222</v>
      </c>
      <c r="E525" s="242" t="s">
        <v>19</v>
      </c>
      <c r="F525" s="243" t="s">
        <v>1122</v>
      </c>
      <c r="G525" s="240"/>
      <c r="H525" s="244">
        <v>3.004</v>
      </c>
      <c r="I525" s="245"/>
      <c r="J525" s="240"/>
      <c r="K525" s="240"/>
      <c r="L525" s="246"/>
      <c r="M525" s="247"/>
      <c r="N525" s="248"/>
      <c r="O525" s="248"/>
      <c r="P525" s="248"/>
      <c r="Q525" s="248"/>
      <c r="R525" s="248"/>
      <c r="S525" s="248"/>
      <c r="T525" s="249"/>
      <c r="U525" s="13"/>
      <c r="V525" s="13"/>
      <c r="W525" s="13"/>
      <c r="X525" s="13"/>
      <c r="Y525" s="13"/>
      <c r="Z525" s="13"/>
      <c r="AA525" s="13"/>
      <c r="AB525" s="13"/>
      <c r="AC525" s="13"/>
      <c r="AD525" s="13"/>
      <c r="AE525" s="13"/>
      <c r="AT525" s="250" t="s">
        <v>222</v>
      </c>
      <c r="AU525" s="250" t="s">
        <v>81</v>
      </c>
      <c r="AV525" s="13" t="s">
        <v>81</v>
      </c>
      <c r="AW525" s="13" t="s">
        <v>33</v>
      </c>
      <c r="AX525" s="13" t="s">
        <v>72</v>
      </c>
      <c r="AY525" s="250" t="s">
        <v>156</v>
      </c>
    </row>
    <row r="526" s="13" customFormat="1">
      <c r="A526" s="13"/>
      <c r="B526" s="239"/>
      <c r="C526" s="240"/>
      <c r="D526" s="241" t="s">
        <v>222</v>
      </c>
      <c r="E526" s="242" t="s">
        <v>19</v>
      </c>
      <c r="F526" s="243" t="s">
        <v>1123</v>
      </c>
      <c r="G526" s="240"/>
      <c r="H526" s="244">
        <v>14.176</v>
      </c>
      <c r="I526" s="245"/>
      <c r="J526" s="240"/>
      <c r="K526" s="240"/>
      <c r="L526" s="246"/>
      <c r="M526" s="247"/>
      <c r="N526" s="248"/>
      <c r="O526" s="248"/>
      <c r="P526" s="248"/>
      <c r="Q526" s="248"/>
      <c r="R526" s="248"/>
      <c r="S526" s="248"/>
      <c r="T526" s="249"/>
      <c r="U526" s="13"/>
      <c r="V526" s="13"/>
      <c r="W526" s="13"/>
      <c r="X526" s="13"/>
      <c r="Y526" s="13"/>
      <c r="Z526" s="13"/>
      <c r="AA526" s="13"/>
      <c r="AB526" s="13"/>
      <c r="AC526" s="13"/>
      <c r="AD526" s="13"/>
      <c r="AE526" s="13"/>
      <c r="AT526" s="250" t="s">
        <v>222</v>
      </c>
      <c r="AU526" s="250" t="s">
        <v>81</v>
      </c>
      <c r="AV526" s="13" t="s">
        <v>81</v>
      </c>
      <c r="AW526" s="13" t="s">
        <v>33</v>
      </c>
      <c r="AX526" s="13" t="s">
        <v>72</v>
      </c>
      <c r="AY526" s="250" t="s">
        <v>156</v>
      </c>
    </row>
    <row r="527" s="16" customFormat="1">
      <c r="A527" s="16"/>
      <c r="B527" s="272"/>
      <c r="C527" s="273"/>
      <c r="D527" s="241" t="s">
        <v>222</v>
      </c>
      <c r="E527" s="274" t="s">
        <v>19</v>
      </c>
      <c r="F527" s="275" t="s">
        <v>292</v>
      </c>
      <c r="G527" s="273"/>
      <c r="H527" s="276">
        <v>51.917999999999999</v>
      </c>
      <c r="I527" s="277"/>
      <c r="J527" s="273"/>
      <c r="K527" s="273"/>
      <c r="L527" s="278"/>
      <c r="M527" s="279"/>
      <c r="N527" s="280"/>
      <c r="O527" s="280"/>
      <c r="P527" s="280"/>
      <c r="Q527" s="280"/>
      <c r="R527" s="280"/>
      <c r="S527" s="280"/>
      <c r="T527" s="281"/>
      <c r="U527" s="16"/>
      <c r="V527" s="16"/>
      <c r="W527" s="16"/>
      <c r="X527" s="16"/>
      <c r="Y527" s="16"/>
      <c r="Z527" s="16"/>
      <c r="AA527" s="16"/>
      <c r="AB527" s="16"/>
      <c r="AC527" s="16"/>
      <c r="AD527" s="16"/>
      <c r="AE527" s="16"/>
      <c r="AT527" s="282" t="s">
        <v>222</v>
      </c>
      <c r="AU527" s="282" t="s">
        <v>81</v>
      </c>
      <c r="AV527" s="16" t="s">
        <v>178</v>
      </c>
      <c r="AW527" s="16" t="s">
        <v>33</v>
      </c>
      <c r="AX527" s="16" t="s">
        <v>79</v>
      </c>
      <c r="AY527" s="282" t="s">
        <v>156</v>
      </c>
    </row>
    <row r="528" s="2" customFormat="1" ht="16.5" customHeight="1">
      <c r="A528" s="41"/>
      <c r="B528" s="42"/>
      <c r="C528" s="283" t="s">
        <v>1124</v>
      </c>
      <c r="D528" s="283" t="s">
        <v>348</v>
      </c>
      <c r="E528" s="284" t="s">
        <v>630</v>
      </c>
      <c r="F528" s="285" t="s">
        <v>631</v>
      </c>
      <c r="G528" s="286" t="s">
        <v>218</v>
      </c>
      <c r="H528" s="287">
        <v>62.302</v>
      </c>
      <c r="I528" s="288"/>
      <c r="J528" s="289">
        <f>ROUND(I528*H528,2)</f>
        <v>0</v>
      </c>
      <c r="K528" s="285" t="s">
        <v>219</v>
      </c>
      <c r="L528" s="290"/>
      <c r="M528" s="291" t="s">
        <v>19</v>
      </c>
      <c r="N528" s="292" t="s">
        <v>43</v>
      </c>
      <c r="O528" s="87"/>
      <c r="P528" s="225">
        <f>O528*H528</f>
        <v>0</v>
      </c>
      <c r="Q528" s="225">
        <v>0</v>
      </c>
      <c r="R528" s="225">
        <f>Q528*H528</f>
        <v>0</v>
      </c>
      <c r="S528" s="225">
        <v>0</v>
      </c>
      <c r="T528" s="226">
        <f>S528*H528</f>
        <v>0</v>
      </c>
      <c r="U528" s="41"/>
      <c r="V528" s="41"/>
      <c r="W528" s="41"/>
      <c r="X528" s="41"/>
      <c r="Y528" s="41"/>
      <c r="Z528" s="41"/>
      <c r="AA528" s="41"/>
      <c r="AB528" s="41"/>
      <c r="AC528" s="41"/>
      <c r="AD528" s="41"/>
      <c r="AE528" s="41"/>
      <c r="AR528" s="227" t="s">
        <v>420</v>
      </c>
      <c r="AT528" s="227" t="s">
        <v>348</v>
      </c>
      <c r="AU528" s="227" t="s">
        <v>81</v>
      </c>
      <c r="AY528" s="20" t="s">
        <v>156</v>
      </c>
      <c r="BE528" s="228">
        <f>IF(N528="základní",J528,0)</f>
        <v>0</v>
      </c>
      <c r="BF528" s="228">
        <f>IF(N528="snížená",J528,0)</f>
        <v>0</v>
      </c>
      <c r="BG528" s="228">
        <f>IF(N528="zákl. přenesená",J528,0)</f>
        <v>0</v>
      </c>
      <c r="BH528" s="228">
        <f>IF(N528="sníž. přenesená",J528,0)</f>
        <v>0</v>
      </c>
      <c r="BI528" s="228">
        <f>IF(N528="nulová",J528,0)</f>
        <v>0</v>
      </c>
      <c r="BJ528" s="20" t="s">
        <v>79</v>
      </c>
      <c r="BK528" s="228">
        <f>ROUND(I528*H528,2)</f>
        <v>0</v>
      </c>
      <c r="BL528" s="20" t="s">
        <v>318</v>
      </c>
      <c r="BM528" s="227" t="s">
        <v>1125</v>
      </c>
    </row>
    <row r="529" s="13" customFormat="1">
      <c r="A529" s="13"/>
      <c r="B529" s="239"/>
      <c r="C529" s="240"/>
      <c r="D529" s="241" t="s">
        <v>222</v>
      </c>
      <c r="E529" s="240"/>
      <c r="F529" s="243" t="s">
        <v>1126</v>
      </c>
      <c r="G529" s="240"/>
      <c r="H529" s="244">
        <v>62.302</v>
      </c>
      <c r="I529" s="245"/>
      <c r="J529" s="240"/>
      <c r="K529" s="240"/>
      <c r="L529" s="246"/>
      <c r="M529" s="247"/>
      <c r="N529" s="248"/>
      <c r="O529" s="248"/>
      <c r="P529" s="248"/>
      <c r="Q529" s="248"/>
      <c r="R529" s="248"/>
      <c r="S529" s="248"/>
      <c r="T529" s="249"/>
      <c r="U529" s="13"/>
      <c r="V529" s="13"/>
      <c r="W529" s="13"/>
      <c r="X529" s="13"/>
      <c r="Y529" s="13"/>
      <c r="Z529" s="13"/>
      <c r="AA529" s="13"/>
      <c r="AB529" s="13"/>
      <c r="AC529" s="13"/>
      <c r="AD529" s="13"/>
      <c r="AE529" s="13"/>
      <c r="AT529" s="250" t="s">
        <v>222</v>
      </c>
      <c r="AU529" s="250" t="s">
        <v>81</v>
      </c>
      <c r="AV529" s="13" t="s">
        <v>81</v>
      </c>
      <c r="AW529" s="13" t="s">
        <v>4</v>
      </c>
      <c r="AX529" s="13" t="s">
        <v>79</v>
      </c>
      <c r="AY529" s="250" t="s">
        <v>156</v>
      </c>
    </row>
    <row r="530" s="2" customFormat="1" ht="16.5" customHeight="1">
      <c r="A530" s="41"/>
      <c r="B530" s="42"/>
      <c r="C530" s="216" t="s">
        <v>1127</v>
      </c>
      <c r="D530" s="216" t="s">
        <v>159</v>
      </c>
      <c r="E530" s="217" t="s">
        <v>635</v>
      </c>
      <c r="F530" s="218" t="s">
        <v>636</v>
      </c>
      <c r="G530" s="219" t="s">
        <v>218</v>
      </c>
      <c r="H530" s="220">
        <v>458.39600000000002</v>
      </c>
      <c r="I530" s="221"/>
      <c r="J530" s="222">
        <f>ROUND(I530*H530,2)</f>
        <v>0</v>
      </c>
      <c r="K530" s="218" t="s">
        <v>219</v>
      </c>
      <c r="L530" s="47"/>
      <c r="M530" s="223" t="s">
        <v>19</v>
      </c>
      <c r="N530" s="224" t="s">
        <v>43</v>
      </c>
      <c r="O530" s="87"/>
      <c r="P530" s="225">
        <f>O530*H530</f>
        <v>0</v>
      </c>
      <c r="Q530" s="225">
        <v>0.00020000000000000001</v>
      </c>
      <c r="R530" s="225">
        <f>Q530*H530</f>
        <v>0.091679200000000002</v>
      </c>
      <c r="S530" s="225">
        <v>0</v>
      </c>
      <c r="T530" s="226">
        <f>S530*H530</f>
        <v>0</v>
      </c>
      <c r="U530" s="41"/>
      <c r="V530" s="41"/>
      <c r="W530" s="41"/>
      <c r="X530" s="41"/>
      <c r="Y530" s="41"/>
      <c r="Z530" s="41"/>
      <c r="AA530" s="41"/>
      <c r="AB530" s="41"/>
      <c r="AC530" s="41"/>
      <c r="AD530" s="41"/>
      <c r="AE530" s="41"/>
      <c r="AR530" s="227" t="s">
        <v>318</v>
      </c>
      <c r="AT530" s="227" t="s">
        <v>159</v>
      </c>
      <c r="AU530" s="227" t="s">
        <v>81</v>
      </c>
      <c r="AY530" s="20" t="s">
        <v>156</v>
      </c>
      <c r="BE530" s="228">
        <f>IF(N530="základní",J530,0)</f>
        <v>0</v>
      </c>
      <c r="BF530" s="228">
        <f>IF(N530="snížená",J530,0)</f>
        <v>0</v>
      </c>
      <c r="BG530" s="228">
        <f>IF(N530="zákl. přenesená",J530,0)</f>
        <v>0</v>
      </c>
      <c r="BH530" s="228">
        <f>IF(N530="sníž. přenesená",J530,0)</f>
        <v>0</v>
      </c>
      <c r="BI530" s="228">
        <f>IF(N530="nulová",J530,0)</f>
        <v>0</v>
      </c>
      <c r="BJ530" s="20" t="s">
        <v>79</v>
      </c>
      <c r="BK530" s="228">
        <f>ROUND(I530*H530,2)</f>
        <v>0</v>
      </c>
      <c r="BL530" s="20" t="s">
        <v>318</v>
      </c>
      <c r="BM530" s="227" t="s">
        <v>1128</v>
      </c>
    </row>
    <row r="531" s="2" customFormat="1">
      <c r="A531" s="41"/>
      <c r="B531" s="42"/>
      <c r="C531" s="43"/>
      <c r="D531" s="229" t="s">
        <v>166</v>
      </c>
      <c r="E531" s="43"/>
      <c r="F531" s="230" t="s">
        <v>638</v>
      </c>
      <c r="G531" s="43"/>
      <c r="H531" s="43"/>
      <c r="I531" s="231"/>
      <c r="J531" s="43"/>
      <c r="K531" s="43"/>
      <c r="L531" s="47"/>
      <c r="M531" s="232"/>
      <c r="N531" s="233"/>
      <c r="O531" s="87"/>
      <c r="P531" s="87"/>
      <c r="Q531" s="87"/>
      <c r="R531" s="87"/>
      <c r="S531" s="87"/>
      <c r="T531" s="88"/>
      <c r="U531" s="41"/>
      <c r="V531" s="41"/>
      <c r="W531" s="41"/>
      <c r="X531" s="41"/>
      <c r="Y531" s="41"/>
      <c r="Z531" s="41"/>
      <c r="AA531" s="41"/>
      <c r="AB531" s="41"/>
      <c r="AC531" s="41"/>
      <c r="AD531" s="41"/>
      <c r="AE531" s="41"/>
      <c r="AT531" s="20" t="s">
        <v>166</v>
      </c>
      <c r="AU531" s="20" t="s">
        <v>81</v>
      </c>
    </row>
    <row r="532" s="13" customFormat="1">
      <c r="A532" s="13"/>
      <c r="B532" s="239"/>
      <c r="C532" s="240"/>
      <c r="D532" s="241" t="s">
        <v>222</v>
      </c>
      <c r="E532" s="242" t="s">
        <v>19</v>
      </c>
      <c r="F532" s="243" t="s">
        <v>1129</v>
      </c>
      <c r="G532" s="240"/>
      <c r="H532" s="244">
        <v>458.39600000000002</v>
      </c>
      <c r="I532" s="245"/>
      <c r="J532" s="240"/>
      <c r="K532" s="240"/>
      <c r="L532" s="246"/>
      <c r="M532" s="247"/>
      <c r="N532" s="248"/>
      <c r="O532" s="248"/>
      <c r="P532" s="248"/>
      <c r="Q532" s="248"/>
      <c r="R532" s="248"/>
      <c r="S532" s="248"/>
      <c r="T532" s="249"/>
      <c r="U532" s="13"/>
      <c r="V532" s="13"/>
      <c r="W532" s="13"/>
      <c r="X532" s="13"/>
      <c r="Y532" s="13"/>
      <c r="Z532" s="13"/>
      <c r="AA532" s="13"/>
      <c r="AB532" s="13"/>
      <c r="AC532" s="13"/>
      <c r="AD532" s="13"/>
      <c r="AE532" s="13"/>
      <c r="AT532" s="250" t="s">
        <v>222</v>
      </c>
      <c r="AU532" s="250" t="s">
        <v>81</v>
      </c>
      <c r="AV532" s="13" t="s">
        <v>81</v>
      </c>
      <c r="AW532" s="13" t="s">
        <v>33</v>
      </c>
      <c r="AX532" s="13" t="s">
        <v>79</v>
      </c>
      <c r="AY532" s="250" t="s">
        <v>156</v>
      </c>
    </row>
    <row r="533" s="2" customFormat="1" ht="24.15" customHeight="1">
      <c r="A533" s="41"/>
      <c r="B533" s="42"/>
      <c r="C533" s="216" t="s">
        <v>1130</v>
      </c>
      <c r="D533" s="216" t="s">
        <v>159</v>
      </c>
      <c r="E533" s="217" t="s">
        <v>641</v>
      </c>
      <c r="F533" s="218" t="s">
        <v>642</v>
      </c>
      <c r="G533" s="219" t="s">
        <v>218</v>
      </c>
      <c r="H533" s="220">
        <v>458.39600000000002</v>
      </c>
      <c r="I533" s="221"/>
      <c r="J533" s="222">
        <f>ROUND(I533*H533,2)</f>
        <v>0</v>
      </c>
      <c r="K533" s="218" t="s">
        <v>219</v>
      </c>
      <c r="L533" s="47"/>
      <c r="M533" s="223" t="s">
        <v>19</v>
      </c>
      <c r="N533" s="224" t="s">
        <v>43</v>
      </c>
      <c r="O533" s="87"/>
      <c r="P533" s="225">
        <f>O533*H533</f>
        <v>0</v>
      </c>
      <c r="Q533" s="225">
        <v>0.00025999999999999998</v>
      </c>
      <c r="R533" s="225">
        <f>Q533*H533</f>
        <v>0.11918295999999999</v>
      </c>
      <c r="S533" s="225">
        <v>0</v>
      </c>
      <c r="T533" s="226">
        <f>S533*H533</f>
        <v>0</v>
      </c>
      <c r="U533" s="41"/>
      <c r="V533" s="41"/>
      <c r="W533" s="41"/>
      <c r="X533" s="41"/>
      <c r="Y533" s="41"/>
      <c r="Z533" s="41"/>
      <c r="AA533" s="41"/>
      <c r="AB533" s="41"/>
      <c r="AC533" s="41"/>
      <c r="AD533" s="41"/>
      <c r="AE533" s="41"/>
      <c r="AR533" s="227" t="s">
        <v>318</v>
      </c>
      <c r="AT533" s="227" t="s">
        <v>159</v>
      </c>
      <c r="AU533" s="227" t="s">
        <v>81</v>
      </c>
      <c r="AY533" s="20" t="s">
        <v>156</v>
      </c>
      <c r="BE533" s="228">
        <f>IF(N533="základní",J533,0)</f>
        <v>0</v>
      </c>
      <c r="BF533" s="228">
        <f>IF(N533="snížená",J533,0)</f>
        <v>0</v>
      </c>
      <c r="BG533" s="228">
        <f>IF(N533="zákl. přenesená",J533,0)</f>
        <v>0</v>
      </c>
      <c r="BH533" s="228">
        <f>IF(N533="sníž. přenesená",J533,0)</f>
        <v>0</v>
      </c>
      <c r="BI533" s="228">
        <f>IF(N533="nulová",J533,0)</f>
        <v>0</v>
      </c>
      <c r="BJ533" s="20" t="s">
        <v>79</v>
      </c>
      <c r="BK533" s="228">
        <f>ROUND(I533*H533,2)</f>
        <v>0</v>
      </c>
      <c r="BL533" s="20" t="s">
        <v>318</v>
      </c>
      <c r="BM533" s="227" t="s">
        <v>1131</v>
      </c>
    </row>
    <row r="534" s="2" customFormat="1">
      <c r="A534" s="41"/>
      <c r="B534" s="42"/>
      <c r="C534" s="43"/>
      <c r="D534" s="229" t="s">
        <v>166</v>
      </c>
      <c r="E534" s="43"/>
      <c r="F534" s="230" t="s">
        <v>644</v>
      </c>
      <c r="G534" s="43"/>
      <c r="H534" s="43"/>
      <c r="I534" s="231"/>
      <c r="J534" s="43"/>
      <c r="K534" s="43"/>
      <c r="L534" s="47"/>
      <c r="M534" s="232"/>
      <c r="N534" s="233"/>
      <c r="O534" s="87"/>
      <c r="P534" s="87"/>
      <c r="Q534" s="87"/>
      <c r="R534" s="87"/>
      <c r="S534" s="87"/>
      <c r="T534" s="88"/>
      <c r="U534" s="41"/>
      <c r="V534" s="41"/>
      <c r="W534" s="41"/>
      <c r="X534" s="41"/>
      <c r="Y534" s="41"/>
      <c r="Z534" s="41"/>
      <c r="AA534" s="41"/>
      <c r="AB534" s="41"/>
      <c r="AC534" s="41"/>
      <c r="AD534" s="41"/>
      <c r="AE534" s="41"/>
      <c r="AT534" s="20" t="s">
        <v>166</v>
      </c>
      <c r="AU534" s="20" t="s">
        <v>81</v>
      </c>
    </row>
    <row r="535" s="12" customFormat="1" ht="22.8" customHeight="1">
      <c r="A535" s="12"/>
      <c r="B535" s="200"/>
      <c r="C535" s="201"/>
      <c r="D535" s="202" t="s">
        <v>71</v>
      </c>
      <c r="E535" s="214" t="s">
        <v>1132</v>
      </c>
      <c r="F535" s="214" t="s">
        <v>1133</v>
      </c>
      <c r="G535" s="201"/>
      <c r="H535" s="201"/>
      <c r="I535" s="204"/>
      <c r="J535" s="215">
        <f>BK535</f>
        <v>0</v>
      </c>
      <c r="K535" s="201"/>
      <c r="L535" s="206"/>
      <c r="M535" s="207"/>
      <c r="N535" s="208"/>
      <c r="O535" s="208"/>
      <c r="P535" s="209">
        <f>SUM(P536:P546)</f>
        <v>0</v>
      </c>
      <c r="Q535" s="208"/>
      <c r="R535" s="209">
        <f>SUM(R536:R546)</f>
        <v>0.078320880000000009</v>
      </c>
      <c r="S535" s="208"/>
      <c r="T535" s="210">
        <f>SUM(T536:T546)</f>
        <v>0</v>
      </c>
      <c r="U535" s="12"/>
      <c r="V535" s="12"/>
      <c r="W535" s="12"/>
      <c r="X535" s="12"/>
      <c r="Y535" s="12"/>
      <c r="Z535" s="12"/>
      <c r="AA535" s="12"/>
      <c r="AB535" s="12"/>
      <c r="AC535" s="12"/>
      <c r="AD535" s="12"/>
      <c r="AE535" s="12"/>
      <c r="AR535" s="211" t="s">
        <v>81</v>
      </c>
      <c r="AT535" s="212" t="s">
        <v>71</v>
      </c>
      <c r="AU535" s="212" t="s">
        <v>79</v>
      </c>
      <c r="AY535" s="211" t="s">
        <v>156</v>
      </c>
      <c r="BK535" s="213">
        <f>SUM(BK536:BK546)</f>
        <v>0</v>
      </c>
    </row>
    <row r="536" s="2" customFormat="1" ht="24.15" customHeight="1">
      <c r="A536" s="41"/>
      <c r="B536" s="42"/>
      <c r="C536" s="216" t="s">
        <v>1134</v>
      </c>
      <c r="D536" s="216" t="s">
        <v>159</v>
      </c>
      <c r="E536" s="217" t="s">
        <v>1135</v>
      </c>
      <c r="F536" s="218" t="s">
        <v>1136</v>
      </c>
      <c r="G536" s="219" t="s">
        <v>187</v>
      </c>
      <c r="H536" s="220">
        <v>2</v>
      </c>
      <c r="I536" s="221"/>
      <c r="J536" s="222">
        <f>ROUND(I536*H536,2)</f>
        <v>0</v>
      </c>
      <c r="K536" s="218" t="s">
        <v>163</v>
      </c>
      <c r="L536" s="47"/>
      <c r="M536" s="223" t="s">
        <v>19</v>
      </c>
      <c r="N536" s="224" t="s">
        <v>43</v>
      </c>
      <c r="O536" s="87"/>
      <c r="P536" s="225">
        <f>O536*H536</f>
        <v>0</v>
      </c>
      <c r="Q536" s="225">
        <v>0</v>
      </c>
      <c r="R536" s="225">
        <f>Q536*H536</f>
        <v>0</v>
      </c>
      <c r="S536" s="225">
        <v>0</v>
      </c>
      <c r="T536" s="226">
        <f>S536*H536</f>
        <v>0</v>
      </c>
      <c r="U536" s="41"/>
      <c r="V536" s="41"/>
      <c r="W536" s="41"/>
      <c r="X536" s="41"/>
      <c r="Y536" s="41"/>
      <c r="Z536" s="41"/>
      <c r="AA536" s="41"/>
      <c r="AB536" s="41"/>
      <c r="AC536" s="41"/>
      <c r="AD536" s="41"/>
      <c r="AE536" s="41"/>
      <c r="AR536" s="227" t="s">
        <v>318</v>
      </c>
      <c r="AT536" s="227" t="s">
        <v>159</v>
      </c>
      <c r="AU536" s="227" t="s">
        <v>81</v>
      </c>
      <c r="AY536" s="20" t="s">
        <v>156</v>
      </c>
      <c r="BE536" s="228">
        <f>IF(N536="základní",J536,0)</f>
        <v>0</v>
      </c>
      <c r="BF536" s="228">
        <f>IF(N536="snížená",J536,0)</f>
        <v>0</v>
      </c>
      <c r="BG536" s="228">
        <f>IF(N536="zákl. přenesená",J536,0)</f>
        <v>0</v>
      </c>
      <c r="BH536" s="228">
        <f>IF(N536="sníž. přenesená",J536,0)</f>
        <v>0</v>
      </c>
      <c r="BI536" s="228">
        <f>IF(N536="nulová",J536,0)</f>
        <v>0</v>
      </c>
      <c r="BJ536" s="20" t="s">
        <v>79</v>
      </c>
      <c r="BK536" s="228">
        <f>ROUND(I536*H536,2)</f>
        <v>0</v>
      </c>
      <c r="BL536" s="20" t="s">
        <v>318</v>
      </c>
      <c r="BM536" s="227" t="s">
        <v>1137</v>
      </c>
    </row>
    <row r="537" s="2" customFormat="1">
      <c r="A537" s="41"/>
      <c r="B537" s="42"/>
      <c r="C537" s="43"/>
      <c r="D537" s="229" t="s">
        <v>166</v>
      </c>
      <c r="E537" s="43"/>
      <c r="F537" s="230" t="s">
        <v>1138</v>
      </c>
      <c r="G537" s="43"/>
      <c r="H537" s="43"/>
      <c r="I537" s="231"/>
      <c r="J537" s="43"/>
      <c r="K537" s="43"/>
      <c r="L537" s="47"/>
      <c r="M537" s="232"/>
      <c r="N537" s="233"/>
      <c r="O537" s="87"/>
      <c r="P537" s="87"/>
      <c r="Q537" s="87"/>
      <c r="R537" s="87"/>
      <c r="S537" s="87"/>
      <c r="T537" s="88"/>
      <c r="U537" s="41"/>
      <c r="V537" s="41"/>
      <c r="W537" s="41"/>
      <c r="X537" s="41"/>
      <c r="Y537" s="41"/>
      <c r="Z537" s="41"/>
      <c r="AA537" s="41"/>
      <c r="AB537" s="41"/>
      <c r="AC537" s="41"/>
      <c r="AD537" s="41"/>
      <c r="AE537" s="41"/>
      <c r="AT537" s="20" t="s">
        <v>166</v>
      </c>
      <c r="AU537" s="20" t="s">
        <v>81</v>
      </c>
    </row>
    <row r="538" s="14" customFormat="1">
      <c r="A538" s="14"/>
      <c r="B538" s="251"/>
      <c r="C538" s="252"/>
      <c r="D538" s="241" t="s">
        <v>222</v>
      </c>
      <c r="E538" s="253" t="s">
        <v>19</v>
      </c>
      <c r="F538" s="254" t="s">
        <v>1139</v>
      </c>
      <c r="G538" s="252"/>
      <c r="H538" s="253" t="s">
        <v>19</v>
      </c>
      <c r="I538" s="255"/>
      <c r="J538" s="252"/>
      <c r="K538" s="252"/>
      <c r="L538" s="256"/>
      <c r="M538" s="257"/>
      <c r="N538" s="258"/>
      <c r="O538" s="258"/>
      <c r="P538" s="258"/>
      <c r="Q538" s="258"/>
      <c r="R538" s="258"/>
      <c r="S538" s="258"/>
      <c r="T538" s="259"/>
      <c r="U538" s="14"/>
      <c r="V538" s="14"/>
      <c r="W538" s="14"/>
      <c r="X538" s="14"/>
      <c r="Y538" s="14"/>
      <c r="Z538" s="14"/>
      <c r="AA538" s="14"/>
      <c r="AB538" s="14"/>
      <c r="AC538" s="14"/>
      <c r="AD538" s="14"/>
      <c r="AE538" s="14"/>
      <c r="AT538" s="260" t="s">
        <v>222</v>
      </c>
      <c r="AU538" s="260" t="s">
        <v>81</v>
      </c>
      <c r="AV538" s="14" t="s">
        <v>79</v>
      </c>
      <c r="AW538" s="14" t="s">
        <v>33</v>
      </c>
      <c r="AX538" s="14" t="s">
        <v>72</v>
      </c>
      <c r="AY538" s="260" t="s">
        <v>156</v>
      </c>
    </row>
    <row r="539" s="13" customFormat="1">
      <c r="A539" s="13"/>
      <c r="B539" s="239"/>
      <c r="C539" s="240"/>
      <c r="D539" s="241" t="s">
        <v>222</v>
      </c>
      <c r="E539" s="242" t="s">
        <v>19</v>
      </c>
      <c r="F539" s="243" t="s">
        <v>81</v>
      </c>
      <c r="G539" s="240"/>
      <c r="H539" s="244">
        <v>2</v>
      </c>
      <c r="I539" s="245"/>
      <c r="J539" s="240"/>
      <c r="K539" s="240"/>
      <c r="L539" s="246"/>
      <c r="M539" s="247"/>
      <c r="N539" s="248"/>
      <c r="O539" s="248"/>
      <c r="P539" s="248"/>
      <c r="Q539" s="248"/>
      <c r="R539" s="248"/>
      <c r="S539" s="248"/>
      <c r="T539" s="249"/>
      <c r="U539" s="13"/>
      <c r="V539" s="13"/>
      <c r="W539" s="13"/>
      <c r="X539" s="13"/>
      <c r="Y539" s="13"/>
      <c r="Z539" s="13"/>
      <c r="AA539" s="13"/>
      <c r="AB539" s="13"/>
      <c r="AC539" s="13"/>
      <c r="AD539" s="13"/>
      <c r="AE539" s="13"/>
      <c r="AT539" s="250" t="s">
        <v>222</v>
      </c>
      <c r="AU539" s="250" t="s">
        <v>81</v>
      </c>
      <c r="AV539" s="13" t="s">
        <v>81</v>
      </c>
      <c r="AW539" s="13" t="s">
        <v>33</v>
      </c>
      <c r="AX539" s="13" t="s">
        <v>79</v>
      </c>
      <c r="AY539" s="250" t="s">
        <v>156</v>
      </c>
    </row>
    <row r="540" s="2" customFormat="1" ht="16.5" customHeight="1">
      <c r="A540" s="41"/>
      <c r="B540" s="42"/>
      <c r="C540" s="283" t="s">
        <v>1140</v>
      </c>
      <c r="D540" s="283" t="s">
        <v>348</v>
      </c>
      <c r="E540" s="284" t="s">
        <v>1141</v>
      </c>
      <c r="F540" s="285" t="s">
        <v>1142</v>
      </c>
      <c r="G540" s="286" t="s">
        <v>218</v>
      </c>
      <c r="H540" s="287">
        <v>7.1920000000000002</v>
      </c>
      <c r="I540" s="288"/>
      <c r="J540" s="289">
        <f>ROUND(I540*H540,2)</f>
        <v>0</v>
      </c>
      <c r="K540" s="285" t="s">
        <v>19</v>
      </c>
      <c r="L540" s="290"/>
      <c r="M540" s="291" t="s">
        <v>19</v>
      </c>
      <c r="N540" s="292" t="s">
        <v>43</v>
      </c>
      <c r="O540" s="87"/>
      <c r="P540" s="225">
        <f>O540*H540</f>
        <v>0</v>
      </c>
      <c r="Q540" s="225">
        <v>0.01089</v>
      </c>
      <c r="R540" s="225">
        <f>Q540*H540</f>
        <v>0.078320880000000009</v>
      </c>
      <c r="S540" s="225">
        <v>0</v>
      </c>
      <c r="T540" s="226">
        <f>S540*H540</f>
        <v>0</v>
      </c>
      <c r="U540" s="41"/>
      <c r="V540" s="41"/>
      <c r="W540" s="41"/>
      <c r="X540" s="41"/>
      <c r="Y540" s="41"/>
      <c r="Z540" s="41"/>
      <c r="AA540" s="41"/>
      <c r="AB540" s="41"/>
      <c r="AC540" s="41"/>
      <c r="AD540" s="41"/>
      <c r="AE540" s="41"/>
      <c r="AR540" s="227" t="s">
        <v>420</v>
      </c>
      <c r="AT540" s="227" t="s">
        <v>348</v>
      </c>
      <c r="AU540" s="227" t="s">
        <v>81</v>
      </c>
      <c r="AY540" s="20" t="s">
        <v>156</v>
      </c>
      <c r="BE540" s="228">
        <f>IF(N540="základní",J540,0)</f>
        <v>0</v>
      </c>
      <c r="BF540" s="228">
        <f>IF(N540="snížená",J540,0)</f>
        <v>0</v>
      </c>
      <c r="BG540" s="228">
        <f>IF(N540="zákl. přenesená",J540,0)</f>
        <v>0</v>
      </c>
      <c r="BH540" s="228">
        <f>IF(N540="sníž. přenesená",J540,0)</f>
        <v>0</v>
      </c>
      <c r="BI540" s="228">
        <f>IF(N540="nulová",J540,0)</f>
        <v>0</v>
      </c>
      <c r="BJ540" s="20" t="s">
        <v>79</v>
      </c>
      <c r="BK540" s="228">
        <f>ROUND(I540*H540,2)</f>
        <v>0</v>
      </c>
      <c r="BL540" s="20" t="s">
        <v>318</v>
      </c>
      <c r="BM540" s="227" t="s">
        <v>1143</v>
      </c>
    </row>
    <row r="541" s="13" customFormat="1">
      <c r="A541" s="13"/>
      <c r="B541" s="239"/>
      <c r="C541" s="240"/>
      <c r="D541" s="241" t="s">
        <v>222</v>
      </c>
      <c r="E541" s="242" t="s">
        <v>19</v>
      </c>
      <c r="F541" s="243" t="s">
        <v>1144</v>
      </c>
      <c r="G541" s="240"/>
      <c r="H541" s="244">
        <v>1.5720000000000001</v>
      </c>
      <c r="I541" s="245"/>
      <c r="J541" s="240"/>
      <c r="K541" s="240"/>
      <c r="L541" s="246"/>
      <c r="M541" s="247"/>
      <c r="N541" s="248"/>
      <c r="O541" s="248"/>
      <c r="P541" s="248"/>
      <c r="Q541" s="248"/>
      <c r="R541" s="248"/>
      <c r="S541" s="248"/>
      <c r="T541" s="249"/>
      <c r="U541" s="13"/>
      <c r="V541" s="13"/>
      <c r="W541" s="13"/>
      <c r="X541" s="13"/>
      <c r="Y541" s="13"/>
      <c r="Z541" s="13"/>
      <c r="AA541" s="13"/>
      <c r="AB541" s="13"/>
      <c r="AC541" s="13"/>
      <c r="AD541" s="13"/>
      <c r="AE541" s="13"/>
      <c r="AT541" s="250" t="s">
        <v>222</v>
      </c>
      <c r="AU541" s="250" t="s">
        <v>81</v>
      </c>
      <c r="AV541" s="13" t="s">
        <v>81</v>
      </c>
      <c r="AW541" s="13" t="s">
        <v>33</v>
      </c>
      <c r="AX541" s="13" t="s">
        <v>72</v>
      </c>
      <c r="AY541" s="250" t="s">
        <v>156</v>
      </c>
    </row>
    <row r="542" s="13" customFormat="1">
      <c r="A542" s="13"/>
      <c r="B542" s="239"/>
      <c r="C542" s="240"/>
      <c r="D542" s="241" t="s">
        <v>222</v>
      </c>
      <c r="E542" s="242" t="s">
        <v>19</v>
      </c>
      <c r="F542" s="243" t="s">
        <v>1145</v>
      </c>
      <c r="G542" s="240"/>
      <c r="H542" s="244">
        <v>2.024</v>
      </c>
      <c r="I542" s="245"/>
      <c r="J542" s="240"/>
      <c r="K542" s="240"/>
      <c r="L542" s="246"/>
      <c r="M542" s="247"/>
      <c r="N542" s="248"/>
      <c r="O542" s="248"/>
      <c r="P542" s="248"/>
      <c r="Q542" s="248"/>
      <c r="R542" s="248"/>
      <c r="S542" s="248"/>
      <c r="T542" s="249"/>
      <c r="U542" s="13"/>
      <c r="V542" s="13"/>
      <c r="W542" s="13"/>
      <c r="X542" s="13"/>
      <c r="Y542" s="13"/>
      <c r="Z542" s="13"/>
      <c r="AA542" s="13"/>
      <c r="AB542" s="13"/>
      <c r="AC542" s="13"/>
      <c r="AD542" s="13"/>
      <c r="AE542" s="13"/>
      <c r="AT542" s="250" t="s">
        <v>222</v>
      </c>
      <c r="AU542" s="250" t="s">
        <v>81</v>
      </c>
      <c r="AV542" s="13" t="s">
        <v>81</v>
      </c>
      <c r="AW542" s="13" t="s">
        <v>33</v>
      </c>
      <c r="AX542" s="13" t="s">
        <v>72</v>
      </c>
      <c r="AY542" s="250" t="s">
        <v>156</v>
      </c>
    </row>
    <row r="543" s="16" customFormat="1">
      <c r="A543" s="16"/>
      <c r="B543" s="272"/>
      <c r="C543" s="273"/>
      <c r="D543" s="241" t="s">
        <v>222</v>
      </c>
      <c r="E543" s="274" t="s">
        <v>19</v>
      </c>
      <c r="F543" s="275" t="s">
        <v>292</v>
      </c>
      <c r="G543" s="273"/>
      <c r="H543" s="276">
        <v>3.5960000000000001</v>
      </c>
      <c r="I543" s="277"/>
      <c r="J543" s="273"/>
      <c r="K543" s="273"/>
      <c r="L543" s="278"/>
      <c r="M543" s="279"/>
      <c r="N543" s="280"/>
      <c r="O543" s="280"/>
      <c r="P543" s="280"/>
      <c r="Q543" s="280"/>
      <c r="R543" s="280"/>
      <c r="S543" s="280"/>
      <c r="T543" s="281"/>
      <c r="U543" s="16"/>
      <c r="V543" s="16"/>
      <c r="W543" s="16"/>
      <c r="X543" s="16"/>
      <c r="Y543" s="16"/>
      <c r="Z543" s="16"/>
      <c r="AA543" s="16"/>
      <c r="AB543" s="16"/>
      <c r="AC543" s="16"/>
      <c r="AD543" s="16"/>
      <c r="AE543" s="16"/>
      <c r="AT543" s="282" t="s">
        <v>222</v>
      </c>
      <c r="AU543" s="282" t="s">
        <v>81</v>
      </c>
      <c r="AV543" s="16" t="s">
        <v>178</v>
      </c>
      <c r="AW543" s="16" t="s">
        <v>33</v>
      </c>
      <c r="AX543" s="16" t="s">
        <v>79</v>
      </c>
      <c r="AY543" s="282" t="s">
        <v>156</v>
      </c>
    </row>
    <row r="544" s="13" customFormat="1">
      <c r="A544" s="13"/>
      <c r="B544" s="239"/>
      <c r="C544" s="240"/>
      <c r="D544" s="241" t="s">
        <v>222</v>
      </c>
      <c r="E544" s="240"/>
      <c r="F544" s="243" t="s">
        <v>1146</v>
      </c>
      <c r="G544" s="240"/>
      <c r="H544" s="244">
        <v>7.1920000000000002</v>
      </c>
      <c r="I544" s="245"/>
      <c r="J544" s="240"/>
      <c r="K544" s="240"/>
      <c r="L544" s="246"/>
      <c r="M544" s="247"/>
      <c r="N544" s="248"/>
      <c r="O544" s="248"/>
      <c r="P544" s="248"/>
      <c r="Q544" s="248"/>
      <c r="R544" s="248"/>
      <c r="S544" s="248"/>
      <c r="T544" s="249"/>
      <c r="U544" s="13"/>
      <c r="V544" s="13"/>
      <c r="W544" s="13"/>
      <c r="X544" s="13"/>
      <c r="Y544" s="13"/>
      <c r="Z544" s="13"/>
      <c r="AA544" s="13"/>
      <c r="AB544" s="13"/>
      <c r="AC544" s="13"/>
      <c r="AD544" s="13"/>
      <c r="AE544" s="13"/>
      <c r="AT544" s="250" t="s">
        <v>222</v>
      </c>
      <c r="AU544" s="250" t="s">
        <v>81</v>
      </c>
      <c r="AV544" s="13" t="s">
        <v>81</v>
      </c>
      <c r="AW544" s="13" t="s">
        <v>4</v>
      </c>
      <c r="AX544" s="13" t="s">
        <v>79</v>
      </c>
      <c r="AY544" s="250" t="s">
        <v>156</v>
      </c>
    </row>
    <row r="545" s="2" customFormat="1" ht="24.15" customHeight="1">
      <c r="A545" s="41"/>
      <c r="B545" s="42"/>
      <c r="C545" s="216" t="s">
        <v>1147</v>
      </c>
      <c r="D545" s="216" t="s">
        <v>159</v>
      </c>
      <c r="E545" s="217" t="s">
        <v>1148</v>
      </c>
      <c r="F545" s="218" t="s">
        <v>1149</v>
      </c>
      <c r="G545" s="219" t="s">
        <v>551</v>
      </c>
      <c r="H545" s="293"/>
      <c r="I545" s="221"/>
      <c r="J545" s="222">
        <f>ROUND(I545*H545,2)</f>
        <v>0</v>
      </c>
      <c r="K545" s="218" t="s">
        <v>219</v>
      </c>
      <c r="L545" s="47"/>
      <c r="M545" s="223" t="s">
        <v>19</v>
      </c>
      <c r="N545" s="224" t="s">
        <v>43</v>
      </c>
      <c r="O545" s="87"/>
      <c r="P545" s="225">
        <f>O545*H545</f>
        <v>0</v>
      </c>
      <c r="Q545" s="225">
        <v>0</v>
      </c>
      <c r="R545" s="225">
        <f>Q545*H545</f>
        <v>0</v>
      </c>
      <c r="S545" s="225">
        <v>0</v>
      </c>
      <c r="T545" s="226">
        <f>S545*H545</f>
        <v>0</v>
      </c>
      <c r="U545" s="41"/>
      <c r="V545" s="41"/>
      <c r="W545" s="41"/>
      <c r="X545" s="41"/>
      <c r="Y545" s="41"/>
      <c r="Z545" s="41"/>
      <c r="AA545" s="41"/>
      <c r="AB545" s="41"/>
      <c r="AC545" s="41"/>
      <c r="AD545" s="41"/>
      <c r="AE545" s="41"/>
      <c r="AR545" s="227" t="s">
        <v>318</v>
      </c>
      <c r="AT545" s="227" t="s">
        <v>159</v>
      </c>
      <c r="AU545" s="227" t="s">
        <v>81</v>
      </c>
      <c r="AY545" s="20" t="s">
        <v>156</v>
      </c>
      <c r="BE545" s="228">
        <f>IF(N545="základní",J545,0)</f>
        <v>0</v>
      </c>
      <c r="BF545" s="228">
        <f>IF(N545="snížená",J545,0)</f>
        <v>0</v>
      </c>
      <c r="BG545" s="228">
        <f>IF(N545="zákl. přenesená",J545,0)</f>
        <v>0</v>
      </c>
      <c r="BH545" s="228">
        <f>IF(N545="sníž. přenesená",J545,0)</f>
        <v>0</v>
      </c>
      <c r="BI545" s="228">
        <f>IF(N545="nulová",J545,0)</f>
        <v>0</v>
      </c>
      <c r="BJ545" s="20" t="s">
        <v>79</v>
      </c>
      <c r="BK545" s="228">
        <f>ROUND(I545*H545,2)</f>
        <v>0</v>
      </c>
      <c r="BL545" s="20" t="s">
        <v>318</v>
      </c>
      <c r="BM545" s="227" t="s">
        <v>1150</v>
      </c>
    </row>
    <row r="546" s="2" customFormat="1">
      <c r="A546" s="41"/>
      <c r="B546" s="42"/>
      <c r="C546" s="43"/>
      <c r="D546" s="229" t="s">
        <v>166</v>
      </c>
      <c r="E546" s="43"/>
      <c r="F546" s="230" t="s">
        <v>1151</v>
      </c>
      <c r="G546" s="43"/>
      <c r="H546" s="43"/>
      <c r="I546" s="231"/>
      <c r="J546" s="43"/>
      <c r="K546" s="43"/>
      <c r="L546" s="47"/>
      <c r="M546" s="232"/>
      <c r="N546" s="233"/>
      <c r="O546" s="87"/>
      <c r="P546" s="87"/>
      <c r="Q546" s="87"/>
      <c r="R546" s="87"/>
      <c r="S546" s="87"/>
      <c r="T546" s="88"/>
      <c r="U546" s="41"/>
      <c r="V546" s="41"/>
      <c r="W546" s="41"/>
      <c r="X546" s="41"/>
      <c r="Y546" s="41"/>
      <c r="Z546" s="41"/>
      <c r="AA546" s="41"/>
      <c r="AB546" s="41"/>
      <c r="AC546" s="41"/>
      <c r="AD546" s="41"/>
      <c r="AE546" s="41"/>
      <c r="AT546" s="20" t="s">
        <v>166</v>
      </c>
      <c r="AU546" s="20" t="s">
        <v>81</v>
      </c>
    </row>
    <row r="547" s="12" customFormat="1" ht="25.92" customHeight="1">
      <c r="A547" s="12"/>
      <c r="B547" s="200"/>
      <c r="C547" s="201"/>
      <c r="D547" s="202" t="s">
        <v>71</v>
      </c>
      <c r="E547" s="203" t="s">
        <v>645</v>
      </c>
      <c r="F547" s="203" t="s">
        <v>646</v>
      </c>
      <c r="G547" s="201"/>
      <c r="H547" s="201"/>
      <c r="I547" s="204"/>
      <c r="J547" s="205">
        <f>BK547</f>
        <v>0</v>
      </c>
      <c r="K547" s="201"/>
      <c r="L547" s="206"/>
      <c r="M547" s="207"/>
      <c r="N547" s="208"/>
      <c r="O547" s="208"/>
      <c r="P547" s="209">
        <f>SUM(P548:P550)</f>
        <v>0</v>
      </c>
      <c r="Q547" s="208"/>
      <c r="R547" s="209">
        <f>SUM(R548:R550)</f>
        <v>0</v>
      </c>
      <c r="S547" s="208"/>
      <c r="T547" s="210">
        <f>SUM(T548:T550)</f>
        <v>0</v>
      </c>
      <c r="U547" s="12"/>
      <c r="V547" s="12"/>
      <c r="W547" s="12"/>
      <c r="X547" s="12"/>
      <c r="Y547" s="12"/>
      <c r="Z547" s="12"/>
      <c r="AA547" s="12"/>
      <c r="AB547" s="12"/>
      <c r="AC547" s="12"/>
      <c r="AD547" s="12"/>
      <c r="AE547" s="12"/>
      <c r="AR547" s="211" t="s">
        <v>155</v>
      </c>
      <c r="AT547" s="212" t="s">
        <v>71</v>
      </c>
      <c r="AU547" s="212" t="s">
        <v>72</v>
      </c>
      <c r="AY547" s="211" t="s">
        <v>156</v>
      </c>
      <c r="BK547" s="213">
        <f>SUM(BK548:BK550)</f>
        <v>0</v>
      </c>
    </row>
    <row r="548" s="2" customFormat="1" ht="16.5" customHeight="1">
      <c r="A548" s="41"/>
      <c r="B548" s="42"/>
      <c r="C548" s="216" t="s">
        <v>1152</v>
      </c>
      <c r="D548" s="216" t="s">
        <v>159</v>
      </c>
      <c r="E548" s="217" t="s">
        <v>648</v>
      </c>
      <c r="F548" s="218" t="s">
        <v>649</v>
      </c>
      <c r="G548" s="219" t="s">
        <v>273</v>
      </c>
      <c r="H548" s="220">
        <v>1</v>
      </c>
      <c r="I548" s="221"/>
      <c r="J548" s="222">
        <f>ROUND(I548*H548,2)</f>
        <v>0</v>
      </c>
      <c r="K548" s="218" t="s">
        <v>19</v>
      </c>
      <c r="L548" s="47"/>
      <c r="M548" s="223" t="s">
        <v>19</v>
      </c>
      <c r="N548" s="224" t="s">
        <v>43</v>
      </c>
      <c r="O548" s="87"/>
      <c r="P548" s="225">
        <f>O548*H548</f>
        <v>0</v>
      </c>
      <c r="Q548" s="225">
        <v>0</v>
      </c>
      <c r="R548" s="225">
        <f>Q548*H548</f>
        <v>0</v>
      </c>
      <c r="S548" s="225">
        <v>0</v>
      </c>
      <c r="T548" s="226">
        <f>S548*H548</f>
        <v>0</v>
      </c>
      <c r="U548" s="41"/>
      <c r="V548" s="41"/>
      <c r="W548" s="41"/>
      <c r="X548" s="41"/>
      <c r="Y548" s="41"/>
      <c r="Z548" s="41"/>
      <c r="AA548" s="41"/>
      <c r="AB548" s="41"/>
      <c r="AC548" s="41"/>
      <c r="AD548" s="41"/>
      <c r="AE548" s="41"/>
      <c r="AR548" s="227" t="s">
        <v>178</v>
      </c>
      <c r="AT548" s="227" t="s">
        <v>159</v>
      </c>
      <c r="AU548" s="227" t="s">
        <v>79</v>
      </c>
      <c r="AY548" s="20" t="s">
        <v>156</v>
      </c>
      <c r="BE548" s="228">
        <f>IF(N548="základní",J548,0)</f>
        <v>0</v>
      </c>
      <c r="BF548" s="228">
        <f>IF(N548="snížená",J548,0)</f>
        <v>0</v>
      </c>
      <c r="BG548" s="228">
        <f>IF(N548="zákl. přenesená",J548,0)</f>
        <v>0</v>
      </c>
      <c r="BH548" s="228">
        <f>IF(N548="sníž. přenesená",J548,0)</f>
        <v>0</v>
      </c>
      <c r="BI548" s="228">
        <f>IF(N548="nulová",J548,0)</f>
        <v>0</v>
      </c>
      <c r="BJ548" s="20" t="s">
        <v>79</v>
      </c>
      <c r="BK548" s="228">
        <f>ROUND(I548*H548,2)</f>
        <v>0</v>
      </c>
      <c r="BL548" s="20" t="s">
        <v>178</v>
      </c>
      <c r="BM548" s="227" t="s">
        <v>1153</v>
      </c>
    </row>
    <row r="549" s="2" customFormat="1" ht="16.5" customHeight="1">
      <c r="A549" s="41"/>
      <c r="B549" s="42"/>
      <c r="C549" s="216" t="s">
        <v>1154</v>
      </c>
      <c r="D549" s="216" t="s">
        <v>159</v>
      </c>
      <c r="E549" s="217" t="s">
        <v>652</v>
      </c>
      <c r="F549" s="218" t="s">
        <v>653</v>
      </c>
      <c r="G549" s="219" t="s">
        <v>273</v>
      </c>
      <c r="H549" s="220">
        <v>1</v>
      </c>
      <c r="I549" s="221"/>
      <c r="J549" s="222">
        <f>ROUND(I549*H549,2)</f>
        <v>0</v>
      </c>
      <c r="K549" s="218" t="s">
        <v>19</v>
      </c>
      <c r="L549" s="47"/>
      <c r="M549" s="223" t="s">
        <v>19</v>
      </c>
      <c r="N549" s="224" t="s">
        <v>43</v>
      </c>
      <c r="O549" s="87"/>
      <c r="P549" s="225">
        <f>O549*H549</f>
        <v>0</v>
      </c>
      <c r="Q549" s="225">
        <v>0</v>
      </c>
      <c r="R549" s="225">
        <f>Q549*H549</f>
        <v>0</v>
      </c>
      <c r="S549" s="225">
        <v>0</v>
      </c>
      <c r="T549" s="226">
        <f>S549*H549</f>
        <v>0</v>
      </c>
      <c r="U549" s="41"/>
      <c r="V549" s="41"/>
      <c r="W549" s="41"/>
      <c r="X549" s="41"/>
      <c r="Y549" s="41"/>
      <c r="Z549" s="41"/>
      <c r="AA549" s="41"/>
      <c r="AB549" s="41"/>
      <c r="AC549" s="41"/>
      <c r="AD549" s="41"/>
      <c r="AE549" s="41"/>
      <c r="AR549" s="227" t="s">
        <v>178</v>
      </c>
      <c r="AT549" s="227" t="s">
        <v>159</v>
      </c>
      <c r="AU549" s="227" t="s">
        <v>79</v>
      </c>
      <c r="AY549" s="20" t="s">
        <v>156</v>
      </c>
      <c r="BE549" s="228">
        <f>IF(N549="základní",J549,0)</f>
        <v>0</v>
      </c>
      <c r="BF549" s="228">
        <f>IF(N549="snížená",J549,0)</f>
        <v>0</v>
      </c>
      <c r="BG549" s="228">
        <f>IF(N549="zákl. přenesená",J549,0)</f>
        <v>0</v>
      </c>
      <c r="BH549" s="228">
        <f>IF(N549="sníž. přenesená",J549,0)</f>
        <v>0</v>
      </c>
      <c r="BI549" s="228">
        <f>IF(N549="nulová",J549,0)</f>
        <v>0</v>
      </c>
      <c r="BJ549" s="20" t="s">
        <v>79</v>
      </c>
      <c r="BK549" s="228">
        <f>ROUND(I549*H549,2)</f>
        <v>0</v>
      </c>
      <c r="BL549" s="20" t="s">
        <v>178</v>
      </c>
      <c r="BM549" s="227" t="s">
        <v>1155</v>
      </c>
    </row>
    <row r="550" s="2" customFormat="1" ht="16.5" customHeight="1">
      <c r="A550" s="41"/>
      <c r="B550" s="42"/>
      <c r="C550" s="216" t="s">
        <v>1156</v>
      </c>
      <c r="D550" s="216" t="s">
        <v>159</v>
      </c>
      <c r="E550" s="217" t="s">
        <v>656</v>
      </c>
      <c r="F550" s="218" t="s">
        <v>657</v>
      </c>
      <c r="G550" s="219" t="s">
        <v>273</v>
      </c>
      <c r="H550" s="220">
        <v>1</v>
      </c>
      <c r="I550" s="221"/>
      <c r="J550" s="222">
        <f>ROUND(I550*H550,2)</f>
        <v>0</v>
      </c>
      <c r="K550" s="218" t="s">
        <v>19</v>
      </c>
      <c r="L550" s="47"/>
      <c r="M550" s="234" t="s">
        <v>19</v>
      </c>
      <c r="N550" s="235" t="s">
        <v>43</v>
      </c>
      <c r="O550" s="236"/>
      <c r="P550" s="237">
        <f>O550*H550</f>
        <v>0</v>
      </c>
      <c r="Q550" s="237">
        <v>0</v>
      </c>
      <c r="R550" s="237">
        <f>Q550*H550</f>
        <v>0</v>
      </c>
      <c r="S550" s="237">
        <v>0</v>
      </c>
      <c r="T550" s="238">
        <f>S550*H550</f>
        <v>0</v>
      </c>
      <c r="U550" s="41"/>
      <c r="V550" s="41"/>
      <c r="W550" s="41"/>
      <c r="X550" s="41"/>
      <c r="Y550" s="41"/>
      <c r="Z550" s="41"/>
      <c r="AA550" s="41"/>
      <c r="AB550" s="41"/>
      <c r="AC550" s="41"/>
      <c r="AD550" s="41"/>
      <c r="AE550" s="41"/>
      <c r="AR550" s="227" t="s">
        <v>178</v>
      </c>
      <c r="AT550" s="227" t="s">
        <v>159</v>
      </c>
      <c r="AU550" s="227" t="s">
        <v>79</v>
      </c>
      <c r="AY550" s="20" t="s">
        <v>156</v>
      </c>
      <c r="BE550" s="228">
        <f>IF(N550="základní",J550,0)</f>
        <v>0</v>
      </c>
      <c r="BF550" s="228">
        <f>IF(N550="snížená",J550,0)</f>
        <v>0</v>
      </c>
      <c r="BG550" s="228">
        <f>IF(N550="zákl. přenesená",J550,0)</f>
        <v>0</v>
      </c>
      <c r="BH550" s="228">
        <f>IF(N550="sníž. přenesená",J550,0)</f>
        <v>0</v>
      </c>
      <c r="BI550" s="228">
        <f>IF(N550="nulová",J550,0)</f>
        <v>0</v>
      </c>
      <c r="BJ550" s="20" t="s">
        <v>79</v>
      </c>
      <c r="BK550" s="228">
        <f>ROUND(I550*H550,2)</f>
        <v>0</v>
      </c>
      <c r="BL550" s="20" t="s">
        <v>178</v>
      </c>
      <c r="BM550" s="227" t="s">
        <v>1157</v>
      </c>
    </row>
    <row r="551" s="2" customFormat="1" ht="6.96" customHeight="1">
      <c r="A551" s="41"/>
      <c r="B551" s="62"/>
      <c r="C551" s="63"/>
      <c r="D551" s="63"/>
      <c r="E551" s="63"/>
      <c r="F551" s="63"/>
      <c r="G551" s="63"/>
      <c r="H551" s="63"/>
      <c r="I551" s="63"/>
      <c r="J551" s="63"/>
      <c r="K551" s="63"/>
      <c r="L551" s="47"/>
      <c r="M551" s="41"/>
      <c r="O551" s="41"/>
      <c r="P551" s="41"/>
      <c r="Q551" s="41"/>
      <c r="R551" s="41"/>
      <c r="S551" s="41"/>
      <c r="T551" s="41"/>
      <c r="U551" s="41"/>
      <c r="V551" s="41"/>
      <c r="W551" s="41"/>
      <c r="X551" s="41"/>
      <c r="Y551" s="41"/>
      <c r="Z551" s="41"/>
      <c r="AA551" s="41"/>
      <c r="AB551" s="41"/>
      <c r="AC551" s="41"/>
      <c r="AD551" s="41"/>
      <c r="AE551" s="41"/>
    </row>
  </sheetData>
  <sheetProtection sheet="1" autoFilter="0" formatColumns="0" formatRows="0" objects="1" scenarios="1" spinCount="100000" saltValue="/i1fsliolmdQPRdjqsaVuGnMwdhShTqwt1WUoJ+FYZa56vgKIvcKK8QLHZwV9CrEqStHlM26WEfk7V0UGjdDCA==" hashValue="GDyMapd+W+o1O26zrxr/aKFWfpFmUA2GFH+YF2nRuncT/xc8jCmBKERx075kXAsVijF2XZy9UHPCIVUz++gTmg==" algorithmName="SHA-512" password="80EB"/>
  <autoFilter ref="C99:K550"/>
  <mergeCells count="12">
    <mergeCell ref="E7:H7"/>
    <mergeCell ref="E9:H9"/>
    <mergeCell ref="E11:H11"/>
    <mergeCell ref="E20:H20"/>
    <mergeCell ref="E29:H29"/>
    <mergeCell ref="E50:H50"/>
    <mergeCell ref="E52:H52"/>
    <mergeCell ref="E54:H54"/>
    <mergeCell ref="E88:H88"/>
    <mergeCell ref="E90:H90"/>
    <mergeCell ref="E92:H92"/>
    <mergeCell ref="L2:V2"/>
  </mergeCells>
  <hyperlinks>
    <hyperlink ref="F104" r:id="rId1" display="https://podminky.urs.cz/item/CS_URS_2024_02/342272225"/>
    <hyperlink ref="F109" r:id="rId2" display="https://podminky.urs.cz/item/CS_URS_2024_02/342272245"/>
    <hyperlink ref="F112" r:id="rId3" display="https://podminky.urs.cz/item/CS_URS_2024_02/340271041"/>
    <hyperlink ref="F115" r:id="rId4" display="https://podminky.urs.cz/item/CS_URS_2024_02/342291121"/>
    <hyperlink ref="F118" r:id="rId5" display="https://podminky.urs.cz/item/CS_URS_2024_02/317142428"/>
    <hyperlink ref="F120" r:id="rId6" display="https://podminky.urs.cz/item/CS_URS_2024_02/317944321"/>
    <hyperlink ref="F124" r:id="rId7" display="https://podminky.urs.cz/item/CS_URS_2024_02/317234410"/>
    <hyperlink ref="F127" r:id="rId8" display="https://podminky.urs.cz/item/CS_URS_2024_02/346244381"/>
    <hyperlink ref="F131" r:id="rId9" display="https://podminky.urs.cz/item/CS_URS_2024_02/619991001"/>
    <hyperlink ref="F135" r:id="rId10" display="https://podminky.urs.cz/item/CS_URS_2024_02/611131121"/>
    <hyperlink ref="F142" r:id="rId11" display="https://podminky.urs.cz/item/CS_URS_2024_02/611142001"/>
    <hyperlink ref="F144" r:id="rId12" display="https://podminky.urs.cz/item/CS_URS_2024_02/611321131"/>
    <hyperlink ref="F146" r:id="rId13" display="https://podminky.urs.cz/item/CS_URS_2024_02/612131101"/>
    <hyperlink ref="F164" r:id="rId14" display="https://podminky.urs.cz/item/CS_URS_2024_02/612321121"/>
    <hyperlink ref="F166" r:id="rId15" display="https://podminky.urs.cz/item/CS_URS_2024_02/612321191"/>
    <hyperlink ref="F168" r:id="rId16" display="https://podminky.urs.cz/item/CS_URS_2024_02/612135001"/>
    <hyperlink ref="F181" r:id="rId17" display="https://podminky.urs.cz/item/CS_URS_2024_02/612135091"/>
    <hyperlink ref="F183" r:id="rId18" display="https://podminky.urs.cz/item/CS_URS_2024_02/612325111"/>
    <hyperlink ref="F189" r:id="rId19" display="https://podminky.urs.cz/item/CS_URS_2024_02/612131121"/>
    <hyperlink ref="F233" r:id="rId20" display="https://podminky.urs.cz/item/CS_URS_2024_02/612142001"/>
    <hyperlink ref="F235" r:id="rId21" display="https://podminky.urs.cz/item/CS_URS_2024_02/622143003"/>
    <hyperlink ref="F242" r:id="rId22" display="https://podminky.urs.cz/item/CS_URS_2024_02/612321131"/>
    <hyperlink ref="F246" r:id="rId23" display="https://podminky.urs.cz/item/CS_URS_2024_02/642942111"/>
    <hyperlink ref="F251" r:id="rId24" display="https://podminky.urs.cz/item/CS_URS_2024_02/965045113"/>
    <hyperlink ref="F253" r:id="rId25" display="https://podminky.urs.cz/item/CS_URS_2024_02/965081213"/>
    <hyperlink ref="F256" r:id="rId26" display="https://podminky.urs.cz/item/CS_URS_2024_02/965081611"/>
    <hyperlink ref="F261" r:id="rId27" display="https://podminky.urs.cz/item/CS_URS_2024_02/968062244"/>
    <hyperlink ref="F265" r:id="rId28" display="https://podminky.urs.cz/item/CS_URS_2024_02/968062245"/>
    <hyperlink ref="F269" r:id="rId29" display="https://podminky.urs.cz/item/CS_URS_2024_02/968062456"/>
    <hyperlink ref="F272" r:id="rId30" display="https://podminky.urs.cz/item/CS_URS_2024_02/968072455"/>
    <hyperlink ref="F275" r:id="rId31" display="https://podminky.urs.cz/item/CS_URS_2024_02/968072456"/>
    <hyperlink ref="F278" r:id="rId32" display="https://podminky.urs.cz/item/CS_URS_2024_02/962031132"/>
    <hyperlink ref="F284" r:id="rId33" display="https://podminky.urs.cz/item/CS_URS_2024_02/962031133"/>
    <hyperlink ref="F289" r:id="rId34" display="https://podminky.urs.cz/item/CS_URS_2024_02/962081131"/>
    <hyperlink ref="F292" r:id="rId35" display="https://podminky.urs.cz/item/CS_URS_2024_02/962032231"/>
    <hyperlink ref="F298" r:id="rId36" display="https://podminky.urs.cz/item/CS_URS_2024_02/971033541"/>
    <hyperlink ref="F305" r:id="rId37" display="https://podminky.urs.cz/item/CS_URS_2024_02/974031664"/>
    <hyperlink ref="F308" r:id="rId38" display="https://podminky.urs.cz/item/CS_URS_2024_02/978059541"/>
    <hyperlink ref="F323" r:id="rId39" display="https://podminky.urs.cz/item/CS_URS_2024_02/949101111"/>
    <hyperlink ref="F326" r:id="rId40" display="https://podminky.urs.cz/item/CS_URS_2024_02/952901111"/>
    <hyperlink ref="F329" r:id="rId41" display="https://podminky.urs.cz/item/CS_URS_2024_02/997002611"/>
    <hyperlink ref="F331" r:id="rId42" display="https://podminky.urs.cz/item/CS_URS_2024_02/997013211"/>
    <hyperlink ref="F333" r:id="rId43" display="https://podminky.urs.cz/item/CS_URS_2024_02/997013501"/>
    <hyperlink ref="F335" r:id="rId44" display="https://podminky.urs.cz/item/CS_URS_2024_02/997013509"/>
    <hyperlink ref="F342" r:id="rId45" display="https://podminky.urs.cz/item/CS_URS_2024_02/997013631"/>
    <hyperlink ref="F345" r:id="rId46" display="https://podminky.urs.cz/item/CS_URS_2024_02/997013861"/>
    <hyperlink ref="F347" r:id="rId47" display="https://podminky.urs.cz/item/CS_URS_2024_02/997013863"/>
    <hyperlink ref="F350" r:id="rId48" display="https://podminky.urs.cz/item/CS_URS_2024_02/998018001"/>
    <hyperlink ref="F354" r:id="rId49" display="https://podminky.urs.cz/item/CS_URS_2024_02/766111820"/>
    <hyperlink ref="F360" r:id="rId50" display="https://podminky.urs.cz/item/CS_URS_2024_02/766411821"/>
    <hyperlink ref="F367" r:id="rId51" display="https://podminky.urs.cz/item/CS_URS_2024_02/766411822"/>
    <hyperlink ref="F369" r:id="rId52" display="https://podminky.urs.cz/item/CS_URS_2024_02/766691811"/>
    <hyperlink ref="F372" r:id="rId53" display="https://podminky.urs.cz/item/CS_URS_2024_02/766691914"/>
    <hyperlink ref="F379" r:id="rId54" display="https://podminky.urs.cz/item/CS_URS_2024_02/766660001"/>
    <hyperlink ref="F382" r:id="rId55" display="https://podminky.urs.cz/item/CS_URS_2024_02/766660728"/>
    <hyperlink ref="F385" r:id="rId56" display="https://podminky.urs.cz/item/CS_URS_2024_02/766660729"/>
    <hyperlink ref="F390" r:id="rId57" display="https://podminky.urs.cz/item/CS_URS_2024_02/998766201"/>
    <hyperlink ref="F395" r:id="rId58" display="https://podminky.urs.cz/item/CS_URS_2024_02/998767201"/>
    <hyperlink ref="F398" r:id="rId59" display="https://podminky.urs.cz/item/CS_URS_2024_02/771121011"/>
    <hyperlink ref="F401" r:id="rId60" display="https://podminky.urs.cz/item/CS_URS_2024_02/771574436"/>
    <hyperlink ref="F405" r:id="rId61" display="https://podminky.urs.cz/item/CS_URS_2024_02/771474112"/>
    <hyperlink ref="F410" r:id="rId62" display="https://podminky.urs.cz/item/CS_URS_2024_02/771591115"/>
    <hyperlink ref="F417" r:id="rId63" display="https://podminky.urs.cz/item/CS_URS_2024_02/771161021"/>
    <hyperlink ref="F422" r:id="rId64" display="https://podminky.urs.cz/item/CS_URS_2024_02/998771201"/>
    <hyperlink ref="F425" r:id="rId65" display="https://podminky.urs.cz/item/CS_URS_2024_02/781121011"/>
    <hyperlink ref="F439" r:id="rId66" display="https://podminky.urs.cz/item/CS_URS_2024_02/781472218"/>
    <hyperlink ref="F443" r:id="rId67" display="https://podminky.urs.cz/item/CS_URS_2024_02/781492211"/>
    <hyperlink ref="F446" r:id="rId68" display="https://podminky.urs.cz/item/CS_URS_2024_02/781492251"/>
    <hyperlink ref="F454" r:id="rId69" display="https://podminky.urs.cz/item/CS_URS_2024_02/781495115"/>
    <hyperlink ref="F457" r:id="rId70" display="https://podminky.urs.cz/item/CS_URS_2024_02/781495117"/>
    <hyperlink ref="F459" r:id="rId71" display="https://podminky.urs.cz/item/CS_URS_2024_02/998781201"/>
    <hyperlink ref="F462" r:id="rId72" display="https://podminky.urs.cz/item/CS_URS_2024_02/783315103"/>
    <hyperlink ref="F466" r:id="rId73" display="https://podminky.urs.cz/item/CS_URS_2024_02/783317101"/>
    <hyperlink ref="F469" r:id="rId74" display="https://podminky.urs.cz/item/CS_URS_2024_02/784121001"/>
    <hyperlink ref="F513" r:id="rId75" display="https://podminky.urs.cz/item/CS_URS_2024_02/784171001"/>
    <hyperlink ref="F518" r:id="rId76" display="https://podminky.urs.cz/item/CS_URS_2024_02/784171111"/>
    <hyperlink ref="F531" r:id="rId77" display="https://podminky.urs.cz/item/CS_URS_2024_02/784181121"/>
    <hyperlink ref="F534" r:id="rId78" display="https://podminky.urs.cz/item/CS_URS_2024_02/784211101"/>
    <hyperlink ref="F537" r:id="rId79" display="https://podminky.urs.cz/item/CS_URS_2023_01/786614001"/>
    <hyperlink ref="F546" r:id="rId80" display="https://podminky.urs.cz/item/CS_URS_2024_02/998786201"/>
  </hyperlinks>
  <pageMargins left="0.39375" right="0.39375" top="0.39375" bottom="0.39375" header="0" footer="0"/>
  <pageSetup paperSize="9" orientation="landscape" blackAndWhite="1" fitToHeight="100"/>
  <headerFooter>
    <oddFooter>&amp;CStrana &amp;P z &amp;N</oddFooter>
  </headerFooter>
  <drawing r:id="rId8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94</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193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1158</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ROUND(J93,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ROUND((SUM(BE93:BE203)),  2)</f>
        <v>0</v>
      </c>
      <c r="G35" s="41"/>
      <c r="H35" s="41"/>
      <c r="I35" s="161">
        <v>0.20999999999999999</v>
      </c>
      <c r="J35" s="160">
        <f>ROUND(((SUM(BE93:BE203))*I35),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ROUND((SUM(BF93:BF203)),  2)</f>
        <v>0</v>
      </c>
      <c r="G36" s="41"/>
      <c r="H36" s="41"/>
      <c r="I36" s="161">
        <v>0.12</v>
      </c>
      <c r="J36" s="160">
        <f>ROUND(((SUM(BF93:BF203))*I36),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ROUND((SUM(BG93:BG203)),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ROUND((SUM(BH93:BH203)),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ROUND((SUM(BI93:BI203)),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193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01.3 - Zdravotechnika</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J93</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196</v>
      </c>
      <c r="E64" s="181"/>
      <c r="F64" s="181"/>
      <c r="G64" s="181"/>
      <c r="H64" s="181"/>
      <c r="I64" s="181"/>
      <c r="J64" s="182">
        <f>J94</f>
        <v>0</v>
      </c>
      <c r="K64" s="179"/>
      <c r="L64" s="183"/>
      <c r="S64" s="9"/>
      <c r="T64" s="9"/>
      <c r="U64" s="9"/>
      <c r="V64" s="9"/>
      <c r="W64" s="9"/>
      <c r="X64" s="9"/>
      <c r="Y64" s="9"/>
      <c r="Z64" s="9"/>
      <c r="AA64" s="9"/>
      <c r="AB64" s="9"/>
      <c r="AC64" s="9"/>
      <c r="AD64" s="9"/>
      <c r="AE64" s="9"/>
    </row>
    <row r="65" s="10" customFormat="1" ht="19.92" customHeight="1">
      <c r="A65" s="10"/>
      <c r="B65" s="184"/>
      <c r="C65" s="128"/>
      <c r="D65" s="185" t="s">
        <v>203</v>
      </c>
      <c r="E65" s="186"/>
      <c r="F65" s="186"/>
      <c r="G65" s="186"/>
      <c r="H65" s="186"/>
      <c r="I65" s="186"/>
      <c r="J65" s="187">
        <f>J95</f>
        <v>0</v>
      </c>
      <c r="K65" s="128"/>
      <c r="L65" s="188"/>
      <c r="S65" s="10"/>
      <c r="T65" s="10"/>
      <c r="U65" s="10"/>
      <c r="V65" s="10"/>
      <c r="W65" s="10"/>
      <c r="X65" s="10"/>
      <c r="Y65" s="10"/>
      <c r="Z65" s="10"/>
      <c r="AA65" s="10"/>
      <c r="AB65" s="10"/>
      <c r="AC65" s="10"/>
      <c r="AD65" s="10"/>
      <c r="AE65" s="10"/>
    </row>
    <row r="66" s="9" customFormat="1" ht="24.96" customHeight="1">
      <c r="A66" s="9"/>
      <c r="B66" s="178"/>
      <c r="C66" s="179"/>
      <c r="D66" s="180" t="s">
        <v>205</v>
      </c>
      <c r="E66" s="181"/>
      <c r="F66" s="181"/>
      <c r="G66" s="181"/>
      <c r="H66" s="181"/>
      <c r="I66" s="181"/>
      <c r="J66" s="182">
        <f>J107</f>
        <v>0</v>
      </c>
      <c r="K66" s="179"/>
      <c r="L66" s="183"/>
      <c r="S66" s="9"/>
      <c r="T66" s="9"/>
      <c r="U66" s="9"/>
      <c r="V66" s="9"/>
      <c r="W66" s="9"/>
      <c r="X66" s="9"/>
      <c r="Y66" s="9"/>
      <c r="Z66" s="9"/>
      <c r="AA66" s="9"/>
      <c r="AB66" s="9"/>
      <c r="AC66" s="9"/>
      <c r="AD66" s="9"/>
      <c r="AE66" s="9"/>
    </row>
    <row r="67" s="10" customFormat="1" ht="19.92" customHeight="1">
      <c r="A67" s="10"/>
      <c r="B67" s="184"/>
      <c r="C67" s="128"/>
      <c r="D67" s="185" t="s">
        <v>1159</v>
      </c>
      <c r="E67" s="186"/>
      <c r="F67" s="186"/>
      <c r="G67" s="186"/>
      <c r="H67" s="186"/>
      <c r="I67" s="186"/>
      <c r="J67" s="187">
        <f>J108</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1160</v>
      </c>
      <c r="E68" s="186"/>
      <c r="F68" s="186"/>
      <c r="G68" s="186"/>
      <c r="H68" s="186"/>
      <c r="I68" s="186"/>
      <c r="J68" s="187">
        <f>J135</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1161</v>
      </c>
      <c r="E69" s="186"/>
      <c r="F69" s="186"/>
      <c r="G69" s="186"/>
      <c r="H69" s="186"/>
      <c r="I69" s="186"/>
      <c r="J69" s="187">
        <f>J158</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1162</v>
      </c>
      <c r="E70" s="186"/>
      <c r="F70" s="186"/>
      <c r="G70" s="186"/>
      <c r="H70" s="186"/>
      <c r="I70" s="186"/>
      <c r="J70" s="187">
        <f>J190</f>
        <v>0</v>
      </c>
      <c r="K70" s="128"/>
      <c r="L70" s="188"/>
      <c r="S70" s="10"/>
      <c r="T70" s="10"/>
      <c r="U70" s="10"/>
      <c r="V70" s="10"/>
      <c r="W70" s="10"/>
      <c r="X70" s="10"/>
      <c r="Y70" s="10"/>
      <c r="Z70" s="10"/>
      <c r="AA70" s="10"/>
      <c r="AB70" s="10"/>
      <c r="AC70" s="10"/>
      <c r="AD70" s="10"/>
      <c r="AE70" s="10"/>
    </row>
    <row r="71" s="10" customFormat="1" ht="19.92" customHeight="1">
      <c r="A71" s="10"/>
      <c r="B71" s="184"/>
      <c r="C71" s="128"/>
      <c r="D71" s="185" t="s">
        <v>211</v>
      </c>
      <c r="E71" s="186"/>
      <c r="F71" s="186"/>
      <c r="G71" s="186"/>
      <c r="H71" s="186"/>
      <c r="I71" s="186"/>
      <c r="J71" s="187">
        <f>J197</f>
        <v>0</v>
      </c>
      <c r="K71" s="128"/>
      <c r="L71" s="188"/>
      <c r="S71" s="10"/>
      <c r="T71" s="10"/>
      <c r="U71" s="10"/>
      <c r="V71" s="10"/>
      <c r="W71" s="10"/>
      <c r="X71" s="10"/>
      <c r="Y71" s="10"/>
      <c r="Z71" s="10"/>
      <c r="AA71" s="10"/>
      <c r="AB71" s="10"/>
      <c r="AC71" s="10"/>
      <c r="AD71" s="10"/>
      <c r="AE71" s="10"/>
    </row>
    <row r="72" s="2" customFormat="1" ht="21.84" customHeight="1">
      <c r="A72" s="41"/>
      <c r="B72" s="42"/>
      <c r="C72" s="43"/>
      <c r="D72" s="43"/>
      <c r="E72" s="43"/>
      <c r="F72" s="43"/>
      <c r="G72" s="43"/>
      <c r="H72" s="43"/>
      <c r="I72" s="43"/>
      <c r="J72" s="43"/>
      <c r="K72" s="43"/>
      <c r="L72" s="148"/>
      <c r="S72" s="41"/>
      <c r="T72" s="41"/>
      <c r="U72" s="41"/>
      <c r="V72" s="41"/>
      <c r="W72" s="41"/>
      <c r="X72" s="41"/>
      <c r="Y72" s="41"/>
      <c r="Z72" s="41"/>
      <c r="AA72" s="41"/>
      <c r="AB72" s="41"/>
      <c r="AC72" s="41"/>
      <c r="AD72" s="41"/>
      <c r="AE72" s="41"/>
    </row>
    <row r="73" s="2" customFormat="1" ht="6.96" customHeight="1">
      <c r="A73" s="41"/>
      <c r="B73" s="62"/>
      <c r="C73" s="63"/>
      <c r="D73" s="63"/>
      <c r="E73" s="63"/>
      <c r="F73" s="63"/>
      <c r="G73" s="63"/>
      <c r="H73" s="63"/>
      <c r="I73" s="63"/>
      <c r="J73" s="63"/>
      <c r="K73" s="63"/>
      <c r="L73" s="148"/>
      <c r="S73" s="41"/>
      <c r="T73" s="41"/>
      <c r="U73" s="41"/>
      <c r="V73" s="41"/>
      <c r="W73" s="41"/>
      <c r="X73" s="41"/>
      <c r="Y73" s="41"/>
      <c r="Z73" s="41"/>
      <c r="AA73" s="41"/>
      <c r="AB73" s="41"/>
      <c r="AC73" s="41"/>
      <c r="AD73" s="41"/>
      <c r="AE73" s="41"/>
    </row>
    <row r="77" s="2" customFormat="1" ht="6.96" customHeight="1">
      <c r="A77" s="41"/>
      <c r="B77" s="64"/>
      <c r="C77" s="65"/>
      <c r="D77" s="65"/>
      <c r="E77" s="65"/>
      <c r="F77" s="65"/>
      <c r="G77" s="65"/>
      <c r="H77" s="65"/>
      <c r="I77" s="65"/>
      <c r="J77" s="65"/>
      <c r="K77" s="65"/>
      <c r="L77" s="148"/>
      <c r="S77" s="41"/>
      <c r="T77" s="41"/>
      <c r="U77" s="41"/>
      <c r="V77" s="41"/>
      <c r="W77" s="41"/>
      <c r="X77" s="41"/>
      <c r="Y77" s="41"/>
      <c r="Z77" s="41"/>
      <c r="AA77" s="41"/>
      <c r="AB77" s="41"/>
      <c r="AC77" s="41"/>
      <c r="AD77" s="41"/>
      <c r="AE77" s="41"/>
    </row>
    <row r="78" s="2" customFormat="1" ht="24.96" customHeight="1">
      <c r="A78" s="41"/>
      <c r="B78" s="42"/>
      <c r="C78" s="26" t="s">
        <v>141</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12" customHeight="1">
      <c r="A80" s="41"/>
      <c r="B80" s="42"/>
      <c r="C80" s="35" t="s">
        <v>16</v>
      </c>
      <c r="D80" s="43"/>
      <c r="E80" s="43"/>
      <c r="F80" s="43"/>
      <c r="G80" s="43"/>
      <c r="H80" s="43"/>
      <c r="I80" s="43"/>
      <c r="J80" s="43"/>
      <c r="K80" s="43"/>
      <c r="L80" s="148"/>
      <c r="S80" s="41"/>
      <c r="T80" s="41"/>
      <c r="U80" s="41"/>
      <c r="V80" s="41"/>
      <c r="W80" s="41"/>
      <c r="X80" s="41"/>
      <c r="Y80" s="41"/>
      <c r="Z80" s="41"/>
      <c r="AA80" s="41"/>
      <c r="AB80" s="41"/>
      <c r="AC80" s="41"/>
      <c r="AD80" s="41"/>
      <c r="AE80" s="41"/>
    </row>
    <row r="81" s="2" customFormat="1" ht="26.25" customHeight="1">
      <c r="A81" s="41"/>
      <c r="B81" s="42"/>
      <c r="C81" s="43"/>
      <c r="D81" s="43"/>
      <c r="E81" s="173" t="str">
        <f>E7</f>
        <v>Změna stavby před dokončením - snížení energetické náročnosti technologických zařízení v kuchyni ZŠ Nádražní HS</v>
      </c>
      <c r="F81" s="35"/>
      <c r="G81" s="35"/>
      <c r="H81" s="35"/>
      <c r="I81" s="43"/>
      <c r="J81" s="43"/>
      <c r="K81" s="43"/>
      <c r="L81" s="148"/>
      <c r="S81" s="41"/>
      <c r="T81" s="41"/>
      <c r="U81" s="41"/>
      <c r="V81" s="41"/>
      <c r="W81" s="41"/>
      <c r="X81" s="41"/>
      <c r="Y81" s="41"/>
      <c r="Z81" s="41"/>
      <c r="AA81" s="41"/>
      <c r="AB81" s="41"/>
      <c r="AC81" s="41"/>
      <c r="AD81" s="41"/>
      <c r="AE81" s="41"/>
    </row>
    <row r="82" s="1" customFormat="1" ht="12" customHeight="1">
      <c r="B82" s="24"/>
      <c r="C82" s="35" t="s">
        <v>130</v>
      </c>
      <c r="D82" s="25"/>
      <c r="E82" s="25"/>
      <c r="F82" s="25"/>
      <c r="G82" s="25"/>
      <c r="H82" s="25"/>
      <c r="I82" s="25"/>
      <c r="J82" s="25"/>
      <c r="K82" s="25"/>
      <c r="L82" s="23"/>
    </row>
    <row r="83" s="2" customFormat="1" ht="16.5" customHeight="1">
      <c r="A83" s="41"/>
      <c r="B83" s="42"/>
      <c r="C83" s="43"/>
      <c r="D83" s="43"/>
      <c r="E83" s="173" t="s">
        <v>193</v>
      </c>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194</v>
      </c>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6.5" customHeight="1">
      <c r="A85" s="41"/>
      <c r="B85" s="42"/>
      <c r="C85" s="43"/>
      <c r="D85" s="43"/>
      <c r="E85" s="72" t="str">
        <f>E11</f>
        <v>SO 01.3 - Zdravotechnika</v>
      </c>
      <c r="F85" s="43"/>
      <c r="G85" s="43"/>
      <c r="H85" s="43"/>
      <c r="I85" s="43"/>
      <c r="J85" s="43"/>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2" customHeight="1">
      <c r="A87" s="41"/>
      <c r="B87" s="42"/>
      <c r="C87" s="35" t="s">
        <v>21</v>
      </c>
      <c r="D87" s="43"/>
      <c r="E87" s="43"/>
      <c r="F87" s="30" t="str">
        <f>F14</f>
        <v>Horní Slavkov, Nádražní 683</v>
      </c>
      <c r="G87" s="43"/>
      <c r="H87" s="43"/>
      <c r="I87" s="35" t="s">
        <v>23</v>
      </c>
      <c r="J87" s="75" t="str">
        <f>IF(J14="","",J14)</f>
        <v>15. 7. 2024</v>
      </c>
      <c r="K87" s="43"/>
      <c r="L87" s="148"/>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15.15" customHeight="1">
      <c r="A89" s="41"/>
      <c r="B89" s="42"/>
      <c r="C89" s="35" t="s">
        <v>25</v>
      </c>
      <c r="D89" s="43"/>
      <c r="E89" s="43"/>
      <c r="F89" s="30" t="str">
        <f>E17</f>
        <v>Město Horní Slavkov</v>
      </c>
      <c r="G89" s="43"/>
      <c r="H89" s="43"/>
      <c r="I89" s="35" t="s">
        <v>31</v>
      </c>
      <c r="J89" s="39" t="str">
        <f>E23</f>
        <v>CENTRA STAV s.r.o.</v>
      </c>
      <c r="K89" s="43"/>
      <c r="L89" s="148"/>
      <c r="S89" s="41"/>
      <c r="T89" s="41"/>
      <c r="U89" s="41"/>
      <c r="V89" s="41"/>
      <c r="W89" s="41"/>
      <c r="X89" s="41"/>
      <c r="Y89" s="41"/>
      <c r="Z89" s="41"/>
      <c r="AA89" s="41"/>
      <c r="AB89" s="41"/>
      <c r="AC89" s="41"/>
      <c r="AD89" s="41"/>
      <c r="AE89" s="41"/>
    </row>
    <row r="90" s="2" customFormat="1" ht="15.15" customHeight="1">
      <c r="A90" s="41"/>
      <c r="B90" s="42"/>
      <c r="C90" s="35" t="s">
        <v>29</v>
      </c>
      <c r="D90" s="43"/>
      <c r="E90" s="43"/>
      <c r="F90" s="30" t="str">
        <f>IF(E20="","",E20)</f>
        <v>Vyplň údaj</v>
      </c>
      <c r="G90" s="43"/>
      <c r="H90" s="43"/>
      <c r="I90" s="35" t="s">
        <v>34</v>
      </c>
      <c r="J90" s="39" t="str">
        <f>E26</f>
        <v>Michal Kubelka</v>
      </c>
      <c r="K90" s="43"/>
      <c r="L90" s="148"/>
      <c r="S90" s="41"/>
      <c r="T90" s="41"/>
      <c r="U90" s="41"/>
      <c r="V90" s="41"/>
      <c r="W90" s="41"/>
      <c r="X90" s="41"/>
      <c r="Y90" s="41"/>
      <c r="Z90" s="41"/>
      <c r="AA90" s="41"/>
      <c r="AB90" s="41"/>
      <c r="AC90" s="41"/>
      <c r="AD90" s="41"/>
      <c r="AE90" s="41"/>
    </row>
    <row r="91" s="2" customFormat="1" ht="10.32" customHeight="1">
      <c r="A91" s="41"/>
      <c r="B91" s="42"/>
      <c r="C91" s="43"/>
      <c r="D91" s="43"/>
      <c r="E91" s="43"/>
      <c r="F91" s="43"/>
      <c r="G91" s="43"/>
      <c r="H91" s="43"/>
      <c r="I91" s="43"/>
      <c r="J91" s="43"/>
      <c r="K91" s="43"/>
      <c r="L91" s="148"/>
      <c r="S91" s="41"/>
      <c r="T91" s="41"/>
      <c r="U91" s="41"/>
      <c r="V91" s="41"/>
      <c r="W91" s="41"/>
      <c r="X91" s="41"/>
      <c r="Y91" s="41"/>
      <c r="Z91" s="41"/>
      <c r="AA91" s="41"/>
      <c r="AB91" s="41"/>
      <c r="AC91" s="41"/>
      <c r="AD91" s="41"/>
      <c r="AE91" s="41"/>
    </row>
    <row r="92" s="11" customFormat="1" ht="29.28" customHeight="1">
      <c r="A92" s="189"/>
      <c r="B92" s="190"/>
      <c r="C92" s="191" t="s">
        <v>142</v>
      </c>
      <c r="D92" s="192" t="s">
        <v>57</v>
      </c>
      <c r="E92" s="192" t="s">
        <v>53</v>
      </c>
      <c r="F92" s="192" t="s">
        <v>54</v>
      </c>
      <c r="G92" s="192" t="s">
        <v>143</v>
      </c>
      <c r="H92" s="192" t="s">
        <v>144</v>
      </c>
      <c r="I92" s="192" t="s">
        <v>145</v>
      </c>
      <c r="J92" s="192" t="s">
        <v>134</v>
      </c>
      <c r="K92" s="193" t="s">
        <v>146</v>
      </c>
      <c r="L92" s="194"/>
      <c r="M92" s="95" t="s">
        <v>19</v>
      </c>
      <c r="N92" s="96" t="s">
        <v>42</v>
      </c>
      <c r="O92" s="96" t="s">
        <v>147</v>
      </c>
      <c r="P92" s="96" t="s">
        <v>148</v>
      </c>
      <c r="Q92" s="96" t="s">
        <v>149</v>
      </c>
      <c r="R92" s="96" t="s">
        <v>150</v>
      </c>
      <c r="S92" s="96" t="s">
        <v>151</v>
      </c>
      <c r="T92" s="97" t="s">
        <v>152</v>
      </c>
      <c r="U92" s="189"/>
      <c r="V92" s="189"/>
      <c r="W92" s="189"/>
      <c r="X92" s="189"/>
      <c r="Y92" s="189"/>
      <c r="Z92" s="189"/>
      <c r="AA92" s="189"/>
      <c r="AB92" s="189"/>
      <c r="AC92" s="189"/>
      <c r="AD92" s="189"/>
      <c r="AE92" s="189"/>
    </row>
    <row r="93" s="2" customFormat="1" ht="22.8" customHeight="1">
      <c r="A93" s="41"/>
      <c r="B93" s="42"/>
      <c r="C93" s="102" t="s">
        <v>153</v>
      </c>
      <c r="D93" s="43"/>
      <c r="E93" s="43"/>
      <c r="F93" s="43"/>
      <c r="G93" s="43"/>
      <c r="H93" s="43"/>
      <c r="I93" s="43"/>
      <c r="J93" s="195">
        <f>BK93</f>
        <v>0</v>
      </c>
      <c r="K93" s="43"/>
      <c r="L93" s="47"/>
      <c r="M93" s="98"/>
      <c r="N93" s="196"/>
      <c r="O93" s="99"/>
      <c r="P93" s="197">
        <f>P94+P107</f>
        <v>0</v>
      </c>
      <c r="Q93" s="99"/>
      <c r="R93" s="197">
        <f>R94+R107</f>
        <v>0.39351266000000007</v>
      </c>
      <c r="S93" s="99"/>
      <c r="T93" s="198">
        <f>T94+T107</f>
        <v>0.063509999999999997</v>
      </c>
      <c r="U93" s="41"/>
      <c r="V93" s="41"/>
      <c r="W93" s="41"/>
      <c r="X93" s="41"/>
      <c r="Y93" s="41"/>
      <c r="Z93" s="41"/>
      <c r="AA93" s="41"/>
      <c r="AB93" s="41"/>
      <c r="AC93" s="41"/>
      <c r="AD93" s="41"/>
      <c r="AE93" s="41"/>
      <c r="AT93" s="20" t="s">
        <v>71</v>
      </c>
      <c r="AU93" s="20" t="s">
        <v>135</v>
      </c>
      <c r="BK93" s="199">
        <f>BK94+BK107</f>
        <v>0</v>
      </c>
    </row>
    <row r="94" s="12" customFormat="1" ht="25.92" customHeight="1">
      <c r="A94" s="12"/>
      <c r="B94" s="200"/>
      <c r="C94" s="201"/>
      <c r="D94" s="202" t="s">
        <v>71</v>
      </c>
      <c r="E94" s="203" t="s">
        <v>213</v>
      </c>
      <c r="F94" s="203" t="s">
        <v>214</v>
      </c>
      <c r="G94" s="201"/>
      <c r="H94" s="201"/>
      <c r="I94" s="204"/>
      <c r="J94" s="205">
        <f>BK94</f>
        <v>0</v>
      </c>
      <c r="K94" s="201"/>
      <c r="L94" s="206"/>
      <c r="M94" s="207"/>
      <c r="N94" s="208"/>
      <c r="O94" s="208"/>
      <c r="P94" s="209">
        <f>P95</f>
        <v>0</v>
      </c>
      <c r="Q94" s="208"/>
      <c r="R94" s="209">
        <f>R95</f>
        <v>0</v>
      </c>
      <c r="S94" s="208"/>
      <c r="T94" s="210">
        <f>T95</f>
        <v>0</v>
      </c>
      <c r="U94" s="12"/>
      <c r="V94" s="12"/>
      <c r="W94" s="12"/>
      <c r="X94" s="12"/>
      <c r="Y94" s="12"/>
      <c r="Z94" s="12"/>
      <c r="AA94" s="12"/>
      <c r="AB94" s="12"/>
      <c r="AC94" s="12"/>
      <c r="AD94" s="12"/>
      <c r="AE94" s="12"/>
      <c r="AR94" s="211" t="s">
        <v>79</v>
      </c>
      <c r="AT94" s="212" t="s">
        <v>71</v>
      </c>
      <c r="AU94" s="212" t="s">
        <v>72</v>
      </c>
      <c r="AY94" s="211" t="s">
        <v>156</v>
      </c>
      <c r="BK94" s="213">
        <f>BK95</f>
        <v>0</v>
      </c>
    </row>
    <row r="95" s="12" customFormat="1" ht="22.8" customHeight="1">
      <c r="A95" s="12"/>
      <c r="B95" s="200"/>
      <c r="C95" s="201"/>
      <c r="D95" s="202" t="s">
        <v>71</v>
      </c>
      <c r="E95" s="214" t="s">
        <v>476</v>
      </c>
      <c r="F95" s="214" t="s">
        <v>477</v>
      </c>
      <c r="G95" s="201"/>
      <c r="H95" s="201"/>
      <c r="I95" s="204"/>
      <c r="J95" s="215">
        <f>BK95</f>
        <v>0</v>
      </c>
      <c r="K95" s="201"/>
      <c r="L95" s="206"/>
      <c r="M95" s="207"/>
      <c r="N95" s="208"/>
      <c r="O95" s="208"/>
      <c r="P95" s="209">
        <f>SUM(P96:P106)</f>
        <v>0</v>
      </c>
      <c r="Q95" s="208"/>
      <c r="R95" s="209">
        <f>SUM(R96:R106)</f>
        <v>0</v>
      </c>
      <c r="S95" s="208"/>
      <c r="T95" s="210">
        <f>SUM(T96:T106)</f>
        <v>0</v>
      </c>
      <c r="U95" s="12"/>
      <c r="V95" s="12"/>
      <c r="W95" s="12"/>
      <c r="X95" s="12"/>
      <c r="Y95" s="12"/>
      <c r="Z95" s="12"/>
      <c r="AA95" s="12"/>
      <c r="AB95" s="12"/>
      <c r="AC95" s="12"/>
      <c r="AD95" s="12"/>
      <c r="AE95" s="12"/>
      <c r="AR95" s="211" t="s">
        <v>79</v>
      </c>
      <c r="AT95" s="212" t="s">
        <v>71</v>
      </c>
      <c r="AU95" s="212" t="s">
        <v>79</v>
      </c>
      <c r="AY95" s="211" t="s">
        <v>156</v>
      </c>
      <c r="BK95" s="213">
        <f>SUM(BK96:BK106)</f>
        <v>0</v>
      </c>
    </row>
    <row r="96" s="2" customFormat="1" ht="16.5" customHeight="1">
      <c r="A96" s="41"/>
      <c r="B96" s="42"/>
      <c r="C96" s="216" t="s">
        <v>79</v>
      </c>
      <c r="D96" s="216" t="s">
        <v>159</v>
      </c>
      <c r="E96" s="217" t="s">
        <v>479</v>
      </c>
      <c r="F96" s="218" t="s">
        <v>480</v>
      </c>
      <c r="G96" s="219" t="s">
        <v>240</v>
      </c>
      <c r="H96" s="220">
        <v>0.064000000000000001</v>
      </c>
      <c r="I96" s="221"/>
      <c r="J96" s="222">
        <f>ROUND(I96*H96,2)</f>
        <v>0</v>
      </c>
      <c r="K96" s="218" t="s">
        <v>219</v>
      </c>
      <c r="L96" s="47"/>
      <c r="M96" s="223" t="s">
        <v>19</v>
      </c>
      <c r="N96" s="224"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178</v>
      </c>
      <c r="AT96" s="227" t="s">
        <v>159</v>
      </c>
      <c r="AU96" s="227" t="s">
        <v>81</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178</v>
      </c>
      <c r="BM96" s="227" t="s">
        <v>1163</v>
      </c>
    </row>
    <row r="97" s="2" customFormat="1">
      <c r="A97" s="41"/>
      <c r="B97" s="42"/>
      <c r="C97" s="43"/>
      <c r="D97" s="229" t="s">
        <v>166</v>
      </c>
      <c r="E97" s="43"/>
      <c r="F97" s="230" t="s">
        <v>482</v>
      </c>
      <c r="G97" s="43"/>
      <c r="H97" s="43"/>
      <c r="I97" s="231"/>
      <c r="J97" s="43"/>
      <c r="K97" s="43"/>
      <c r="L97" s="47"/>
      <c r="M97" s="232"/>
      <c r="N97" s="233"/>
      <c r="O97" s="87"/>
      <c r="P97" s="87"/>
      <c r="Q97" s="87"/>
      <c r="R97" s="87"/>
      <c r="S97" s="87"/>
      <c r="T97" s="88"/>
      <c r="U97" s="41"/>
      <c r="V97" s="41"/>
      <c r="W97" s="41"/>
      <c r="X97" s="41"/>
      <c r="Y97" s="41"/>
      <c r="Z97" s="41"/>
      <c r="AA97" s="41"/>
      <c r="AB97" s="41"/>
      <c r="AC97" s="41"/>
      <c r="AD97" s="41"/>
      <c r="AE97" s="41"/>
      <c r="AT97" s="20" t="s">
        <v>166</v>
      </c>
      <c r="AU97" s="20" t="s">
        <v>81</v>
      </c>
    </row>
    <row r="98" s="2" customFormat="1" ht="24.15" customHeight="1">
      <c r="A98" s="41"/>
      <c r="B98" s="42"/>
      <c r="C98" s="216" t="s">
        <v>81</v>
      </c>
      <c r="D98" s="216" t="s">
        <v>159</v>
      </c>
      <c r="E98" s="217" t="s">
        <v>484</v>
      </c>
      <c r="F98" s="218" t="s">
        <v>485</v>
      </c>
      <c r="G98" s="219" t="s">
        <v>240</v>
      </c>
      <c r="H98" s="220">
        <v>0.064000000000000001</v>
      </c>
      <c r="I98" s="221"/>
      <c r="J98" s="222">
        <f>ROUND(I98*H98,2)</f>
        <v>0</v>
      </c>
      <c r="K98" s="218" t="s">
        <v>219</v>
      </c>
      <c r="L98" s="47"/>
      <c r="M98" s="223" t="s">
        <v>19</v>
      </c>
      <c r="N98" s="224" t="s">
        <v>43</v>
      </c>
      <c r="O98" s="87"/>
      <c r="P98" s="225">
        <f>O98*H98</f>
        <v>0</v>
      </c>
      <c r="Q98" s="225">
        <v>0</v>
      </c>
      <c r="R98" s="225">
        <f>Q98*H98</f>
        <v>0</v>
      </c>
      <c r="S98" s="225">
        <v>0</v>
      </c>
      <c r="T98" s="226">
        <f>S98*H98</f>
        <v>0</v>
      </c>
      <c r="U98" s="41"/>
      <c r="V98" s="41"/>
      <c r="W98" s="41"/>
      <c r="X98" s="41"/>
      <c r="Y98" s="41"/>
      <c r="Z98" s="41"/>
      <c r="AA98" s="41"/>
      <c r="AB98" s="41"/>
      <c r="AC98" s="41"/>
      <c r="AD98" s="41"/>
      <c r="AE98" s="41"/>
      <c r="AR98" s="227" t="s">
        <v>178</v>
      </c>
      <c r="AT98" s="227" t="s">
        <v>159</v>
      </c>
      <c r="AU98" s="227" t="s">
        <v>81</v>
      </c>
      <c r="AY98" s="20" t="s">
        <v>156</v>
      </c>
      <c r="BE98" s="228">
        <f>IF(N98="základní",J98,0)</f>
        <v>0</v>
      </c>
      <c r="BF98" s="228">
        <f>IF(N98="snížená",J98,0)</f>
        <v>0</v>
      </c>
      <c r="BG98" s="228">
        <f>IF(N98="zákl. přenesená",J98,0)</f>
        <v>0</v>
      </c>
      <c r="BH98" s="228">
        <f>IF(N98="sníž. přenesená",J98,0)</f>
        <v>0</v>
      </c>
      <c r="BI98" s="228">
        <f>IF(N98="nulová",J98,0)</f>
        <v>0</v>
      </c>
      <c r="BJ98" s="20" t="s">
        <v>79</v>
      </c>
      <c r="BK98" s="228">
        <f>ROUND(I98*H98,2)</f>
        <v>0</v>
      </c>
      <c r="BL98" s="20" t="s">
        <v>178</v>
      </c>
      <c r="BM98" s="227" t="s">
        <v>1164</v>
      </c>
    </row>
    <row r="99" s="2" customFormat="1">
      <c r="A99" s="41"/>
      <c r="B99" s="42"/>
      <c r="C99" s="43"/>
      <c r="D99" s="229" t="s">
        <v>166</v>
      </c>
      <c r="E99" s="43"/>
      <c r="F99" s="230" t="s">
        <v>487</v>
      </c>
      <c r="G99" s="43"/>
      <c r="H99" s="43"/>
      <c r="I99" s="231"/>
      <c r="J99" s="43"/>
      <c r="K99" s="43"/>
      <c r="L99" s="47"/>
      <c r="M99" s="232"/>
      <c r="N99" s="233"/>
      <c r="O99" s="87"/>
      <c r="P99" s="87"/>
      <c r="Q99" s="87"/>
      <c r="R99" s="87"/>
      <c r="S99" s="87"/>
      <c r="T99" s="88"/>
      <c r="U99" s="41"/>
      <c r="V99" s="41"/>
      <c r="W99" s="41"/>
      <c r="X99" s="41"/>
      <c r="Y99" s="41"/>
      <c r="Z99" s="41"/>
      <c r="AA99" s="41"/>
      <c r="AB99" s="41"/>
      <c r="AC99" s="41"/>
      <c r="AD99" s="41"/>
      <c r="AE99" s="41"/>
      <c r="AT99" s="20" t="s">
        <v>166</v>
      </c>
      <c r="AU99" s="20" t="s">
        <v>81</v>
      </c>
    </row>
    <row r="100" s="2" customFormat="1" ht="21.75" customHeight="1">
      <c r="A100" s="41"/>
      <c r="B100" s="42"/>
      <c r="C100" s="216" t="s">
        <v>106</v>
      </c>
      <c r="D100" s="216" t="s">
        <v>159</v>
      </c>
      <c r="E100" s="217" t="s">
        <v>489</v>
      </c>
      <c r="F100" s="218" t="s">
        <v>490</v>
      </c>
      <c r="G100" s="219" t="s">
        <v>240</v>
      </c>
      <c r="H100" s="220">
        <v>0.064000000000000001</v>
      </c>
      <c r="I100" s="221"/>
      <c r="J100" s="222">
        <f>ROUND(I100*H100,2)</f>
        <v>0</v>
      </c>
      <c r="K100" s="218" t="s">
        <v>219</v>
      </c>
      <c r="L100" s="47"/>
      <c r="M100" s="223" t="s">
        <v>19</v>
      </c>
      <c r="N100" s="224" t="s">
        <v>43</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178</v>
      </c>
      <c r="AT100" s="227" t="s">
        <v>159</v>
      </c>
      <c r="AU100" s="227" t="s">
        <v>81</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178</v>
      </c>
      <c r="BM100" s="227" t="s">
        <v>1165</v>
      </c>
    </row>
    <row r="101" s="2" customFormat="1">
      <c r="A101" s="41"/>
      <c r="B101" s="42"/>
      <c r="C101" s="43"/>
      <c r="D101" s="229" t="s">
        <v>166</v>
      </c>
      <c r="E101" s="43"/>
      <c r="F101" s="230" t="s">
        <v>492</v>
      </c>
      <c r="G101" s="43"/>
      <c r="H101" s="43"/>
      <c r="I101" s="231"/>
      <c r="J101" s="43"/>
      <c r="K101" s="43"/>
      <c r="L101" s="47"/>
      <c r="M101" s="232"/>
      <c r="N101" s="233"/>
      <c r="O101" s="87"/>
      <c r="P101" s="87"/>
      <c r="Q101" s="87"/>
      <c r="R101" s="87"/>
      <c r="S101" s="87"/>
      <c r="T101" s="88"/>
      <c r="U101" s="41"/>
      <c r="V101" s="41"/>
      <c r="W101" s="41"/>
      <c r="X101" s="41"/>
      <c r="Y101" s="41"/>
      <c r="Z101" s="41"/>
      <c r="AA101" s="41"/>
      <c r="AB101" s="41"/>
      <c r="AC101" s="41"/>
      <c r="AD101" s="41"/>
      <c r="AE101" s="41"/>
      <c r="AT101" s="20" t="s">
        <v>166</v>
      </c>
      <c r="AU101" s="20" t="s">
        <v>81</v>
      </c>
    </row>
    <row r="102" s="2" customFormat="1" ht="24.15" customHeight="1">
      <c r="A102" s="41"/>
      <c r="B102" s="42"/>
      <c r="C102" s="216" t="s">
        <v>178</v>
      </c>
      <c r="D102" s="216" t="s">
        <v>159</v>
      </c>
      <c r="E102" s="217" t="s">
        <v>494</v>
      </c>
      <c r="F102" s="218" t="s">
        <v>495</v>
      </c>
      <c r="G102" s="219" t="s">
        <v>240</v>
      </c>
      <c r="H102" s="220">
        <v>1.536</v>
      </c>
      <c r="I102" s="221"/>
      <c r="J102" s="222">
        <f>ROUND(I102*H102,2)</f>
        <v>0</v>
      </c>
      <c r="K102" s="218" t="s">
        <v>219</v>
      </c>
      <c r="L102" s="47"/>
      <c r="M102" s="223" t="s">
        <v>19</v>
      </c>
      <c r="N102" s="224" t="s">
        <v>43</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178</v>
      </c>
      <c r="AT102" s="227" t="s">
        <v>159</v>
      </c>
      <c r="AU102" s="227" t="s">
        <v>81</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178</v>
      </c>
      <c r="BM102" s="227" t="s">
        <v>1166</v>
      </c>
    </row>
    <row r="103" s="2" customFormat="1">
      <c r="A103" s="41"/>
      <c r="B103" s="42"/>
      <c r="C103" s="43"/>
      <c r="D103" s="229" t="s">
        <v>166</v>
      </c>
      <c r="E103" s="43"/>
      <c r="F103" s="230" t="s">
        <v>497</v>
      </c>
      <c r="G103" s="43"/>
      <c r="H103" s="43"/>
      <c r="I103" s="231"/>
      <c r="J103" s="43"/>
      <c r="K103" s="43"/>
      <c r="L103" s="47"/>
      <c r="M103" s="232"/>
      <c r="N103" s="233"/>
      <c r="O103" s="87"/>
      <c r="P103" s="87"/>
      <c r="Q103" s="87"/>
      <c r="R103" s="87"/>
      <c r="S103" s="87"/>
      <c r="T103" s="88"/>
      <c r="U103" s="41"/>
      <c r="V103" s="41"/>
      <c r="W103" s="41"/>
      <c r="X103" s="41"/>
      <c r="Y103" s="41"/>
      <c r="Z103" s="41"/>
      <c r="AA103" s="41"/>
      <c r="AB103" s="41"/>
      <c r="AC103" s="41"/>
      <c r="AD103" s="41"/>
      <c r="AE103" s="41"/>
      <c r="AT103" s="20" t="s">
        <v>166</v>
      </c>
      <c r="AU103" s="20" t="s">
        <v>81</v>
      </c>
    </row>
    <row r="104" s="13" customFormat="1">
      <c r="A104" s="13"/>
      <c r="B104" s="239"/>
      <c r="C104" s="240"/>
      <c r="D104" s="241" t="s">
        <v>222</v>
      </c>
      <c r="E104" s="242" t="s">
        <v>19</v>
      </c>
      <c r="F104" s="243" t="s">
        <v>1167</v>
      </c>
      <c r="G104" s="240"/>
      <c r="H104" s="244">
        <v>1.536</v>
      </c>
      <c r="I104" s="245"/>
      <c r="J104" s="240"/>
      <c r="K104" s="240"/>
      <c r="L104" s="246"/>
      <c r="M104" s="247"/>
      <c r="N104" s="248"/>
      <c r="O104" s="248"/>
      <c r="P104" s="248"/>
      <c r="Q104" s="248"/>
      <c r="R104" s="248"/>
      <c r="S104" s="248"/>
      <c r="T104" s="249"/>
      <c r="U104" s="13"/>
      <c r="V104" s="13"/>
      <c r="W104" s="13"/>
      <c r="X104" s="13"/>
      <c r="Y104" s="13"/>
      <c r="Z104" s="13"/>
      <c r="AA104" s="13"/>
      <c r="AB104" s="13"/>
      <c r="AC104" s="13"/>
      <c r="AD104" s="13"/>
      <c r="AE104" s="13"/>
      <c r="AT104" s="250" t="s">
        <v>222</v>
      </c>
      <c r="AU104" s="250" t="s">
        <v>81</v>
      </c>
      <c r="AV104" s="13" t="s">
        <v>81</v>
      </c>
      <c r="AW104" s="13" t="s">
        <v>33</v>
      </c>
      <c r="AX104" s="13" t="s">
        <v>79</v>
      </c>
      <c r="AY104" s="250" t="s">
        <v>156</v>
      </c>
    </row>
    <row r="105" s="2" customFormat="1" ht="24.15" customHeight="1">
      <c r="A105" s="41"/>
      <c r="B105" s="42"/>
      <c r="C105" s="216" t="s">
        <v>155</v>
      </c>
      <c r="D105" s="216" t="s">
        <v>159</v>
      </c>
      <c r="E105" s="217" t="s">
        <v>503</v>
      </c>
      <c r="F105" s="218" t="s">
        <v>504</v>
      </c>
      <c r="G105" s="219" t="s">
        <v>240</v>
      </c>
      <c r="H105" s="220">
        <v>0.064000000000000001</v>
      </c>
      <c r="I105" s="221"/>
      <c r="J105" s="222">
        <f>ROUND(I105*H105,2)</f>
        <v>0</v>
      </c>
      <c r="K105" s="218" t="s">
        <v>219</v>
      </c>
      <c r="L105" s="47"/>
      <c r="M105" s="223" t="s">
        <v>19</v>
      </c>
      <c r="N105" s="224" t="s">
        <v>43</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178</v>
      </c>
      <c r="AT105" s="227" t="s">
        <v>159</v>
      </c>
      <c r="AU105" s="227" t="s">
        <v>81</v>
      </c>
      <c r="AY105" s="20" t="s">
        <v>156</v>
      </c>
      <c r="BE105" s="228">
        <f>IF(N105="základní",J105,0)</f>
        <v>0</v>
      </c>
      <c r="BF105" s="228">
        <f>IF(N105="snížená",J105,0)</f>
        <v>0</v>
      </c>
      <c r="BG105" s="228">
        <f>IF(N105="zákl. přenesená",J105,0)</f>
        <v>0</v>
      </c>
      <c r="BH105" s="228">
        <f>IF(N105="sníž. přenesená",J105,0)</f>
        <v>0</v>
      </c>
      <c r="BI105" s="228">
        <f>IF(N105="nulová",J105,0)</f>
        <v>0</v>
      </c>
      <c r="BJ105" s="20" t="s">
        <v>79</v>
      </c>
      <c r="BK105" s="228">
        <f>ROUND(I105*H105,2)</f>
        <v>0</v>
      </c>
      <c r="BL105" s="20" t="s">
        <v>178</v>
      </c>
      <c r="BM105" s="227" t="s">
        <v>1168</v>
      </c>
    </row>
    <row r="106" s="2" customFormat="1">
      <c r="A106" s="41"/>
      <c r="B106" s="42"/>
      <c r="C106" s="43"/>
      <c r="D106" s="229" t="s">
        <v>166</v>
      </c>
      <c r="E106" s="43"/>
      <c r="F106" s="230" t="s">
        <v>506</v>
      </c>
      <c r="G106" s="43"/>
      <c r="H106" s="43"/>
      <c r="I106" s="231"/>
      <c r="J106" s="43"/>
      <c r="K106" s="43"/>
      <c r="L106" s="47"/>
      <c r="M106" s="232"/>
      <c r="N106" s="233"/>
      <c r="O106" s="87"/>
      <c r="P106" s="87"/>
      <c r="Q106" s="87"/>
      <c r="R106" s="87"/>
      <c r="S106" s="87"/>
      <c r="T106" s="88"/>
      <c r="U106" s="41"/>
      <c r="V106" s="41"/>
      <c r="W106" s="41"/>
      <c r="X106" s="41"/>
      <c r="Y106" s="41"/>
      <c r="Z106" s="41"/>
      <c r="AA106" s="41"/>
      <c r="AB106" s="41"/>
      <c r="AC106" s="41"/>
      <c r="AD106" s="41"/>
      <c r="AE106" s="41"/>
      <c r="AT106" s="20" t="s">
        <v>166</v>
      </c>
      <c r="AU106" s="20" t="s">
        <v>81</v>
      </c>
    </row>
    <row r="107" s="12" customFormat="1" ht="25.92" customHeight="1">
      <c r="A107" s="12"/>
      <c r="B107" s="200"/>
      <c r="C107" s="201"/>
      <c r="D107" s="202" t="s">
        <v>71</v>
      </c>
      <c r="E107" s="203" t="s">
        <v>530</v>
      </c>
      <c r="F107" s="203" t="s">
        <v>531</v>
      </c>
      <c r="G107" s="201"/>
      <c r="H107" s="201"/>
      <c r="I107" s="204"/>
      <c r="J107" s="205">
        <f>BK107</f>
        <v>0</v>
      </c>
      <c r="K107" s="201"/>
      <c r="L107" s="206"/>
      <c r="M107" s="207"/>
      <c r="N107" s="208"/>
      <c r="O107" s="208"/>
      <c r="P107" s="209">
        <f>P108+P135+P158+P190+P197</f>
        <v>0</v>
      </c>
      <c r="Q107" s="208"/>
      <c r="R107" s="209">
        <f>R108+R135+R158+R190+R197</f>
        <v>0.39351266000000007</v>
      </c>
      <c r="S107" s="208"/>
      <c r="T107" s="210">
        <f>T108+T135+T158+T190+T197</f>
        <v>0.063509999999999997</v>
      </c>
      <c r="U107" s="12"/>
      <c r="V107" s="12"/>
      <c r="W107" s="12"/>
      <c r="X107" s="12"/>
      <c r="Y107" s="12"/>
      <c r="Z107" s="12"/>
      <c r="AA107" s="12"/>
      <c r="AB107" s="12"/>
      <c r="AC107" s="12"/>
      <c r="AD107" s="12"/>
      <c r="AE107" s="12"/>
      <c r="AR107" s="211" t="s">
        <v>81</v>
      </c>
      <c r="AT107" s="212" t="s">
        <v>71</v>
      </c>
      <c r="AU107" s="212" t="s">
        <v>72</v>
      </c>
      <c r="AY107" s="211" t="s">
        <v>156</v>
      </c>
      <c r="BK107" s="213">
        <f>BK108+BK135+BK158+BK190+BK197</f>
        <v>0</v>
      </c>
    </row>
    <row r="108" s="12" customFormat="1" ht="22.8" customHeight="1">
      <c r="A108" s="12"/>
      <c r="B108" s="200"/>
      <c r="C108" s="201"/>
      <c r="D108" s="202" t="s">
        <v>71</v>
      </c>
      <c r="E108" s="214" t="s">
        <v>1169</v>
      </c>
      <c r="F108" s="214" t="s">
        <v>1170</v>
      </c>
      <c r="G108" s="201"/>
      <c r="H108" s="201"/>
      <c r="I108" s="204"/>
      <c r="J108" s="215">
        <f>BK108</f>
        <v>0</v>
      </c>
      <c r="K108" s="201"/>
      <c r="L108" s="206"/>
      <c r="M108" s="207"/>
      <c r="N108" s="208"/>
      <c r="O108" s="208"/>
      <c r="P108" s="209">
        <f>SUM(P109:P134)</f>
        <v>0</v>
      </c>
      <c r="Q108" s="208"/>
      <c r="R108" s="209">
        <f>SUM(R109:R134)</f>
        <v>0.077195</v>
      </c>
      <c r="S108" s="208"/>
      <c r="T108" s="210">
        <f>SUM(T109:T134)</f>
        <v>0</v>
      </c>
      <c r="U108" s="12"/>
      <c r="V108" s="12"/>
      <c r="W108" s="12"/>
      <c r="X108" s="12"/>
      <c r="Y108" s="12"/>
      <c r="Z108" s="12"/>
      <c r="AA108" s="12"/>
      <c r="AB108" s="12"/>
      <c r="AC108" s="12"/>
      <c r="AD108" s="12"/>
      <c r="AE108" s="12"/>
      <c r="AR108" s="211" t="s">
        <v>81</v>
      </c>
      <c r="AT108" s="212" t="s">
        <v>71</v>
      </c>
      <c r="AU108" s="212" t="s">
        <v>79</v>
      </c>
      <c r="AY108" s="211" t="s">
        <v>156</v>
      </c>
      <c r="BK108" s="213">
        <f>SUM(BK109:BK134)</f>
        <v>0</v>
      </c>
    </row>
    <row r="109" s="2" customFormat="1" ht="24.15" customHeight="1">
      <c r="A109" s="41"/>
      <c r="B109" s="42"/>
      <c r="C109" s="216" t="s">
        <v>189</v>
      </c>
      <c r="D109" s="216" t="s">
        <v>159</v>
      </c>
      <c r="E109" s="217" t="s">
        <v>1171</v>
      </c>
      <c r="F109" s="218" t="s">
        <v>1172</v>
      </c>
      <c r="G109" s="219" t="s">
        <v>273</v>
      </c>
      <c r="H109" s="220">
        <v>1</v>
      </c>
      <c r="I109" s="221"/>
      <c r="J109" s="222">
        <f>ROUND(I109*H109,2)</f>
        <v>0</v>
      </c>
      <c r="K109" s="218" t="s">
        <v>19</v>
      </c>
      <c r="L109" s="47"/>
      <c r="M109" s="223" t="s">
        <v>19</v>
      </c>
      <c r="N109" s="224" t="s">
        <v>43</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318</v>
      </c>
      <c r="AT109" s="227" t="s">
        <v>159</v>
      </c>
      <c r="AU109" s="227" t="s">
        <v>81</v>
      </c>
      <c r="AY109" s="20" t="s">
        <v>156</v>
      </c>
      <c r="BE109" s="228">
        <f>IF(N109="základní",J109,0)</f>
        <v>0</v>
      </c>
      <c r="BF109" s="228">
        <f>IF(N109="snížená",J109,0)</f>
        <v>0</v>
      </c>
      <c r="BG109" s="228">
        <f>IF(N109="zákl. přenesená",J109,0)</f>
        <v>0</v>
      </c>
      <c r="BH109" s="228">
        <f>IF(N109="sníž. přenesená",J109,0)</f>
        <v>0</v>
      </c>
      <c r="BI109" s="228">
        <f>IF(N109="nulová",J109,0)</f>
        <v>0</v>
      </c>
      <c r="BJ109" s="20" t="s">
        <v>79</v>
      </c>
      <c r="BK109" s="228">
        <f>ROUND(I109*H109,2)</f>
        <v>0</v>
      </c>
      <c r="BL109" s="20" t="s">
        <v>318</v>
      </c>
      <c r="BM109" s="227" t="s">
        <v>1173</v>
      </c>
    </row>
    <row r="110" s="2" customFormat="1" ht="16.5" customHeight="1">
      <c r="A110" s="41"/>
      <c r="B110" s="42"/>
      <c r="C110" s="216" t="s">
        <v>256</v>
      </c>
      <c r="D110" s="216" t="s">
        <v>159</v>
      </c>
      <c r="E110" s="217" t="s">
        <v>1174</v>
      </c>
      <c r="F110" s="218" t="s">
        <v>1175</v>
      </c>
      <c r="G110" s="219" t="s">
        <v>273</v>
      </c>
      <c r="H110" s="220">
        <v>4</v>
      </c>
      <c r="I110" s="221"/>
      <c r="J110" s="222">
        <f>ROUND(I110*H110,2)</f>
        <v>0</v>
      </c>
      <c r="K110" s="218" t="s">
        <v>19</v>
      </c>
      <c r="L110" s="47"/>
      <c r="M110" s="223" t="s">
        <v>19</v>
      </c>
      <c r="N110" s="224" t="s">
        <v>43</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318</v>
      </c>
      <c r="AT110" s="227" t="s">
        <v>159</v>
      </c>
      <c r="AU110" s="227" t="s">
        <v>81</v>
      </c>
      <c r="AY110" s="20" t="s">
        <v>156</v>
      </c>
      <c r="BE110" s="228">
        <f>IF(N110="základní",J110,0)</f>
        <v>0</v>
      </c>
      <c r="BF110" s="228">
        <f>IF(N110="snížená",J110,0)</f>
        <v>0</v>
      </c>
      <c r="BG110" s="228">
        <f>IF(N110="zákl. přenesená",J110,0)</f>
        <v>0</v>
      </c>
      <c r="BH110" s="228">
        <f>IF(N110="sníž. přenesená",J110,0)</f>
        <v>0</v>
      </c>
      <c r="BI110" s="228">
        <f>IF(N110="nulová",J110,0)</f>
        <v>0</v>
      </c>
      <c r="BJ110" s="20" t="s">
        <v>79</v>
      </c>
      <c r="BK110" s="228">
        <f>ROUND(I110*H110,2)</f>
        <v>0</v>
      </c>
      <c r="BL110" s="20" t="s">
        <v>318</v>
      </c>
      <c r="BM110" s="227" t="s">
        <v>1176</v>
      </c>
    </row>
    <row r="111" s="2" customFormat="1" ht="16.5" customHeight="1">
      <c r="A111" s="41"/>
      <c r="B111" s="42"/>
      <c r="C111" s="216" t="s">
        <v>263</v>
      </c>
      <c r="D111" s="216" t="s">
        <v>159</v>
      </c>
      <c r="E111" s="217" t="s">
        <v>1177</v>
      </c>
      <c r="F111" s="218" t="s">
        <v>1178</v>
      </c>
      <c r="G111" s="219" t="s">
        <v>266</v>
      </c>
      <c r="H111" s="220">
        <v>6.5</v>
      </c>
      <c r="I111" s="221"/>
      <c r="J111" s="222">
        <f>ROUND(I111*H111,2)</f>
        <v>0</v>
      </c>
      <c r="K111" s="218" t="s">
        <v>219</v>
      </c>
      <c r="L111" s="47"/>
      <c r="M111" s="223" t="s">
        <v>19</v>
      </c>
      <c r="N111" s="224" t="s">
        <v>43</v>
      </c>
      <c r="O111" s="87"/>
      <c r="P111" s="225">
        <f>O111*H111</f>
        <v>0</v>
      </c>
      <c r="Q111" s="225">
        <v>0.00063000000000000003</v>
      </c>
      <c r="R111" s="225">
        <f>Q111*H111</f>
        <v>0.0040950000000000005</v>
      </c>
      <c r="S111" s="225">
        <v>0</v>
      </c>
      <c r="T111" s="226">
        <f>S111*H111</f>
        <v>0</v>
      </c>
      <c r="U111" s="41"/>
      <c r="V111" s="41"/>
      <c r="W111" s="41"/>
      <c r="X111" s="41"/>
      <c r="Y111" s="41"/>
      <c r="Z111" s="41"/>
      <c r="AA111" s="41"/>
      <c r="AB111" s="41"/>
      <c r="AC111" s="41"/>
      <c r="AD111" s="41"/>
      <c r="AE111" s="41"/>
      <c r="AR111" s="227" t="s">
        <v>318</v>
      </c>
      <c r="AT111" s="227" t="s">
        <v>159</v>
      </c>
      <c r="AU111" s="227" t="s">
        <v>81</v>
      </c>
      <c r="AY111" s="20" t="s">
        <v>156</v>
      </c>
      <c r="BE111" s="228">
        <f>IF(N111="základní",J111,0)</f>
        <v>0</v>
      </c>
      <c r="BF111" s="228">
        <f>IF(N111="snížená",J111,0)</f>
        <v>0</v>
      </c>
      <c r="BG111" s="228">
        <f>IF(N111="zákl. přenesená",J111,0)</f>
        <v>0</v>
      </c>
      <c r="BH111" s="228">
        <f>IF(N111="sníž. přenesená",J111,0)</f>
        <v>0</v>
      </c>
      <c r="BI111" s="228">
        <f>IF(N111="nulová",J111,0)</f>
        <v>0</v>
      </c>
      <c r="BJ111" s="20" t="s">
        <v>79</v>
      </c>
      <c r="BK111" s="228">
        <f>ROUND(I111*H111,2)</f>
        <v>0</v>
      </c>
      <c r="BL111" s="20" t="s">
        <v>318</v>
      </c>
      <c r="BM111" s="227" t="s">
        <v>1179</v>
      </c>
    </row>
    <row r="112" s="2" customFormat="1">
      <c r="A112" s="41"/>
      <c r="B112" s="42"/>
      <c r="C112" s="43"/>
      <c r="D112" s="229" t="s">
        <v>166</v>
      </c>
      <c r="E112" s="43"/>
      <c r="F112" s="230" t="s">
        <v>1180</v>
      </c>
      <c r="G112" s="43"/>
      <c r="H112" s="43"/>
      <c r="I112" s="231"/>
      <c r="J112" s="43"/>
      <c r="K112" s="43"/>
      <c r="L112" s="47"/>
      <c r="M112" s="232"/>
      <c r="N112" s="233"/>
      <c r="O112" s="87"/>
      <c r="P112" s="87"/>
      <c r="Q112" s="87"/>
      <c r="R112" s="87"/>
      <c r="S112" s="87"/>
      <c r="T112" s="88"/>
      <c r="U112" s="41"/>
      <c r="V112" s="41"/>
      <c r="W112" s="41"/>
      <c r="X112" s="41"/>
      <c r="Y112" s="41"/>
      <c r="Z112" s="41"/>
      <c r="AA112" s="41"/>
      <c r="AB112" s="41"/>
      <c r="AC112" s="41"/>
      <c r="AD112" s="41"/>
      <c r="AE112" s="41"/>
      <c r="AT112" s="20" t="s">
        <v>166</v>
      </c>
      <c r="AU112" s="20" t="s">
        <v>81</v>
      </c>
    </row>
    <row r="113" s="2" customFormat="1" ht="16.5" customHeight="1">
      <c r="A113" s="41"/>
      <c r="B113" s="42"/>
      <c r="C113" s="216" t="s">
        <v>270</v>
      </c>
      <c r="D113" s="216" t="s">
        <v>159</v>
      </c>
      <c r="E113" s="217" t="s">
        <v>1181</v>
      </c>
      <c r="F113" s="218" t="s">
        <v>1182</v>
      </c>
      <c r="G113" s="219" t="s">
        <v>266</v>
      </c>
      <c r="H113" s="220">
        <v>7</v>
      </c>
      <c r="I113" s="221"/>
      <c r="J113" s="222">
        <f>ROUND(I113*H113,2)</f>
        <v>0</v>
      </c>
      <c r="K113" s="218" t="s">
        <v>219</v>
      </c>
      <c r="L113" s="47"/>
      <c r="M113" s="223" t="s">
        <v>19</v>
      </c>
      <c r="N113" s="224" t="s">
        <v>43</v>
      </c>
      <c r="O113" s="87"/>
      <c r="P113" s="225">
        <f>O113*H113</f>
        <v>0</v>
      </c>
      <c r="Q113" s="225">
        <v>0.00071000000000000002</v>
      </c>
      <c r="R113" s="225">
        <f>Q113*H113</f>
        <v>0.0049700000000000005</v>
      </c>
      <c r="S113" s="225">
        <v>0</v>
      </c>
      <c r="T113" s="226">
        <f>S113*H113</f>
        <v>0</v>
      </c>
      <c r="U113" s="41"/>
      <c r="V113" s="41"/>
      <c r="W113" s="41"/>
      <c r="X113" s="41"/>
      <c r="Y113" s="41"/>
      <c r="Z113" s="41"/>
      <c r="AA113" s="41"/>
      <c r="AB113" s="41"/>
      <c r="AC113" s="41"/>
      <c r="AD113" s="41"/>
      <c r="AE113" s="41"/>
      <c r="AR113" s="227" t="s">
        <v>318</v>
      </c>
      <c r="AT113" s="227" t="s">
        <v>159</v>
      </c>
      <c r="AU113" s="227" t="s">
        <v>81</v>
      </c>
      <c r="AY113" s="20" t="s">
        <v>156</v>
      </c>
      <c r="BE113" s="228">
        <f>IF(N113="základní",J113,0)</f>
        <v>0</v>
      </c>
      <c r="BF113" s="228">
        <f>IF(N113="snížená",J113,0)</f>
        <v>0</v>
      </c>
      <c r="BG113" s="228">
        <f>IF(N113="zákl. přenesená",J113,0)</f>
        <v>0</v>
      </c>
      <c r="BH113" s="228">
        <f>IF(N113="sníž. přenesená",J113,0)</f>
        <v>0</v>
      </c>
      <c r="BI113" s="228">
        <f>IF(N113="nulová",J113,0)</f>
        <v>0</v>
      </c>
      <c r="BJ113" s="20" t="s">
        <v>79</v>
      </c>
      <c r="BK113" s="228">
        <f>ROUND(I113*H113,2)</f>
        <v>0</v>
      </c>
      <c r="BL113" s="20" t="s">
        <v>318</v>
      </c>
      <c r="BM113" s="227" t="s">
        <v>1183</v>
      </c>
    </row>
    <row r="114" s="2" customFormat="1">
      <c r="A114" s="41"/>
      <c r="B114" s="42"/>
      <c r="C114" s="43"/>
      <c r="D114" s="229" t="s">
        <v>166</v>
      </c>
      <c r="E114" s="43"/>
      <c r="F114" s="230" t="s">
        <v>1184</v>
      </c>
      <c r="G114" s="43"/>
      <c r="H114" s="43"/>
      <c r="I114" s="231"/>
      <c r="J114" s="43"/>
      <c r="K114" s="43"/>
      <c r="L114" s="47"/>
      <c r="M114" s="232"/>
      <c r="N114" s="233"/>
      <c r="O114" s="87"/>
      <c r="P114" s="87"/>
      <c r="Q114" s="87"/>
      <c r="R114" s="87"/>
      <c r="S114" s="87"/>
      <c r="T114" s="88"/>
      <c r="U114" s="41"/>
      <c r="V114" s="41"/>
      <c r="W114" s="41"/>
      <c r="X114" s="41"/>
      <c r="Y114" s="41"/>
      <c r="Z114" s="41"/>
      <c r="AA114" s="41"/>
      <c r="AB114" s="41"/>
      <c r="AC114" s="41"/>
      <c r="AD114" s="41"/>
      <c r="AE114" s="41"/>
      <c r="AT114" s="20" t="s">
        <v>166</v>
      </c>
      <c r="AU114" s="20" t="s">
        <v>81</v>
      </c>
    </row>
    <row r="115" s="2" customFormat="1" ht="16.5" customHeight="1">
      <c r="A115" s="41"/>
      <c r="B115" s="42"/>
      <c r="C115" s="216" t="s">
        <v>276</v>
      </c>
      <c r="D115" s="216" t="s">
        <v>159</v>
      </c>
      <c r="E115" s="217" t="s">
        <v>1185</v>
      </c>
      <c r="F115" s="218" t="s">
        <v>1186</v>
      </c>
      <c r="G115" s="219" t="s">
        <v>266</v>
      </c>
      <c r="H115" s="220">
        <v>17</v>
      </c>
      <c r="I115" s="221"/>
      <c r="J115" s="222">
        <f>ROUND(I115*H115,2)</f>
        <v>0</v>
      </c>
      <c r="K115" s="218" t="s">
        <v>19</v>
      </c>
      <c r="L115" s="47"/>
      <c r="M115" s="223" t="s">
        <v>19</v>
      </c>
      <c r="N115" s="224" t="s">
        <v>43</v>
      </c>
      <c r="O115" s="87"/>
      <c r="P115" s="225">
        <f>O115*H115</f>
        <v>0</v>
      </c>
      <c r="Q115" s="225">
        <v>0.00071000000000000002</v>
      </c>
      <c r="R115" s="225">
        <f>Q115*H115</f>
        <v>0.012070000000000001</v>
      </c>
      <c r="S115" s="225">
        <v>0</v>
      </c>
      <c r="T115" s="226">
        <f>S115*H115</f>
        <v>0</v>
      </c>
      <c r="U115" s="41"/>
      <c r="V115" s="41"/>
      <c r="W115" s="41"/>
      <c r="X115" s="41"/>
      <c r="Y115" s="41"/>
      <c r="Z115" s="41"/>
      <c r="AA115" s="41"/>
      <c r="AB115" s="41"/>
      <c r="AC115" s="41"/>
      <c r="AD115" s="41"/>
      <c r="AE115" s="41"/>
      <c r="AR115" s="227" t="s">
        <v>318</v>
      </c>
      <c r="AT115" s="227" t="s">
        <v>159</v>
      </c>
      <c r="AU115" s="227" t="s">
        <v>81</v>
      </c>
      <c r="AY115" s="20" t="s">
        <v>156</v>
      </c>
      <c r="BE115" s="228">
        <f>IF(N115="základní",J115,0)</f>
        <v>0</v>
      </c>
      <c r="BF115" s="228">
        <f>IF(N115="snížená",J115,0)</f>
        <v>0</v>
      </c>
      <c r="BG115" s="228">
        <f>IF(N115="zákl. přenesená",J115,0)</f>
        <v>0</v>
      </c>
      <c r="BH115" s="228">
        <f>IF(N115="sníž. přenesená",J115,0)</f>
        <v>0</v>
      </c>
      <c r="BI115" s="228">
        <f>IF(N115="nulová",J115,0)</f>
        <v>0</v>
      </c>
      <c r="BJ115" s="20" t="s">
        <v>79</v>
      </c>
      <c r="BK115" s="228">
        <f>ROUND(I115*H115,2)</f>
        <v>0</v>
      </c>
      <c r="BL115" s="20" t="s">
        <v>318</v>
      </c>
      <c r="BM115" s="227" t="s">
        <v>1187</v>
      </c>
    </row>
    <row r="116" s="2" customFormat="1" ht="16.5" customHeight="1">
      <c r="A116" s="41"/>
      <c r="B116" s="42"/>
      <c r="C116" s="216" t="s">
        <v>281</v>
      </c>
      <c r="D116" s="216" t="s">
        <v>159</v>
      </c>
      <c r="E116" s="217" t="s">
        <v>1188</v>
      </c>
      <c r="F116" s="218" t="s">
        <v>1189</v>
      </c>
      <c r="G116" s="219" t="s">
        <v>266</v>
      </c>
      <c r="H116" s="220">
        <v>19</v>
      </c>
      <c r="I116" s="221"/>
      <c r="J116" s="222">
        <f>ROUND(I116*H116,2)</f>
        <v>0</v>
      </c>
      <c r="K116" s="218" t="s">
        <v>219</v>
      </c>
      <c r="L116" s="47"/>
      <c r="M116" s="223" t="s">
        <v>19</v>
      </c>
      <c r="N116" s="224" t="s">
        <v>43</v>
      </c>
      <c r="O116" s="87"/>
      <c r="P116" s="225">
        <f>O116*H116</f>
        <v>0</v>
      </c>
      <c r="Q116" s="225">
        <v>0.0020600000000000002</v>
      </c>
      <c r="R116" s="225">
        <f>Q116*H116</f>
        <v>0.039140000000000001</v>
      </c>
      <c r="S116" s="225">
        <v>0</v>
      </c>
      <c r="T116" s="226">
        <f>S116*H116</f>
        <v>0</v>
      </c>
      <c r="U116" s="41"/>
      <c r="V116" s="41"/>
      <c r="W116" s="41"/>
      <c r="X116" s="41"/>
      <c r="Y116" s="41"/>
      <c r="Z116" s="41"/>
      <c r="AA116" s="41"/>
      <c r="AB116" s="41"/>
      <c r="AC116" s="41"/>
      <c r="AD116" s="41"/>
      <c r="AE116" s="41"/>
      <c r="AR116" s="227" t="s">
        <v>318</v>
      </c>
      <c r="AT116" s="227" t="s">
        <v>159</v>
      </c>
      <c r="AU116" s="227" t="s">
        <v>81</v>
      </c>
      <c r="AY116" s="20" t="s">
        <v>156</v>
      </c>
      <c r="BE116" s="228">
        <f>IF(N116="základní",J116,0)</f>
        <v>0</v>
      </c>
      <c r="BF116" s="228">
        <f>IF(N116="snížená",J116,0)</f>
        <v>0</v>
      </c>
      <c r="BG116" s="228">
        <f>IF(N116="zákl. přenesená",J116,0)</f>
        <v>0</v>
      </c>
      <c r="BH116" s="228">
        <f>IF(N116="sníž. přenesená",J116,0)</f>
        <v>0</v>
      </c>
      <c r="BI116" s="228">
        <f>IF(N116="nulová",J116,0)</f>
        <v>0</v>
      </c>
      <c r="BJ116" s="20" t="s">
        <v>79</v>
      </c>
      <c r="BK116" s="228">
        <f>ROUND(I116*H116,2)</f>
        <v>0</v>
      </c>
      <c r="BL116" s="20" t="s">
        <v>318</v>
      </c>
      <c r="BM116" s="227" t="s">
        <v>1190</v>
      </c>
    </row>
    <row r="117" s="2" customFormat="1">
      <c r="A117" s="41"/>
      <c r="B117" s="42"/>
      <c r="C117" s="43"/>
      <c r="D117" s="229" t="s">
        <v>166</v>
      </c>
      <c r="E117" s="43"/>
      <c r="F117" s="230" t="s">
        <v>1191</v>
      </c>
      <c r="G117" s="43"/>
      <c r="H117" s="43"/>
      <c r="I117" s="231"/>
      <c r="J117" s="43"/>
      <c r="K117" s="43"/>
      <c r="L117" s="47"/>
      <c r="M117" s="232"/>
      <c r="N117" s="233"/>
      <c r="O117" s="87"/>
      <c r="P117" s="87"/>
      <c r="Q117" s="87"/>
      <c r="R117" s="87"/>
      <c r="S117" s="87"/>
      <c r="T117" s="88"/>
      <c r="U117" s="41"/>
      <c r="V117" s="41"/>
      <c r="W117" s="41"/>
      <c r="X117" s="41"/>
      <c r="Y117" s="41"/>
      <c r="Z117" s="41"/>
      <c r="AA117" s="41"/>
      <c r="AB117" s="41"/>
      <c r="AC117" s="41"/>
      <c r="AD117" s="41"/>
      <c r="AE117" s="41"/>
      <c r="AT117" s="20" t="s">
        <v>166</v>
      </c>
      <c r="AU117" s="20" t="s">
        <v>81</v>
      </c>
    </row>
    <row r="118" s="2" customFormat="1" ht="16.5" customHeight="1">
      <c r="A118" s="41"/>
      <c r="B118" s="42"/>
      <c r="C118" s="216" t="s">
        <v>8</v>
      </c>
      <c r="D118" s="216" t="s">
        <v>159</v>
      </c>
      <c r="E118" s="217" t="s">
        <v>1192</v>
      </c>
      <c r="F118" s="218" t="s">
        <v>1193</v>
      </c>
      <c r="G118" s="219" t="s">
        <v>266</v>
      </c>
      <c r="H118" s="220">
        <v>20</v>
      </c>
      <c r="I118" s="221"/>
      <c r="J118" s="222">
        <f>ROUND(I118*H118,2)</f>
        <v>0</v>
      </c>
      <c r="K118" s="218" t="s">
        <v>219</v>
      </c>
      <c r="L118" s="47"/>
      <c r="M118" s="223" t="s">
        <v>19</v>
      </c>
      <c r="N118" s="224" t="s">
        <v>43</v>
      </c>
      <c r="O118" s="87"/>
      <c r="P118" s="225">
        <f>O118*H118</f>
        <v>0</v>
      </c>
      <c r="Q118" s="225">
        <v>0.00048000000000000001</v>
      </c>
      <c r="R118" s="225">
        <f>Q118*H118</f>
        <v>0.0096000000000000009</v>
      </c>
      <c r="S118" s="225">
        <v>0</v>
      </c>
      <c r="T118" s="226">
        <f>S118*H118</f>
        <v>0</v>
      </c>
      <c r="U118" s="41"/>
      <c r="V118" s="41"/>
      <c r="W118" s="41"/>
      <c r="X118" s="41"/>
      <c r="Y118" s="41"/>
      <c r="Z118" s="41"/>
      <c r="AA118" s="41"/>
      <c r="AB118" s="41"/>
      <c r="AC118" s="41"/>
      <c r="AD118" s="41"/>
      <c r="AE118" s="41"/>
      <c r="AR118" s="227" t="s">
        <v>318</v>
      </c>
      <c r="AT118" s="227" t="s">
        <v>159</v>
      </c>
      <c r="AU118" s="227" t="s">
        <v>81</v>
      </c>
      <c r="AY118" s="20" t="s">
        <v>156</v>
      </c>
      <c r="BE118" s="228">
        <f>IF(N118="základní",J118,0)</f>
        <v>0</v>
      </c>
      <c r="BF118" s="228">
        <f>IF(N118="snížená",J118,0)</f>
        <v>0</v>
      </c>
      <c r="BG118" s="228">
        <f>IF(N118="zákl. přenesená",J118,0)</f>
        <v>0</v>
      </c>
      <c r="BH118" s="228">
        <f>IF(N118="sníž. přenesená",J118,0)</f>
        <v>0</v>
      </c>
      <c r="BI118" s="228">
        <f>IF(N118="nulová",J118,0)</f>
        <v>0</v>
      </c>
      <c r="BJ118" s="20" t="s">
        <v>79</v>
      </c>
      <c r="BK118" s="228">
        <f>ROUND(I118*H118,2)</f>
        <v>0</v>
      </c>
      <c r="BL118" s="20" t="s">
        <v>318</v>
      </c>
      <c r="BM118" s="227" t="s">
        <v>1194</v>
      </c>
    </row>
    <row r="119" s="2" customFormat="1">
      <c r="A119" s="41"/>
      <c r="B119" s="42"/>
      <c r="C119" s="43"/>
      <c r="D119" s="229" t="s">
        <v>166</v>
      </c>
      <c r="E119" s="43"/>
      <c r="F119" s="230" t="s">
        <v>1195</v>
      </c>
      <c r="G119" s="43"/>
      <c r="H119" s="43"/>
      <c r="I119" s="231"/>
      <c r="J119" s="43"/>
      <c r="K119" s="43"/>
      <c r="L119" s="47"/>
      <c r="M119" s="232"/>
      <c r="N119" s="233"/>
      <c r="O119" s="87"/>
      <c r="P119" s="87"/>
      <c r="Q119" s="87"/>
      <c r="R119" s="87"/>
      <c r="S119" s="87"/>
      <c r="T119" s="88"/>
      <c r="U119" s="41"/>
      <c r="V119" s="41"/>
      <c r="W119" s="41"/>
      <c r="X119" s="41"/>
      <c r="Y119" s="41"/>
      <c r="Z119" s="41"/>
      <c r="AA119" s="41"/>
      <c r="AB119" s="41"/>
      <c r="AC119" s="41"/>
      <c r="AD119" s="41"/>
      <c r="AE119" s="41"/>
      <c r="AT119" s="20" t="s">
        <v>166</v>
      </c>
      <c r="AU119" s="20" t="s">
        <v>81</v>
      </c>
    </row>
    <row r="120" s="2" customFormat="1" ht="16.5" customHeight="1">
      <c r="A120" s="41"/>
      <c r="B120" s="42"/>
      <c r="C120" s="216" t="s">
        <v>297</v>
      </c>
      <c r="D120" s="216" t="s">
        <v>159</v>
      </c>
      <c r="E120" s="217" t="s">
        <v>1196</v>
      </c>
      <c r="F120" s="218" t="s">
        <v>1197</v>
      </c>
      <c r="G120" s="219" t="s">
        <v>266</v>
      </c>
      <c r="H120" s="220">
        <v>4</v>
      </c>
      <c r="I120" s="221"/>
      <c r="J120" s="222">
        <f>ROUND(I120*H120,2)</f>
        <v>0</v>
      </c>
      <c r="K120" s="218" t="s">
        <v>219</v>
      </c>
      <c r="L120" s="47"/>
      <c r="M120" s="223" t="s">
        <v>19</v>
      </c>
      <c r="N120" s="224" t="s">
        <v>43</v>
      </c>
      <c r="O120" s="87"/>
      <c r="P120" s="225">
        <f>O120*H120</f>
        <v>0</v>
      </c>
      <c r="Q120" s="225">
        <v>0.00071000000000000002</v>
      </c>
      <c r="R120" s="225">
        <f>Q120*H120</f>
        <v>0.0028400000000000001</v>
      </c>
      <c r="S120" s="225">
        <v>0</v>
      </c>
      <c r="T120" s="226">
        <f>S120*H120</f>
        <v>0</v>
      </c>
      <c r="U120" s="41"/>
      <c r="V120" s="41"/>
      <c r="W120" s="41"/>
      <c r="X120" s="41"/>
      <c r="Y120" s="41"/>
      <c r="Z120" s="41"/>
      <c r="AA120" s="41"/>
      <c r="AB120" s="41"/>
      <c r="AC120" s="41"/>
      <c r="AD120" s="41"/>
      <c r="AE120" s="41"/>
      <c r="AR120" s="227" t="s">
        <v>318</v>
      </c>
      <c r="AT120" s="227" t="s">
        <v>159</v>
      </c>
      <c r="AU120" s="227" t="s">
        <v>81</v>
      </c>
      <c r="AY120" s="20" t="s">
        <v>156</v>
      </c>
      <c r="BE120" s="228">
        <f>IF(N120="základní",J120,0)</f>
        <v>0</v>
      </c>
      <c r="BF120" s="228">
        <f>IF(N120="snížená",J120,0)</f>
        <v>0</v>
      </c>
      <c r="BG120" s="228">
        <f>IF(N120="zákl. přenesená",J120,0)</f>
        <v>0</v>
      </c>
      <c r="BH120" s="228">
        <f>IF(N120="sníž. přenesená",J120,0)</f>
        <v>0</v>
      </c>
      <c r="BI120" s="228">
        <f>IF(N120="nulová",J120,0)</f>
        <v>0</v>
      </c>
      <c r="BJ120" s="20" t="s">
        <v>79</v>
      </c>
      <c r="BK120" s="228">
        <f>ROUND(I120*H120,2)</f>
        <v>0</v>
      </c>
      <c r="BL120" s="20" t="s">
        <v>318</v>
      </c>
      <c r="BM120" s="227" t="s">
        <v>1198</v>
      </c>
    </row>
    <row r="121" s="2" customFormat="1">
      <c r="A121" s="41"/>
      <c r="B121" s="42"/>
      <c r="C121" s="43"/>
      <c r="D121" s="229" t="s">
        <v>166</v>
      </c>
      <c r="E121" s="43"/>
      <c r="F121" s="230" t="s">
        <v>1199</v>
      </c>
      <c r="G121" s="43"/>
      <c r="H121" s="43"/>
      <c r="I121" s="231"/>
      <c r="J121" s="43"/>
      <c r="K121" s="43"/>
      <c r="L121" s="47"/>
      <c r="M121" s="232"/>
      <c r="N121" s="233"/>
      <c r="O121" s="87"/>
      <c r="P121" s="87"/>
      <c r="Q121" s="87"/>
      <c r="R121" s="87"/>
      <c r="S121" s="87"/>
      <c r="T121" s="88"/>
      <c r="U121" s="41"/>
      <c r="V121" s="41"/>
      <c r="W121" s="41"/>
      <c r="X121" s="41"/>
      <c r="Y121" s="41"/>
      <c r="Z121" s="41"/>
      <c r="AA121" s="41"/>
      <c r="AB121" s="41"/>
      <c r="AC121" s="41"/>
      <c r="AD121" s="41"/>
      <c r="AE121" s="41"/>
      <c r="AT121" s="20" t="s">
        <v>166</v>
      </c>
      <c r="AU121" s="20" t="s">
        <v>81</v>
      </c>
    </row>
    <row r="122" s="2" customFormat="1" ht="16.5" customHeight="1">
      <c r="A122" s="41"/>
      <c r="B122" s="42"/>
      <c r="C122" s="216" t="s">
        <v>302</v>
      </c>
      <c r="D122" s="216" t="s">
        <v>159</v>
      </c>
      <c r="E122" s="217" t="s">
        <v>1200</v>
      </c>
      <c r="F122" s="218" t="s">
        <v>1201</v>
      </c>
      <c r="G122" s="219" t="s">
        <v>266</v>
      </c>
      <c r="H122" s="220">
        <v>2</v>
      </c>
      <c r="I122" s="221"/>
      <c r="J122" s="222">
        <f>ROUND(I122*H122,2)</f>
        <v>0</v>
      </c>
      <c r="K122" s="218" t="s">
        <v>219</v>
      </c>
      <c r="L122" s="47"/>
      <c r="M122" s="223" t="s">
        <v>19</v>
      </c>
      <c r="N122" s="224" t="s">
        <v>43</v>
      </c>
      <c r="O122" s="87"/>
      <c r="P122" s="225">
        <f>O122*H122</f>
        <v>0</v>
      </c>
      <c r="Q122" s="225">
        <v>0.0022399999999999998</v>
      </c>
      <c r="R122" s="225">
        <f>Q122*H122</f>
        <v>0.0044799999999999996</v>
      </c>
      <c r="S122" s="225">
        <v>0</v>
      </c>
      <c r="T122" s="226">
        <f>S122*H122</f>
        <v>0</v>
      </c>
      <c r="U122" s="41"/>
      <c r="V122" s="41"/>
      <c r="W122" s="41"/>
      <c r="X122" s="41"/>
      <c r="Y122" s="41"/>
      <c r="Z122" s="41"/>
      <c r="AA122" s="41"/>
      <c r="AB122" s="41"/>
      <c r="AC122" s="41"/>
      <c r="AD122" s="41"/>
      <c r="AE122" s="41"/>
      <c r="AR122" s="227" t="s">
        <v>318</v>
      </c>
      <c r="AT122" s="227" t="s">
        <v>159</v>
      </c>
      <c r="AU122" s="227" t="s">
        <v>81</v>
      </c>
      <c r="AY122" s="20" t="s">
        <v>156</v>
      </c>
      <c r="BE122" s="228">
        <f>IF(N122="základní",J122,0)</f>
        <v>0</v>
      </c>
      <c r="BF122" s="228">
        <f>IF(N122="snížená",J122,0)</f>
        <v>0</v>
      </c>
      <c r="BG122" s="228">
        <f>IF(N122="zákl. přenesená",J122,0)</f>
        <v>0</v>
      </c>
      <c r="BH122" s="228">
        <f>IF(N122="sníž. přenesená",J122,0)</f>
        <v>0</v>
      </c>
      <c r="BI122" s="228">
        <f>IF(N122="nulová",J122,0)</f>
        <v>0</v>
      </c>
      <c r="BJ122" s="20" t="s">
        <v>79</v>
      </c>
      <c r="BK122" s="228">
        <f>ROUND(I122*H122,2)</f>
        <v>0</v>
      </c>
      <c r="BL122" s="20" t="s">
        <v>318</v>
      </c>
      <c r="BM122" s="227" t="s">
        <v>1202</v>
      </c>
    </row>
    <row r="123" s="2" customFormat="1">
      <c r="A123" s="41"/>
      <c r="B123" s="42"/>
      <c r="C123" s="43"/>
      <c r="D123" s="229" t="s">
        <v>166</v>
      </c>
      <c r="E123" s="43"/>
      <c r="F123" s="230" t="s">
        <v>1203</v>
      </c>
      <c r="G123" s="43"/>
      <c r="H123" s="43"/>
      <c r="I123" s="231"/>
      <c r="J123" s="43"/>
      <c r="K123" s="43"/>
      <c r="L123" s="47"/>
      <c r="M123" s="232"/>
      <c r="N123" s="233"/>
      <c r="O123" s="87"/>
      <c r="P123" s="87"/>
      <c r="Q123" s="87"/>
      <c r="R123" s="87"/>
      <c r="S123" s="87"/>
      <c r="T123" s="88"/>
      <c r="U123" s="41"/>
      <c r="V123" s="41"/>
      <c r="W123" s="41"/>
      <c r="X123" s="41"/>
      <c r="Y123" s="41"/>
      <c r="Z123" s="41"/>
      <c r="AA123" s="41"/>
      <c r="AB123" s="41"/>
      <c r="AC123" s="41"/>
      <c r="AD123" s="41"/>
      <c r="AE123" s="41"/>
      <c r="AT123" s="20" t="s">
        <v>166</v>
      </c>
      <c r="AU123" s="20" t="s">
        <v>81</v>
      </c>
    </row>
    <row r="124" s="2" customFormat="1" ht="16.5" customHeight="1">
      <c r="A124" s="41"/>
      <c r="B124" s="42"/>
      <c r="C124" s="216" t="s">
        <v>308</v>
      </c>
      <c r="D124" s="216" t="s">
        <v>159</v>
      </c>
      <c r="E124" s="217" t="s">
        <v>1204</v>
      </c>
      <c r="F124" s="218" t="s">
        <v>1205</v>
      </c>
      <c r="G124" s="219" t="s">
        <v>187</v>
      </c>
      <c r="H124" s="220">
        <v>15</v>
      </c>
      <c r="I124" s="221"/>
      <c r="J124" s="222">
        <f>ROUND(I124*H124,2)</f>
        <v>0</v>
      </c>
      <c r="K124" s="218" t="s">
        <v>219</v>
      </c>
      <c r="L124" s="47"/>
      <c r="M124" s="223" t="s">
        <v>19</v>
      </c>
      <c r="N124" s="224" t="s">
        <v>43</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318</v>
      </c>
      <c r="AT124" s="227" t="s">
        <v>159</v>
      </c>
      <c r="AU124" s="227" t="s">
        <v>81</v>
      </c>
      <c r="AY124" s="20" t="s">
        <v>156</v>
      </c>
      <c r="BE124" s="228">
        <f>IF(N124="základní",J124,0)</f>
        <v>0</v>
      </c>
      <c r="BF124" s="228">
        <f>IF(N124="snížená",J124,0)</f>
        <v>0</v>
      </c>
      <c r="BG124" s="228">
        <f>IF(N124="zákl. přenesená",J124,0)</f>
        <v>0</v>
      </c>
      <c r="BH124" s="228">
        <f>IF(N124="sníž. přenesená",J124,0)</f>
        <v>0</v>
      </c>
      <c r="BI124" s="228">
        <f>IF(N124="nulová",J124,0)</f>
        <v>0</v>
      </c>
      <c r="BJ124" s="20" t="s">
        <v>79</v>
      </c>
      <c r="BK124" s="228">
        <f>ROUND(I124*H124,2)</f>
        <v>0</v>
      </c>
      <c r="BL124" s="20" t="s">
        <v>318</v>
      </c>
      <c r="BM124" s="227" t="s">
        <v>1206</v>
      </c>
    </row>
    <row r="125" s="2" customFormat="1">
      <c r="A125" s="41"/>
      <c r="B125" s="42"/>
      <c r="C125" s="43"/>
      <c r="D125" s="229" t="s">
        <v>166</v>
      </c>
      <c r="E125" s="43"/>
      <c r="F125" s="230" t="s">
        <v>1207</v>
      </c>
      <c r="G125" s="43"/>
      <c r="H125" s="43"/>
      <c r="I125" s="231"/>
      <c r="J125" s="43"/>
      <c r="K125" s="43"/>
      <c r="L125" s="47"/>
      <c r="M125" s="232"/>
      <c r="N125" s="233"/>
      <c r="O125" s="87"/>
      <c r="P125" s="87"/>
      <c r="Q125" s="87"/>
      <c r="R125" s="87"/>
      <c r="S125" s="87"/>
      <c r="T125" s="88"/>
      <c r="U125" s="41"/>
      <c r="V125" s="41"/>
      <c r="W125" s="41"/>
      <c r="X125" s="41"/>
      <c r="Y125" s="41"/>
      <c r="Z125" s="41"/>
      <c r="AA125" s="41"/>
      <c r="AB125" s="41"/>
      <c r="AC125" s="41"/>
      <c r="AD125" s="41"/>
      <c r="AE125" s="41"/>
      <c r="AT125" s="20" t="s">
        <v>166</v>
      </c>
      <c r="AU125" s="20" t="s">
        <v>81</v>
      </c>
    </row>
    <row r="126" s="2" customFormat="1" ht="16.5" customHeight="1">
      <c r="A126" s="41"/>
      <c r="B126" s="42"/>
      <c r="C126" s="216" t="s">
        <v>318</v>
      </c>
      <c r="D126" s="216" t="s">
        <v>159</v>
      </c>
      <c r="E126" s="217" t="s">
        <v>1208</v>
      </c>
      <c r="F126" s="218" t="s">
        <v>1209</v>
      </c>
      <c r="G126" s="219" t="s">
        <v>187</v>
      </c>
      <c r="H126" s="220">
        <v>3</v>
      </c>
      <c r="I126" s="221"/>
      <c r="J126" s="222">
        <f>ROUND(I126*H126,2)</f>
        <v>0</v>
      </c>
      <c r="K126" s="218" t="s">
        <v>219</v>
      </c>
      <c r="L126" s="47"/>
      <c r="M126" s="223" t="s">
        <v>19</v>
      </c>
      <c r="N126" s="224" t="s">
        <v>43</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318</v>
      </c>
      <c r="AT126" s="227" t="s">
        <v>159</v>
      </c>
      <c r="AU126" s="227" t="s">
        <v>81</v>
      </c>
      <c r="AY126" s="20" t="s">
        <v>156</v>
      </c>
      <c r="BE126" s="228">
        <f>IF(N126="základní",J126,0)</f>
        <v>0</v>
      </c>
      <c r="BF126" s="228">
        <f>IF(N126="snížená",J126,0)</f>
        <v>0</v>
      </c>
      <c r="BG126" s="228">
        <f>IF(N126="zákl. přenesená",J126,0)</f>
        <v>0</v>
      </c>
      <c r="BH126" s="228">
        <f>IF(N126="sníž. přenesená",J126,0)</f>
        <v>0</v>
      </c>
      <c r="BI126" s="228">
        <f>IF(N126="nulová",J126,0)</f>
        <v>0</v>
      </c>
      <c r="BJ126" s="20" t="s">
        <v>79</v>
      </c>
      <c r="BK126" s="228">
        <f>ROUND(I126*H126,2)</f>
        <v>0</v>
      </c>
      <c r="BL126" s="20" t="s">
        <v>318</v>
      </c>
      <c r="BM126" s="227" t="s">
        <v>1210</v>
      </c>
    </row>
    <row r="127" s="2" customFormat="1">
      <c r="A127" s="41"/>
      <c r="B127" s="42"/>
      <c r="C127" s="43"/>
      <c r="D127" s="229" t="s">
        <v>166</v>
      </c>
      <c r="E127" s="43"/>
      <c r="F127" s="230" t="s">
        <v>1211</v>
      </c>
      <c r="G127" s="43"/>
      <c r="H127" s="43"/>
      <c r="I127" s="231"/>
      <c r="J127" s="43"/>
      <c r="K127" s="43"/>
      <c r="L127" s="47"/>
      <c r="M127" s="232"/>
      <c r="N127" s="233"/>
      <c r="O127" s="87"/>
      <c r="P127" s="87"/>
      <c r="Q127" s="87"/>
      <c r="R127" s="87"/>
      <c r="S127" s="87"/>
      <c r="T127" s="88"/>
      <c r="U127" s="41"/>
      <c r="V127" s="41"/>
      <c r="W127" s="41"/>
      <c r="X127" s="41"/>
      <c r="Y127" s="41"/>
      <c r="Z127" s="41"/>
      <c r="AA127" s="41"/>
      <c r="AB127" s="41"/>
      <c r="AC127" s="41"/>
      <c r="AD127" s="41"/>
      <c r="AE127" s="41"/>
      <c r="AT127" s="20" t="s">
        <v>166</v>
      </c>
      <c r="AU127" s="20" t="s">
        <v>81</v>
      </c>
    </row>
    <row r="128" s="2" customFormat="1" ht="16.5" customHeight="1">
      <c r="A128" s="41"/>
      <c r="B128" s="42"/>
      <c r="C128" s="216" t="s">
        <v>335</v>
      </c>
      <c r="D128" s="216" t="s">
        <v>159</v>
      </c>
      <c r="E128" s="217" t="s">
        <v>1212</v>
      </c>
      <c r="F128" s="218" t="s">
        <v>1213</v>
      </c>
      <c r="G128" s="219" t="s">
        <v>266</v>
      </c>
      <c r="H128" s="220">
        <v>75.5</v>
      </c>
      <c r="I128" s="221"/>
      <c r="J128" s="222">
        <f>ROUND(I128*H128,2)</f>
        <v>0</v>
      </c>
      <c r="K128" s="218" t="s">
        <v>219</v>
      </c>
      <c r="L128" s="47"/>
      <c r="M128" s="223" t="s">
        <v>19</v>
      </c>
      <c r="N128" s="224" t="s">
        <v>43</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318</v>
      </c>
      <c r="AT128" s="227" t="s">
        <v>159</v>
      </c>
      <c r="AU128" s="227" t="s">
        <v>81</v>
      </c>
      <c r="AY128" s="20" t="s">
        <v>156</v>
      </c>
      <c r="BE128" s="228">
        <f>IF(N128="základní",J128,0)</f>
        <v>0</v>
      </c>
      <c r="BF128" s="228">
        <f>IF(N128="snížená",J128,0)</f>
        <v>0</v>
      </c>
      <c r="BG128" s="228">
        <f>IF(N128="zákl. přenesená",J128,0)</f>
        <v>0</v>
      </c>
      <c r="BH128" s="228">
        <f>IF(N128="sníž. přenesená",J128,0)</f>
        <v>0</v>
      </c>
      <c r="BI128" s="228">
        <f>IF(N128="nulová",J128,0)</f>
        <v>0</v>
      </c>
      <c r="BJ128" s="20" t="s">
        <v>79</v>
      </c>
      <c r="BK128" s="228">
        <f>ROUND(I128*H128,2)</f>
        <v>0</v>
      </c>
      <c r="BL128" s="20" t="s">
        <v>318</v>
      </c>
      <c r="BM128" s="227" t="s">
        <v>1214</v>
      </c>
    </row>
    <row r="129" s="2" customFormat="1">
      <c r="A129" s="41"/>
      <c r="B129" s="42"/>
      <c r="C129" s="43"/>
      <c r="D129" s="229" t="s">
        <v>166</v>
      </c>
      <c r="E129" s="43"/>
      <c r="F129" s="230" t="s">
        <v>1215</v>
      </c>
      <c r="G129" s="43"/>
      <c r="H129" s="43"/>
      <c r="I129" s="231"/>
      <c r="J129" s="43"/>
      <c r="K129" s="43"/>
      <c r="L129" s="47"/>
      <c r="M129" s="232"/>
      <c r="N129" s="233"/>
      <c r="O129" s="87"/>
      <c r="P129" s="87"/>
      <c r="Q129" s="87"/>
      <c r="R129" s="87"/>
      <c r="S129" s="87"/>
      <c r="T129" s="88"/>
      <c r="U129" s="41"/>
      <c r="V129" s="41"/>
      <c r="W129" s="41"/>
      <c r="X129" s="41"/>
      <c r="Y129" s="41"/>
      <c r="Z129" s="41"/>
      <c r="AA129" s="41"/>
      <c r="AB129" s="41"/>
      <c r="AC129" s="41"/>
      <c r="AD129" s="41"/>
      <c r="AE129" s="41"/>
      <c r="AT129" s="20" t="s">
        <v>166</v>
      </c>
      <c r="AU129" s="20" t="s">
        <v>81</v>
      </c>
    </row>
    <row r="130" s="13" customFormat="1">
      <c r="A130" s="13"/>
      <c r="B130" s="239"/>
      <c r="C130" s="240"/>
      <c r="D130" s="241" t="s">
        <v>222</v>
      </c>
      <c r="E130" s="242" t="s">
        <v>19</v>
      </c>
      <c r="F130" s="243" t="s">
        <v>1216</v>
      </c>
      <c r="G130" s="240"/>
      <c r="H130" s="244">
        <v>75.5</v>
      </c>
      <c r="I130" s="245"/>
      <c r="J130" s="240"/>
      <c r="K130" s="240"/>
      <c r="L130" s="246"/>
      <c r="M130" s="247"/>
      <c r="N130" s="248"/>
      <c r="O130" s="248"/>
      <c r="P130" s="248"/>
      <c r="Q130" s="248"/>
      <c r="R130" s="248"/>
      <c r="S130" s="248"/>
      <c r="T130" s="249"/>
      <c r="U130" s="13"/>
      <c r="V130" s="13"/>
      <c r="W130" s="13"/>
      <c r="X130" s="13"/>
      <c r="Y130" s="13"/>
      <c r="Z130" s="13"/>
      <c r="AA130" s="13"/>
      <c r="AB130" s="13"/>
      <c r="AC130" s="13"/>
      <c r="AD130" s="13"/>
      <c r="AE130" s="13"/>
      <c r="AT130" s="250" t="s">
        <v>222</v>
      </c>
      <c r="AU130" s="250" t="s">
        <v>81</v>
      </c>
      <c r="AV130" s="13" t="s">
        <v>81</v>
      </c>
      <c r="AW130" s="13" t="s">
        <v>33</v>
      </c>
      <c r="AX130" s="13" t="s">
        <v>79</v>
      </c>
      <c r="AY130" s="250" t="s">
        <v>156</v>
      </c>
    </row>
    <row r="131" s="2" customFormat="1" ht="16.5" customHeight="1">
      <c r="A131" s="41"/>
      <c r="B131" s="42"/>
      <c r="C131" s="216" t="s">
        <v>340</v>
      </c>
      <c r="D131" s="216" t="s">
        <v>159</v>
      </c>
      <c r="E131" s="217" t="s">
        <v>1217</v>
      </c>
      <c r="F131" s="218" t="s">
        <v>1218</v>
      </c>
      <c r="G131" s="219" t="s">
        <v>273</v>
      </c>
      <c r="H131" s="220">
        <v>1</v>
      </c>
      <c r="I131" s="221"/>
      <c r="J131" s="222">
        <f>ROUND(I131*H131,2)</f>
        <v>0</v>
      </c>
      <c r="K131" s="218" t="s">
        <v>19</v>
      </c>
      <c r="L131" s="47"/>
      <c r="M131" s="223" t="s">
        <v>19</v>
      </c>
      <c r="N131" s="224" t="s">
        <v>43</v>
      </c>
      <c r="O131" s="87"/>
      <c r="P131" s="225">
        <f>O131*H131</f>
        <v>0</v>
      </c>
      <c r="Q131" s="225">
        <v>0</v>
      </c>
      <c r="R131" s="225">
        <f>Q131*H131</f>
        <v>0</v>
      </c>
      <c r="S131" s="225">
        <v>0</v>
      </c>
      <c r="T131" s="226">
        <f>S131*H131</f>
        <v>0</v>
      </c>
      <c r="U131" s="41"/>
      <c r="V131" s="41"/>
      <c r="W131" s="41"/>
      <c r="X131" s="41"/>
      <c r="Y131" s="41"/>
      <c r="Z131" s="41"/>
      <c r="AA131" s="41"/>
      <c r="AB131" s="41"/>
      <c r="AC131" s="41"/>
      <c r="AD131" s="41"/>
      <c r="AE131" s="41"/>
      <c r="AR131" s="227" t="s">
        <v>318</v>
      </c>
      <c r="AT131" s="227" t="s">
        <v>159</v>
      </c>
      <c r="AU131" s="227" t="s">
        <v>81</v>
      </c>
      <c r="AY131" s="20" t="s">
        <v>156</v>
      </c>
      <c r="BE131" s="228">
        <f>IF(N131="základní",J131,0)</f>
        <v>0</v>
      </c>
      <c r="BF131" s="228">
        <f>IF(N131="snížená",J131,0)</f>
        <v>0</v>
      </c>
      <c r="BG131" s="228">
        <f>IF(N131="zákl. přenesená",J131,0)</f>
        <v>0</v>
      </c>
      <c r="BH131" s="228">
        <f>IF(N131="sníž. přenesená",J131,0)</f>
        <v>0</v>
      </c>
      <c r="BI131" s="228">
        <f>IF(N131="nulová",J131,0)</f>
        <v>0</v>
      </c>
      <c r="BJ131" s="20" t="s">
        <v>79</v>
      </c>
      <c r="BK131" s="228">
        <f>ROUND(I131*H131,2)</f>
        <v>0</v>
      </c>
      <c r="BL131" s="20" t="s">
        <v>318</v>
      </c>
      <c r="BM131" s="227" t="s">
        <v>1219</v>
      </c>
    </row>
    <row r="132" s="2" customFormat="1" ht="16.5" customHeight="1">
      <c r="A132" s="41"/>
      <c r="B132" s="42"/>
      <c r="C132" s="216" t="s">
        <v>347</v>
      </c>
      <c r="D132" s="216" t="s">
        <v>159</v>
      </c>
      <c r="E132" s="217" t="s">
        <v>1220</v>
      </c>
      <c r="F132" s="218" t="s">
        <v>1221</v>
      </c>
      <c r="G132" s="219" t="s">
        <v>273</v>
      </c>
      <c r="H132" s="220">
        <v>1</v>
      </c>
      <c r="I132" s="221"/>
      <c r="J132" s="222">
        <f>ROUND(I132*H132,2)</f>
        <v>0</v>
      </c>
      <c r="K132" s="218" t="s">
        <v>19</v>
      </c>
      <c r="L132" s="47"/>
      <c r="M132" s="223" t="s">
        <v>19</v>
      </c>
      <c r="N132" s="224" t="s">
        <v>43</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318</v>
      </c>
      <c r="AT132" s="227" t="s">
        <v>159</v>
      </c>
      <c r="AU132" s="227" t="s">
        <v>81</v>
      </c>
      <c r="AY132" s="20" t="s">
        <v>156</v>
      </c>
      <c r="BE132" s="228">
        <f>IF(N132="základní",J132,0)</f>
        <v>0</v>
      </c>
      <c r="BF132" s="228">
        <f>IF(N132="snížená",J132,0)</f>
        <v>0</v>
      </c>
      <c r="BG132" s="228">
        <f>IF(N132="zákl. přenesená",J132,0)</f>
        <v>0</v>
      </c>
      <c r="BH132" s="228">
        <f>IF(N132="sníž. přenesená",J132,0)</f>
        <v>0</v>
      </c>
      <c r="BI132" s="228">
        <f>IF(N132="nulová",J132,0)</f>
        <v>0</v>
      </c>
      <c r="BJ132" s="20" t="s">
        <v>79</v>
      </c>
      <c r="BK132" s="228">
        <f>ROUND(I132*H132,2)</f>
        <v>0</v>
      </c>
      <c r="BL132" s="20" t="s">
        <v>318</v>
      </c>
      <c r="BM132" s="227" t="s">
        <v>1222</v>
      </c>
    </row>
    <row r="133" s="2" customFormat="1" ht="24.15" customHeight="1">
      <c r="A133" s="41"/>
      <c r="B133" s="42"/>
      <c r="C133" s="216" t="s">
        <v>353</v>
      </c>
      <c r="D133" s="216" t="s">
        <v>159</v>
      </c>
      <c r="E133" s="217" t="s">
        <v>1223</v>
      </c>
      <c r="F133" s="218" t="s">
        <v>1224</v>
      </c>
      <c r="G133" s="219" t="s">
        <v>551</v>
      </c>
      <c r="H133" s="293"/>
      <c r="I133" s="221"/>
      <c r="J133" s="222">
        <f>ROUND(I133*H133,2)</f>
        <v>0</v>
      </c>
      <c r="K133" s="218" t="s">
        <v>219</v>
      </c>
      <c r="L133" s="47"/>
      <c r="M133" s="223" t="s">
        <v>19</v>
      </c>
      <c r="N133" s="224" t="s">
        <v>43</v>
      </c>
      <c r="O133" s="87"/>
      <c r="P133" s="225">
        <f>O133*H133</f>
        <v>0</v>
      </c>
      <c r="Q133" s="225">
        <v>0</v>
      </c>
      <c r="R133" s="225">
        <f>Q133*H133</f>
        <v>0</v>
      </c>
      <c r="S133" s="225">
        <v>0</v>
      </c>
      <c r="T133" s="226">
        <f>S133*H133</f>
        <v>0</v>
      </c>
      <c r="U133" s="41"/>
      <c r="V133" s="41"/>
      <c r="W133" s="41"/>
      <c r="X133" s="41"/>
      <c r="Y133" s="41"/>
      <c r="Z133" s="41"/>
      <c r="AA133" s="41"/>
      <c r="AB133" s="41"/>
      <c r="AC133" s="41"/>
      <c r="AD133" s="41"/>
      <c r="AE133" s="41"/>
      <c r="AR133" s="227" t="s">
        <v>318</v>
      </c>
      <c r="AT133" s="227" t="s">
        <v>159</v>
      </c>
      <c r="AU133" s="227" t="s">
        <v>81</v>
      </c>
      <c r="AY133" s="20" t="s">
        <v>156</v>
      </c>
      <c r="BE133" s="228">
        <f>IF(N133="základní",J133,0)</f>
        <v>0</v>
      </c>
      <c r="BF133" s="228">
        <f>IF(N133="snížená",J133,0)</f>
        <v>0</v>
      </c>
      <c r="BG133" s="228">
        <f>IF(N133="zákl. přenesená",J133,0)</f>
        <v>0</v>
      </c>
      <c r="BH133" s="228">
        <f>IF(N133="sníž. přenesená",J133,0)</f>
        <v>0</v>
      </c>
      <c r="BI133" s="228">
        <f>IF(N133="nulová",J133,0)</f>
        <v>0</v>
      </c>
      <c r="BJ133" s="20" t="s">
        <v>79</v>
      </c>
      <c r="BK133" s="228">
        <f>ROUND(I133*H133,2)</f>
        <v>0</v>
      </c>
      <c r="BL133" s="20" t="s">
        <v>318</v>
      </c>
      <c r="BM133" s="227" t="s">
        <v>1225</v>
      </c>
    </row>
    <row r="134" s="2" customFormat="1">
      <c r="A134" s="41"/>
      <c r="B134" s="42"/>
      <c r="C134" s="43"/>
      <c r="D134" s="229" t="s">
        <v>166</v>
      </c>
      <c r="E134" s="43"/>
      <c r="F134" s="230" t="s">
        <v>1226</v>
      </c>
      <c r="G134" s="43"/>
      <c r="H134" s="43"/>
      <c r="I134" s="231"/>
      <c r="J134" s="43"/>
      <c r="K134" s="43"/>
      <c r="L134" s="47"/>
      <c r="M134" s="232"/>
      <c r="N134" s="233"/>
      <c r="O134" s="87"/>
      <c r="P134" s="87"/>
      <c r="Q134" s="87"/>
      <c r="R134" s="87"/>
      <c r="S134" s="87"/>
      <c r="T134" s="88"/>
      <c r="U134" s="41"/>
      <c r="V134" s="41"/>
      <c r="W134" s="41"/>
      <c r="X134" s="41"/>
      <c r="Y134" s="41"/>
      <c r="Z134" s="41"/>
      <c r="AA134" s="41"/>
      <c r="AB134" s="41"/>
      <c r="AC134" s="41"/>
      <c r="AD134" s="41"/>
      <c r="AE134" s="41"/>
      <c r="AT134" s="20" t="s">
        <v>166</v>
      </c>
      <c r="AU134" s="20" t="s">
        <v>81</v>
      </c>
    </row>
    <row r="135" s="12" customFormat="1" ht="22.8" customHeight="1">
      <c r="A135" s="12"/>
      <c r="B135" s="200"/>
      <c r="C135" s="201"/>
      <c r="D135" s="202" t="s">
        <v>71</v>
      </c>
      <c r="E135" s="214" t="s">
        <v>1227</v>
      </c>
      <c r="F135" s="214" t="s">
        <v>1228</v>
      </c>
      <c r="G135" s="201"/>
      <c r="H135" s="201"/>
      <c r="I135" s="204"/>
      <c r="J135" s="215">
        <f>BK135</f>
        <v>0</v>
      </c>
      <c r="K135" s="201"/>
      <c r="L135" s="206"/>
      <c r="M135" s="207"/>
      <c r="N135" s="208"/>
      <c r="O135" s="208"/>
      <c r="P135" s="209">
        <f>SUM(P136:P157)</f>
        <v>0</v>
      </c>
      <c r="Q135" s="208"/>
      <c r="R135" s="209">
        <f>SUM(R136:R157)</f>
        <v>0.19905000000000001</v>
      </c>
      <c r="S135" s="208"/>
      <c r="T135" s="210">
        <f>SUM(T136:T157)</f>
        <v>0</v>
      </c>
      <c r="U135" s="12"/>
      <c r="V135" s="12"/>
      <c r="W135" s="12"/>
      <c r="X135" s="12"/>
      <c r="Y135" s="12"/>
      <c r="Z135" s="12"/>
      <c r="AA135" s="12"/>
      <c r="AB135" s="12"/>
      <c r="AC135" s="12"/>
      <c r="AD135" s="12"/>
      <c r="AE135" s="12"/>
      <c r="AR135" s="211" t="s">
        <v>81</v>
      </c>
      <c r="AT135" s="212" t="s">
        <v>71</v>
      </c>
      <c r="AU135" s="212" t="s">
        <v>79</v>
      </c>
      <c r="AY135" s="211" t="s">
        <v>156</v>
      </c>
      <c r="BK135" s="213">
        <f>SUM(BK136:BK157)</f>
        <v>0</v>
      </c>
    </row>
    <row r="136" s="2" customFormat="1" ht="21.75" customHeight="1">
      <c r="A136" s="41"/>
      <c r="B136" s="42"/>
      <c r="C136" s="216" t="s">
        <v>7</v>
      </c>
      <c r="D136" s="216" t="s">
        <v>159</v>
      </c>
      <c r="E136" s="217" t="s">
        <v>1229</v>
      </c>
      <c r="F136" s="218" t="s">
        <v>1230</v>
      </c>
      <c r="G136" s="219" t="s">
        <v>273</v>
      </c>
      <c r="H136" s="220">
        <v>1</v>
      </c>
      <c r="I136" s="221"/>
      <c r="J136" s="222">
        <f>ROUND(I136*H136,2)</f>
        <v>0</v>
      </c>
      <c r="K136" s="218" t="s">
        <v>19</v>
      </c>
      <c r="L136" s="47"/>
      <c r="M136" s="223" t="s">
        <v>19</v>
      </c>
      <c r="N136" s="224" t="s">
        <v>43</v>
      </c>
      <c r="O136" s="87"/>
      <c r="P136" s="225">
        <f>O136*H136</f>
        <v>0</v>
      </c>
      <c r="Q136" s="225">
        <v>0</v>
      </c>
      <c r="R136" s="225">
        <f>Q136*H136</f>
        <v>0</v>
      </c>
      <c r="S136" s="225">
        <v>0</v>
      </c>
      <c r="T136" s="226">
        <f>S136*H136</f>
        <v>0</v>
      </c>
      <c r="U136" s="41"/>
      <c r="V136" s="41"/>
      <c r="W136" s="41"/>
      <c r="X136" s="41"/>
      <c r="Y136" s="41"/>
      <c r="Z136" s="41"/>
      <c r="AA136" s="41"/>
      <c r="AB136" s="41"/>
      <c r="AC136" s="41"/>
      <c r="AD136" s="41"/>
      <c r="AE136" s="41"/>
      <c r="AR136" s="227" t="s">
        <v>318</v>
      </c>
      <c r="AT136" s="227" t="s">
        <v>159</v>
      </c>
      <c r="AU136" s="227" t="s">
        <v>81</v>
      </c>
      <c r="AY136" s="20" t="s">
        <v>156</v>
      </c>
      <c r="BE136" s="228">
        <f>IF(N136="základní",J136,0)</f>
        <v>0</v>
      </c>
      <c r="BF136" s="228">
        <f>IF(N136="snížená",J136,0)</f>
        <v>0</v>
      </c>
      <c r="BG136" s="228">
        <f>IF(N136="zákl. přenesená",J136,0)</f>
        <v>0</v>
      </c>
      <c r="BH136" s="228">
        <f>IF(N136="sníž. přenesená",J136,0)</f>
        <v>0</v>
      </c>
      <c r="BI136" s="228">
        <f>IF(N136="nulová",J136,0)</f>
        <v>0</v>
      </c>
      <c r="BJ136" s="20" t="s">
        <v>79</v>
      </c>
      <c r="BK136" s="228">
        <f>ROUND(I136*H136,2)</f>
        <v>0</v>
      </c>
      <c r="BL136" s="20" t="s">
        <v>318</v>
      </c>
      <c r="BM136" s="227" t="s">
        <v>1231</v>
      </c>
    </row>
    <row r="137" s="2" customFormat="1" ht="16.5" customHeight="1">
      <c r="A137" s="41"/>
      <c r="B137" s="42"/>
      <c r="C137" s="216" t="s">
        <v>361</v>
      </c>
      <c r="D137" s="216" t="s">
        <v>159</v>
      </c>
      <c r="E137" s="217" t="s">
        <v>1232</v>
      </c>
      <c r="F137" s="218" t="s">
        <v>1233</v>
      </c>
      <c r="G137" s="219" t="s">
        <v>187</v>
      </c>
      <c r="H137" s="220">
        <v>6</v>
      </c>
      <c r="I137" s="221"/>
      <c r="J137" s="222">
        <f>ROUND(I137*H137,2)</f>
        <v>0</v>
      </c>
      <c r="K137" s="218" t="s">
        <v>19</v>
      </c>
      <c r="L137" s="47"/>
      <c r="M137" s="223" t="s">
        <v>19</v>
      </c>
      <c r="N137" s="224" t="s">
        <v>43</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318</v>
      </c>
      <c r="AT137" s="227" t="s">
        <v>159</v>
      </c>
      <c r="AU137" s="227" t="s">
        <v>81</v>
      </c>
      <c r="AY137" s="20" t="s">
        <v>156</v>
      </c>
      <c r="BE137" s="228">
        <f>IF(N137="základní",J137,0)</f>
        <v>0</v>
      </c>
      <c r="BF137" s="228">
        <f>IF(N137="snížená",J137,0)</f>
        <v>0</v>
      </c>
      <c r="BG137" s="228">
        <f>IF(N137="zákl. přenesená",J137,0)</f>
        <v>0</v>
      </c>
      <c r="BH137" s="228">
        <f>IF(N137="sníž. přenesená",J137,0)</f>
        <v>0</v>
      </c>
      <c r="BI137" s="228">
        <f>IF(N137="nulová",J137,0)</f>
        <v>0</v>
      </c>
      <c r="BJ137" s="20" t="s">
        <v>79</v>
      </c>
      <c r="BK137" s="228">
        <f>ROUND(I137*H137,2)</f>
        <v>0</v>
      </c>
      <c r="BL137" s="20" t="s">
        <v>318</v>
      </c>
      <c r="BM137" s="227" t="s">
        <v>1234</v>
      </c>
    </row>
    <row r="138" s="2" customFormat="1" ht="21.75" customHeight="1">
      <c r="A138" s="41"/>
      <c r="B138" s="42"/>
      <c r="C138" s="216" t="s">
        <v>368</v>
      </c>
      <c r="D138" s="216" t="s">
        <v>159</v>
      </c>
      <c r="E138" s="217" t="s">
        <v>1235</v>
      </c>
      <c r="F138" s="218" t="s">
        <v>1236</v>
      </c>
      <c r="G138" s="219" t="s">
        <v>266</v>
      </c>
      <c r="H138" s="220">
        <v>94</v>
      </c>
      <c r="I138" s="221"/>
      <c r="J138" s="222">
        <f>ROUND(I138*H138,2)</f>
        <v>0</v>
      </c>
      <c r="K138" s="218" t="s">
        <v>219</v>
      </c>
      <c r="L138" s="47"/>
      <c r="M138" s="223" t="s">
        <v>19</v>
      </c>
      <c r="N138" s="224" t="s">
        <v>43</v>
      </c>
      <c r="O138" s="87"/>
      <c r="P138" s="225">
        <f>O138*H138</f>
        <v>0</v>
      </c>
      <c r="Q138" s="225">
        <v>0.0012600000000000001</v>
      </c>
      <c r="R138" s="225">
        <f>Q138*H138</f>
        <v>0.11844</v>
      </c>
      <c r="S138" s="225">
        <v>0</v>
      </c>
      <c r="T138" s="226">
        <f>S138*H138</f>
        <v>0</v>
      </c>
      <c r="U138" s="41"/>
      <c r="V138" s="41"/>
      <c r="W138" s="41"/>
      <c r="X138" s="41"/>
      <c r="Y138" s="41"/>
      <c r="Z138" s="41"/>
      <c r="AA138" s="41"/>
      <c r="AB138" s="41"/>
      <c r="AC138" s="41"/>
      <c r="AD138" s="41"/>
      <c r="AE138" s="41"/>
      <c r="AR138" s="227" t="s">
        <v>318</v>
      </c>
      <c r="AT138" s="227" t="s">
        <v>159</v>
      </c>
      <c r="AU138" s="227" t="s">
        <v>81</v>
      </c>
      <c r="AY138" s="20" t="s">
        <v>156</v>
      </c>
      <c r="BE138" s="228">
        <f>IF(N138="základní",J138,0)</f>
        <v>0</v>
      </c>
      <c r="BF138" s="228">
        <f>IF(N138="snížená",J138,0)</f>
        <v>0</v>
      </c>
      <c r="BG138" s="228">
        <f>IF(N138="zákl. přenesená",J138,0)</f>
        <v>0</v>
      </c>
      <c r="BH138" s="228">
        <f>IF(N138="sníž. přenesená",J138,0)</f>
        <v>0</v>
      </c>
      <c r="BI138" s="228">
        <f>IF(N138="nulová",J138,0)</f>
        <v>0</v>
      </c>
      <c r="BJ138" s="20" t="s">
        <v>79</v>
      </c>
      <c r="BK138" s="228">
        <f>ROUND(I138*H138,2)</f>
        <v>0</v>
      </c>
      <c r="BL138" s="20" t="s">
        <v>318</v>
      </c>
      <c r="BM138" s="227" t="s">
        <v>1237</v>
      </c>
    </row>
    <row r="139" s="2" customFormat="1">
      <c r="A139" s="41"/>
      <c r="B139" s="42"/>
      <c r="C139" s="43"/>
      <c r="D139" s="229" t="s">
        <v>166</v>
      </c>
      <c r="E139" s="43"/>
      <c r="F139" s="230" t="s">
        <v>1238</v>
      </c>
      <c r="G139" s="43"/>
      <c r="H139" s="43"/>
      <c r="I139" s="231"/>
      <c r="J139" s="43"/>
      <c r="K139" s="43"/>
      <c r="L139" s="47"/>
      <c r="M139" s="232"/>
      <c r="N139" s="233"/>
      <c r="O139" s="87"/>
      <c r="P139" s="87"/>
      <c r="Q139" s="87"/>
      <c r="R139" s="87"/>
      <c r="S139" s="87"/>
      <c r="T139" s="88"/>
      <c r="U139" s="41"/>
      <c r="V139" s="41"/>
      <c r="W139" s="41"/>
      <c r="X139" s="41"/>
      <c r="Y139" s="41"/>
      <c r="Z139" s="41"/>
      <c r="AA139" s="41"/>
      <c r="AB139" s="41"/>
      <c r="AC139" s="41"/>
      <c r="AD139" s="41"/>
      <c r="AE139" s="41"/>
      <c r="AT139" s="20" t="s">
        <v>166</v>
      </c>
      <c r="AU139" s="20" t="s">
        <v>81</v>
      </c>
    </row>
    <row r="140" s="2" customFormat="1" ht="21.75" customHeight="1">
      <c r="A140" s="41"/>
      <c r="B140" s="42"/>
      <c r="C140" s="216" t="s">
        <v>374</v>
      </c>
      <c r="D140" s="216" t="s">
        <v>159</v>
      </c>
      <c r="E140" s="217" t="s">
        <v>1239</v>
      </c>
      <c r="F140" s="218" t="s">
        <v>1240</v>
      </c>
      <c r="G140" s="219" t="s">
        <v>266</v>
      </c>
      <c r="H140" s="220">
        <v>25</v>
      </c>
      <c r="I140" s="221"/>
      <c r="J140" s="222">
        <f>ROUND(I140*H140,2)</f>
        <v>0</v>
      </c>
      <c r="K140" s="218" t="s">
        <v>219</v>
      </c>
      <c r="L140" s="47"/>
      <c r="M140" s="223" t="s">
        <v>19</v>
      </c>
      <c r="N140" s="224" t="s">
        <v>43</v>
      </c>
      <c r="O140" s="87"/>
      <c r="P140" s="225">
        <f>O140*H140</f>
        <v>0</v>
      </c>
      <c r="Q140" s="225">
        <v>0.0015299999999999999</v>
      </c>
      <c r="R140" s="225">
        <f>Q140*H140</f>
        <v>0.038249999999999999</v>
      </c>
      <c r="S140" s="225">
        <v>0</v>
      </c>
      <c r="T140" s="226">
        <f>S140*H140</f>
        <v>0</v>
      </c>
      <c r="U140" s="41"/>
      <c r="V140" s="41"/>
      <c r="W140" s="41"/>
      <c r="X140" s="41"/>
      <c r="Y140" s="41"/>
      <c r="Z140" s="41"/>
      <c r="AA140" s="41"/>
      <c r="AB140" s="41"/>
      <c r="AC140" s="41"/>
      <c r="AD140" s="41"/>
      <c r="AE140" s="41"/>
      <c r="AR140" s="227" t="s">
        <v>318</v>
      </c>
      <c r="AT140" s="227" t="s">
        <v>159</v>
      </c>
      <c r="AU140" s="227" t="s">
        <v>81</v>
      </c>
      <c r="AY140" s="20" t="s">
        <v>156</v>
      </c>
      <c r="BE140" s="228">
        <f>IF(N140="základní",J140,0)</f>
        <v>0</v>
      </c>
      <c r="BF140" s="228">
        <f>IF(N140="snížená",J140,0)</f>
        <v>0</v>
      </c>
      <c r="BG140" s="228">
        <f>IF(N140="zákl. přenesená",J140,0)</f>
        <v>0</v>
      </c>
      <c r="BH140" s="228">
        <f>IF(N140="sníž. přenesená",J140,0)</f>
        <v>0</v>
      </c>
      <c r="BI140" s="228">
        <f>IF(N140="nulová",J140,0)</f>
        <v>0</v>
      </c>
      <c r="BJ140" s="20" t="s">
        <v>79</v>
      </c>
      <c r="BK140" s="228">
        <f>ROUND(I140*H140,2)</f>
        <v>0</v>
      </c>
      <c r="BL140" s="20" t="s">
        <v>318</v>
      </c>
      <c r="BM140" s="227" t="s">
        <v>1241</v>
      </c>
    </row>
    <row r="141" s="2" customFormat="1">
      <c r="A141" s="41"/>
      <c r="B141" s="42"/>
      <c r="C141" s="43"/>
      <c r="D141" s="229" t="s">
        <v>166</v>
      </c>
      <c r="E141" s="43"/>
      <c r="F141" s="230" t="s">
        <v>1242</v>
      </c>
      <c r="G141" s="43"/>
      <c r="H141" s="43"/>
      <c r="I141" s="231"/>
      <c r="J141" s="43"/>
      <c r="K141" s="43"/>
      <c r="L141" s="47"/>
      <c r="M141" s="232"/>
      <c r="N141" s="233"/>
      <c r="O141" s="87"/>
      <c r="P141" s="87"/>
      <c r="Q141" s="87"/>
      <c r="R141" s="87"/>
      <c r="S141" s="87"/>
      <c r="T141" s="88"/>
      <c r="U141" s="41"/>
      <c r="V141" s="41"/>
      <c r="W141" s="41"/>
      <c r="X141" s="41"/>
      <c r="Y141" s="41"/>
      <c r="Z141" s="41"/>
      <c r="AA141" s="41"/>
      <c r="AB141" s="41"/>
      <c r="AC141" s="41"/>
      <c r="AD141" s="41"/>
      <c r="AE141" s="41"/>
      <c r="AT141" s="20" t="s">
        <v>166</v>
      </c>
      <c r="AU141" s="20" t="s">
        <v>81</v>
      </c>
    </row>
    <row r="142" s="2" customFormat="1" ht="33" customHeight="1">
      <c r="A142" s="41"/>
      <c r="B142" s="42"/>
      <c r="C142" s="216" t="s">
        <v>378</v>
      </c>
      <c r="D142" s="216" t="s">
        <v>159</v>
      </c>
      <c r="E142" s="217" t="s">
        <v>1243</v>
      </c>
      <c r="F142" s="218" t="s">
        <v>1244</v>
      </c>
      <c r="G142" s="219" t="s">
        <v>266</v>
      </c>
      <c r="H142" s="220">
        <v>94</v>
      </c>
      <c r="I142" s="221"/>
      <c r="J142" s="222">
        <f>ROUND(I142*H142,2)</f>
        <v>0</v>
      </c>
      <c r="K142" s="218" t="s">
        <v>219</v>
      </c>
      <c r="L142" s="47"/>
      <c r="M142" s="223" t="s">
        <v>19</v>
      </c>
      <c r="N142" s="224" t="s">
        <v>43</v>
      </c>
      <c r="O142" s="87"/>
      <c r="P142" s="225">
        <f>O142*H142</f>
        <v>0</v>
      </c>
      <c r="Q142" s="225">
        <v>0.00012</v>
      </c>
      <c r="R142" s="225">
        <f>Q142*H142</f>
        <v>0.01128</v>
      </c>
      <c r="S142" s="225">
        <v>0</v>
      </c>
      <c r="T142" s="226">
        <f>S142*H142</f>
        <v>0</v>
      </c>
      <c r="U142" s="41"/>
      <c r="V142" s="41"/>
      <c r="W142" s="41"/>
      <c r="X142" s="41"/>
      <c r="Y142" s="41"/>
      <c r="Z142" s="41"/>
      <c r="AA142" s="41"/>
      <c r="AB142" s="41"/>
      <c r="AC142" s="41"/>
      <c r="AD142" s="41"/>
      <c r="AE142" s="41"/>
      <c r="AR142" s="227" t="s">
        <v>318</v>
      </c>
      <c r="AT142" s="227" t="s">
        <v>159</v>
      </c>
      <c r="AU142" s="227" t="s">
        <v>81</v>
      </c>
      <c r="AY142" s="20" t="s">
        <v>156</v>
      </c>
      <c r="BE142" s="228">
        <f>IF(N142="základní",J142,0)</f>
        <v>0</v>
      </c>
      <c r="BF142" s="228">
        <f>IF(N142="snížená",J142,0)</f>
        <v>0</v>
      </c>
      <c r="BG142" s="228">
        <f>IF(N142="zákl. přenesená",J142,0)</f>
        <v>0</v>
      </c>
      <c r="BH142" s="228">
        <f>IF(N142="sníž. přenesená",J142,0)</f>
        <v>0</v>
      </c>
      <c r="BI142" s="228">
        <f>IF(N142="nulová",J142,0)</f>
        <v>0</v>
      </c>
      <c r="BJ142" s="20" t="s">
        <v>79</v>
      </c>
      <c r="BK142" s="228">
        <f>ROUND(I142*H142,2)</f>
        <v>0</v>
      </c>
      <c r="BL142" s="20" t="s">
        <v>318</v>
      </c>
      <c r="BM142" s="227" t="s">
        <v>1245</v>
      </c>
    </row>
    <row r="143" s="2" customFormat="1">
      <c r="A143" s="41"/>
      <c r="B143" s="42"/>
      <c r="C143" s="43"/>
      <c r="D143" s="229" t="s">
        <v>166</v>
      </c>
      <c r="E143" s="43"/>
      <c r="F143" s="230" t="s">
        <v>1246</v>
      </c>
      <c r="G143" s="43"/>
      <c r="H143" s="43"/>
      <c r="I143" s="231"/>
      <c r="J143" s="43"/>
      <c r="K143" s="43"/>
      <c r="L143" s="47"/>
      <c r="M143" s="232"/>
      <c r="N143" s="233"/>
      <c r="O143" s="87"/>
      <c r="P143" s="87"/>
      <c r="Q143" s="87"/>
      <c r="R143" s="87"/>
      <c r="S143" s="87"/>
      <c r="T143" s="88"/>
      <c r="U143" s="41"/>
      <c r="V143" s="41"/>
      <c r="W143" s="41"/>
      <c r="X143" s="41"/>
      <c r="Y143" s="41"/>
      <c r="Z143" s="41"/>
      <c r="AA143" s="41"/>
      <c r="AB143" s="41"/>
      <c r="AC143" s="41"/>
      <c r="AD143" s="41"/>
      <c r="AE143" s="41"/>
      <c r="AT143" s="20" t="s">
        <v>166</v>
      </c>
      <c r="AU143" s="20" t="s">
        <v>81</v>
      </c>
    </row>
    <row r="144" s="2" customFormat="1" ht="33" customHeight="1">
      <c r="A144" s="41"/>
      <c r="B144" s="42"/>
      <c r="C144" s="216" t="s">
        <v>385</v>
      </c>
      <c r="D144" s="216" t="s">
        <v>159</v>
      </c>
      <c r="E144" s="217" t="s">
        <v>1247</v>
      </c>
      <c r="F144" s="218" t="s">
        <v>1248</v>
      </c>
      <c r="G144" s="219" t="s">
        <v>266</v>
      </c>
      <c r="H144" s="220">
        <v>25</v>
      </c>
      <c r="I144" s="221"/>
      <c r="J144" s="222">
        <f>ROUND(I144*H144,2)</f>
        <v>0</v>
      </c>
      <c r="K144" s="218" t="s">
        <v>219</v>
      </c>
      <c r="L144" s="47"/>
      <c r="M144" s="223" t="s">
        <v>19</v>
      </c>
      <c r="N144" s="224" t="s">
        <v>43</v>
      </c>
      <c r="O144" s="87"/>
      <c r="P144" s="225">
        <f>O144*H144</f>
        <v>0</v>
      </c>
      <c r="Q144" s="225">
        <v>0.00016000000000000001</v>
      </c>
      <c r="R144" s="225">
        <f>Q144*H144</f>
        <v>0.0040000000000000001</v>
      </c>
      <c r="S144" s="225">
        <v>0</v>
      </c>
      <c r="T144" s="226">
        <f>S144*H144</f>
        <v>0</v>
      </c>
      <c r="U144" s="41"/>
      <c r="V144" s="41"/>
      <c r="W144" s="41"/>
      <c r="X144" s="41"/>
      <c r="Y144" s="41"/>
      <c r="Z144" s="41"/>
      <c r="AA144" s="41"/>
      <c r="AB144" s="41"/>
      <c r="AC144" s="41"/>
      <c r="AD144" s="41"/>
      <c r="AE144" s="41"/>
      <c r="AR144" s="227" t="s">
        <v>318</v>
      </c>
      <c r="AT144" s="227" t="s">
        <v>159</v>
      </c>
      <c r="AU144" s="227" t="s">
        <v>81</v>
      </c>
      <c r="AY144" s="20" t="s">
        <v>156</v>
      </c>
      <c r="BE144" s="228">
        <f>IF(N144="základní",J144,0)</f>
        <v>0</v>
      </c>
      <c r="BF144" s="228">
        <f>IF(N144="snížená",J144,0)</f>
        <v>0</v>
      </c>
      <c r="BG144" s="228">
        <f>IF(N144="zákl. přenesená",J144,0)</f>
        <v>0</v>
      </c>
      <c r="BH144" s="228">
        <f>IF(N144="sníž. přenesená",J144,0)</f>
        <v>0</v>
      </c>
      <c r="BI144" s="228">
        <f>IF(N144="nulová",J144,0)</f>
        <v>0</v>
      </c>
      <c r="BJ144" s="20" t="s">
        <v>79</v>
      </c>
      <c r="BK144" s="228">
        <f>ROUND(I144*H144,2)</f>
        <v>0</v>
      </c>
      <c r="BL144" s="20" t="s">
        <v>318</v>
      </c>
      <c r="BM144" s="227" t="s">
        <v>1249</v>
      </c>
    </row>
    <row r="145" s="2" customFormat="1">
      <c r="A145" s="41"/>
      <c r="B145" s="42"/>
      <c r="C145" s="43"/>
      <c r="D145" s="229" t="s">
        <v>166</v>
      </c>
      <c r="E145" s="43"/>
      <c r="F145" s="230" t="s">
        <v>1250</v>
      </c>
      <c r="G145" s="43"/>
      <c r="H145" s="43"/>
      <c r="I145" s="231"/>
      <c r="J145" s="43"/>
      <c r="K145" s="43"/>
      <c r="L145" s="47"/>
      <c r="M145" s="232"/>
      <c r="N145" s="233"/>
      <c r="O145" s="87"/>
      <c r="P145" s="87"/>
      <c r="Q145" s="87"/>
      <c r="R145" s="87"/>
      <c r="S145" s="87"/>
      <c r="T145" s="88"/>
      <c r="U145" s="41"/>
      <c r="V145" s="41"/>
      <c r="W145" s="41"/>
      <c r="X145" s="41"/>
      <c r="Y145" s="41"/>
      <c r="Z145" s="41"/>
      <c r="AA145" s="41"/>
      <c r="AB145" s="41"/>
      <c r="AC145" s="41"/>
      <c r="AD145" s="41"/>
      <c r="AE145" s="41"/>
      <c r="AT145" s="20" t="s">
        <v>166</v>
      </c>
      <c r="AU145" s="20" t="s">
        <v>81</v>
      </c>
    </row>
    <row r="146" s="2" customFormat="1" ht="16.5" customHeight="1">
      <c r="A146" s="41"/>
      <c r="B146" s="42"/>
      <c r="C146" s="216" t="s">
        <v>392</v>
      </c>
      <c r="D146" s="216" t="s">
        <v>159</v>
      </c>
      <c r="E146" s="217" t="s">
        <v>1251</v>
      </c>
      <c r="F146" s="218" t="s">
        <v>1252</v>
      </c>
      <c r="G146" s="219" t="s">
        <v>187</v>
      </c>
      <c r="H146" s="220">
        <v>2</v>
      </c>
      <c r="I146" s="221"/>
      <c r="J146" s="222">
        <f>ROUND(I146*H146,2)</f>
        <v>0</v>
      </c>
      <c r="K146" s="218" t="s">
        <v>219</v>
      </c>
      <c r="L146" s="47"/>
      <c r="M146" s="223" t="s">
        <v>19</v>
      </c>
      <c r="N146" s="224" t="s">
        <v>43</v>
      </c>
      <c r="O146" s="87"/>
      <c r="P146" s="225">
        <f>O146*H146</f>
        <v>0</v>
      </c>
      <c r="Q146" s="225">
        <v>0.00017000000000000001</v>
      </c>
      <c r="R146" s="225">
        <f>Q146*H146</f>
        <v>0.00034000000000000002</v>
      </c>
      <c r="S146" s="225">
        <v>0</v>
      </c>
      <c r="T146" s="226">
        <f>S146*H146</f>
        <v>0</v>
      </c>
      <c r="U146" s="41"/>
      <c r="V146" s="41"/>
      <c r="W146" s="41"/>
      <c r="X146" s="41"/>
      <c r="Y146" s="41"/>
      <c r="Z146" s="41"/>
      <c r="AA146" s="41"/>
      <c r="AB146" s="41"/>
      <c r="AC146" s="41"/>
      <c r="AD146" s="41"/>
      <c r="AE146" s="41"/>
      <c r="AR146" s="227" t="s">
        <v>318</v>
      </c>
      <c r="AT146" s="227" t="s">
        <v>159</v>
      </c>
      <c r="AU146" s="227" t="s">
        <v>81</v>
      </c>
      <c r="AY146" s="20" t="s">
        <v>156</v>
      </c>
      <c r="BE146" s="228">
        <f>IF(N146="základní",J146,0)</f>
        <v>0</v>
      </c>
      <c r="BF146" s="228">
        <f>IF(N146="snížená",J146,0)</f>
        <v>0</v>
      </c>
      <c r="BG146" s="228">
        <f>IF(N146="zákl. přenesená",J146,0)</f>
        <v>0</v>
      </c>
      <c r="BH146" s="228">
        <f>IF(N146="sníž. přenesená",J146,0)</f>
        <v>0</v>
      </c>
      <c r="BI146" s="228">
        <f>IF(N146="nulová",J146,0)</f>
        <v>0</v>
      </c>
      <c r="BJ146" s="20" t="s">
        <v>79</v>
      </c>
      <c r="BK146" s="228">
        <f>ROUND(I146*H146,2)</f>
        <v>0</v>
      </c>
      <c r="BL146" s="20" t="s">
        <v>318</v>
      </c>
      <c r="BM146" s="227" t="s">
        <v>1253</v>
      </c>
    </row>
    <row r="147" s="2" customFormat="1">
      <c r="A147" s="41"/>
      <c r="B147" s="42"/>
      <c r="C147" s="43"/>
      <c r="D147" s="229" t="s">
        <v>166</v>
      </c>
      <c r="E147" s="43"/>
      <c r="F147" s="230" t="s">
        <v>1254</v>
      </c>
      <c r="G147" s="43"/>
      <c r="H147" s="43"/>
      <c r="I147" s="231"/>
      <c r="J147" s="43"/>
      <c r="K147" s="43"/>
      <c r="L147" s="47"/>
      <c r="M147" s="232"/>
      <c r="N147" s="233"/>
      <c r="O147" s="87"/>
      <c r="P147" s="87"/>
      <c r="Q147" s="87"/>
      <c r="R147" s="87"/>
      <c r="S147" s="87"/>
      <c r="T147" s="88"/>
      <c r="U147" s="41"/>
      <c r="V147" s="41"/>
      <c r="W147" s="41"/>
      <c r="X147" s="41"/>
      <c r="Y147" s="41"/>
      <c r="Z147" s="41"/>
      <c r="AA147" s="41"/>
      <c r="AB147" s="41"/>
      <c r="AC147" s="41"/>
      <c r="AD147" s="41"/>
      <c r="AE147" s="41"/>
      <c r="AT147" s="20" t="s">
        <v>166</v>
      </c>
      <c r="AU147" s="20" t="s">
        <v>81</v>
      </c>
    </row>
    <row r="148" s="2" customFormat="1" ht="16.5" customHeight="1">
      <c r="A148" s="41"/>
      <c r="B148" s="42"/>
      <c r="C148" s="216" t="s">
        <v>398</v>
      </c>
      <c r="D148" s="216" t="s">
        <v>159</v>
      </c>
      <c r="E148" s="217" t="s">
        <v>1255</v>
      </c>
      <c r="F148" s="218" t="s">
        <v>1256</v>
      </c>
      <c r="G148" s="219" t="s">
        <v>273</v>
      </c>
      <c r="H148" s="220">
        <v>14</v>
      </c>
      <c r="I148" s="221"/>
      <c r="J148" s="222">
        <f>ROUND(I148*H148,2)</f>
        <v>0</v>
      </c>
      <c r="K148" s="218" t="s">
        <v>219</v>
      </c>
      <c r="L148" s="47"/>
      <c r="M148" s="223" t="s">
        <v>19</v>
      </c>
      <c r="N148" s="224" t="s">
        <v>43</v>
      </c>
      <c r="O148" s="87"/>
      <c r="P148" s="225">
        <f>O148*H148</f>
        <v>0</v>
      </c>
      <c r="Q148" s="225">
        <v>0.00021000000000000001</v>
      </c>
      <c r="R148" s="225">
        <f>Q148*H148</f>
        <v>0.0029399999999999999</v>
      </c>
      <c r="S148" s="225">
        <v>0</v>
      </c>
      <c r="T148" s="226">
        <f>S148*H148</f>
        <v>0</v>
      </c>
      <c r="U148" s="41"/>
      <c r="V148" s="41"/>
      <c r="W148" s="41"/>
      <c r="X148" s="41"/>
      <c r="Y148" s="41"/>
      <c r="Z148" s="41"/>
      <c r="AA148" s="41"/>
      <c r="AB148" s="41"/>
      <c r="AC148" s="41"/>
      <c r="AD148" s="41"/>
      <c r="AE148" s="41"/>
      <c r="AR148" s="227" t="s">
        <v>318</v>
      </c>
      <c r="AT148" s="227" t="s">
        <v>159</v>
      </c>
      <c r="AU148" s="227" t="s">
        <v>81</v>
      </c>
      <c r="AY148" s="20" t="s">
        <v>156</v>
      </c>
      <c r="BE148" s="228">
        <f>IF(N148="základní",J148,0)</f>
        <v>0</v>
      </c>
      <c r="BF148" s="228">
        <f>IF(N148="snížená",J148,0)</f>
        <v>0</v>
      </c>
      <c r="BG148" s="228">
        <f>IF(N148="zákl. přenesená",J148,0)</f>
        <v>0</v>
      </c>
      <c r="BH148" s="228">
        <f>IF(N148="sníž. přenesená",J148,0)</f>
        <v>0</v>
      </c>
      <c r="BI148" s="228">
        <f>IF(N148="nulová",J148,0)</f>
        <v>0</v>
      </c>
      <c r="BJ148" s="20" t="s">
        <v>79</v>
      </c>
      <c r="BK148" s="228">
        <f>ROUND(I148*H148,2)</f>
        <v>0</v>
      </c>
      <c r="BL148" s="20" t="s">
        <v>318</v>
      </c>
      <c r="BM148" s="227" t="s">
        <v>1257</v>
      </c>
    </row>
    <row r="149" s="2" customFormat="1">
      <c r="A149" s="41"/>
      <c r="B149" s="42"/>
      <c r="C149" s="43"/>
      <c r="D149" s="229" t="s">
        <v>166</v>
      </c>
      <c r="E149" s="43"/>
      <c r="F149" s="230" t="s">
        <v>1258</v>
      </c>
      <c r="G149" s="43"/>
      <c r="H149" s="43"/>
      <c r="I149" s="231"/>
      <c r="J149" s="43"/>
      <c r="K149" s="43"/>
      <c r="L149" s="47"/>
      <c r="M149" s="232"/>
      <c r="N149" s="233"/>
      <c r="O149" s="87"/>
      <c r="P149" s="87"/>
      <c r="Q149" s="87"/>
      <c r="R149" s="87"/>
      <c r="S149" s="87"/>
      <c r="T149" s="88"/>
      <c r="U149" s="41"/>
      <c r="V149" s="41"/>
      <c r="W149" s="41"/>
      <c r="X149" s="41"/>
      <c r="Y149" s="41"/>
      <c r="Z149" s="41"/>
      <c r="AA149" s="41"/>
      <c r="AB149" s="41"/>
      <c r="AC149" s="41"/>
      <c r="AD149" s="41"/>
      <c r="AE149" s="41"/>
      <c r="AT149" s="20" t="s">
        <v>166</v>
      </c>
      <c r="AU149" s="20" t="s">
        <v>81</v>
      </c>
    </row>
    <row r="150" s="2" customFormat="1" ht="24.15" customHeight="1">
      <c r="A150" s="41"/>
      <c r="B150" s="42"/>
      <c r="C150" s="216" t="s">
        <v>403</v>
      </c>
      <c r="D150" s="216" t="s">
        <v>159</v>
      </c>
      <c r="E150" s="217" t="s">
        <v>1259</v>
      </c>
      <c r="F150" s="218" t="s">
        <v>1260</v>
      </c>
      <c r="G150" s="219" t="s">
        <v>266</v>
      </c>
      <c r="H150" s="220">
        <v>119</v>
      </c>
      <c r="I150" s="221"/>
      <c r="J150" s="222">
        <f>ROUND(I150*H150,2)</f>
        <v>0</v>
      </c>
      <c r="K150" s="218" t="s">
        <v>219</v>
      </c>
      <c r="L150" s="47"/>
      <c r="M150" s="223" t="s">
        <v>19</v>
      </c>
      <c r="N150" s="224" t="s">
        <v>43</v>
      </c>
      <c r="O150" s="87"/>
      <c r="P150" s="225">
        <f>O150*H150</f>
        <v>0</v>
      </c>
      <c r="Q150" s="225">
        <v>0.00019000000000000001</v>
      </c>
      <c r="R150" s="225">
        <f>Q150*H150</f>
        <v>0.022610000000000002</v>
      </c>
      <c r="S150" s="225">
        <v>0</v>
      </c>
      <c r="T150" s="226">
        <f>S150*H150</f>
        <v>0</v>
      </c>
      <c r="U150" s="41"/>
      <c r="V150" s="41"/>
      <c r="W150" s="41"/>
      <c r="X150" s="41"/>
      <c r="Y150" s="41"/>
      <c r="Z150" s="41"/>
      <c r="AA150" s="41"/>
      <c r="AB150" s="41"/>
      <c r="AC150" s="41"/>
      <c r="AD150" s="41"/>
      <c r="AE150" s="41"/>
      <c r="AR150" s="227" t="s">
        <v>318</v>
      </c>
      <c r="AT150" s="227" t="s">
        <v>159</v>
      </c>
      <c r="AU150" s="227" t="s">
        <v>81</v>
      </c>
      <c r="AY150" s="20" t="s">
        <v>156</v>
      </c>
      <c r="BE150" s="228">
        <f>IF(N150="základní",J150,0)</f>
        <v>0</v>
      </c>
      <c r="BF150" s="228">
        <f>IF(N150="snížená",J150,0)</f>
        <v>0</v>
      </c>
      <c r="BG150" s="228">
        <f>IF(N150="zákl. přenesená",J150,0)</f>
        <v>0</v>
      </c>
      <c r="BH150" s="228">
        <f>IF(N150="sníž. přenesená",J150,0)</f>
        <v>0</v>
      </c>
      <c r="BI150" s="228">
        <f>IF(N150="nulová",J150,0)</f>
        <v>0</v>
      </c>
      <c r="BJ150" s="20" t="s">
        <v>79</v>
      </c>
      <c r="BK150" s="228">
        <f>ROUND(I150*H150,2)</f>
        <v>0</v>
      </c>
      <c r="BL150" s="20" t="s">
        <v>318</v>
      </c>
      <c r="BM150" s="227" t="s">
        <v>1261</v>
      </c>
    </row>
    <row r="151" s="2" customFormat="1">
      <c r="A151" s="41"/>
      <c r="B151" s="42"/>
      <c r="C151" s="43"/>
      <c r="D151" s="229" t="s">
        <v>166</v>
      </c>
      <c r="E151" s="43"/>
      <c r="F151" s="230" t="s">
        <v>1262</v>
      </c>
      <c r="G151" s="43"/>
      <c r="H151" s="43"/>
      <c r="I151" s="231"/>
      <c r="J151" s="43"/>
      <c r="K151" s="43"/>
      <c r="L151" s="47"/>
      <c r="M151" s="232"/>
      <c r="N151" s="233"/>
      <c r="O151" s="87"/>
      <c r="P151" s="87"/>
      <c r="Q151" s="87"/>
      <c r="R151" s="87"/>
      <c r="S151" s="87"/>
      <c r="T151" s="88"/>
      <c r="U151" s="41"/>
      <c r="V151" s="41"/>
      <c r="W151" s="41"/>
      <c r="X151" s="41"/>
      <c r="Y151" s="41"/>
      <c r="Z151" s="41"/>
      <c r="AA151" s="41"/>
      <c r="AB151" s="41"/>
      <c r="AC151" s="41"/>
      <c r="AD151" s="41"/>
      <c r="AE151" s="41"/>
      <c r="AT151" s="20" t="s">
        <v>166</v>
      </c>
      <c r="AU151" s="20" t="s">
        <v>81</v>
      </c>
    </row>
    <row r="152" s="2" customFormat="1" ht="21.75" customHeight="1">
      <c r="A152" s="41"/>
      <c r="B152" s="42"/>
      <c r="C152" s="216" t="s">
        <v>408</v>
      </c>
      <c r="D152" s="216" t="s">
        <v>159</v>
      </c>
      <c r="E152" s="217" t="s">
        <v>1263</v>
      </c>
      <c r="F152" s="218" t="s">
        <v>1264</v>
      </c>
      <c r="G152" s="219" t="s">
        <v>266</v>
      </c>
      <c r="H152" s="220">
        <v>119</v>
      </c>
      <c r="I152" s="221"/>
      <c r="J152" s="222">
        <f>ROUND(I152*H152,2)</f>
        <v>0</v>
      </c>
      <c r="K152" s="218" t="s">
        <v>219</v>
      </c>
      <c r="L152" s="47"/>
      <c r="M152" s="223" t="s">
        <v>19</v>
      </c>
      <c r="N152" s="224" t="s">
        <v>43</v>
      </c>
      <c r="O152" s="87"/>
      <c r="P152" s="225">
        <f>O152*H152</f>
        <v>0</v>
      </c>
      <c r="Q152" s="225">
        <v>1.0000000000000001E-05</v>
      </c>
      <c r="R152" s="225">
        <f>Q152*H152</f>
        <v>0.0011900000000000001</v>
      </c>
      <c r="S152" s="225">
        <v>0</v>
      </c>
      <c r="T152" s="226">
        <f>S152*H152</f>
        <v>0</v>
      </c>
      <c r="U152" s="41"/>
      <c r="V152" s="41"/>
      <c r="W152" s="41"/>
      <c r="X152" s="41"/>
      <c r="Y152" s="41"/>
      <c r="Z152" s="41"/>
      <c r="AA152" s="41"/>
      <c r="AB152" s="41"/>
      <c r="AC152" s="41"/>
      <c r="AD152" s="41"/>
      <c r="AE152" s="41"/>
      <c r="AR152" s="227" t="s">
        <v>318</v>
      </c>
      <c r="AT152" s="227" t="s">
        <v>159</v>
      </c>
      <c r="AU152" s="227" t="s">
        <v>81</v>
      </c>
      <c r="AY152" s="20" t="s">
        <v>156</v>
      </c>
      <c r="BE152" s="228">
        <f>IF(N152="základní",J152,0)</f>
        <v>0</v>
      </c>
      <c r="BF152" s="228">
        <f>IF(N152="snížená",J152,0)</f>
        <v>0</v>
      </c>
      <c r="BG152" s="228">
        <f>IF(N152="zákl. přenesená",J152,0)</f>
        <v>0</v>
      </c>
      <c r="BH152" s="228">
        <f>IF(N152="sníž. přenesená",J152,0)</f>
        <v>0</v>
      </c>
      <c r="BI152" s="228">
        <f>IF(N152="nulová",J152,0)</f>
        <v>0</v>
      </c>
      <c r="BJ152" s="20" t="s">
        <v>79</v>
      </c>
      <c r="BK152" s="228">
        <f>ROUND(I152*H152,2)</f>
        <v>0</v>
      </c>
      <c r="BL152" s="20" t="s">
        <v>318</v>
      </c>
      <c r="BM152" s="227" t="s">
        <v>1265</v>
      </c>
    </row>
    <row r="153" s="2" customFormat="1">
      <c r="A153" s="41"/>
      <c r="B153" s="42"/>
      <c r="C153" s="43"/>
      <c r="D153" s="229" t="s">
        <v>166</v>
      </c>
      <c r="E153" s="43"/>
      <c r="F153" s="230" t="s">
        <v>1266</v>
      </c>
      <c r="G153" s="43"/>
      <c r="H153" s="43"/>
      <c r="I153" s="231"/>
      <c r="J153" s="43"/>
      <c r="K153" s="43"/>
      <c r="L153" s="47"/>
      <c r="M153" s="232"/>
      <c r="N153" s="233"/>
      <c r="O153" s="87"/>
      <c r="P153" s="87"/>
      <c r="Q153" s="87"/>
      <c r="R153" s="87"/>
      <c r="S153" s="87"/>
      <c r="T153" s="88"/>
      <c r="U153" s="41"/>
      <c r="V153" s="41"/>
      <c r="W153" s="41"/>
      <c r="X153" s="41"/>
      <c r="Y153" s="41"/>
      <c r="Z153" s="41"/>
      <c r="AA153" s="41"/>
      <c r="AB153" s="41"/>
      <c r="AC153" s="41"/>
      <c r="AD153" s="41"/>
      <c r="AE153" s="41"/>
      <c r="AT153" s="20" t="s">
        <v>166</v>
      </c>
      <c r="AU153" s="20" t="s">
        <v>81</v>
      </c>
    </row>
    <row r="154" s="2" customFormat="1" ht="16.5" customHeight="1">
      <c r="A154" s="41"/>
      <c r="B154" s="42"/>
      <c r="C154" s="216" t="s">
        <v>414</v>
      </c>
      <c r="D154" s="216" t="s">
        <v>159</v>
      </c>
      <c r="E154" s="217" t="s">
        <v>1267</v>
      </c>
      <c r="F154" s="218" t="s">
        <v>1218</v>
      </c>
      <c r="G154" s="219" t="s">
        <v>273</v>
      </c>
      <c r="H154" s="220">
        <v>1</v>
      </c>
      <c r="I154" s="221"/>
      <c r="J154" s="222">
        <f>ROUND(I154*H154,2)</f>
        <v>0</v>
      </c>
      <c r="K154" s="218" t="s">
        <v>19</v>
      </c>
      <c r="L154" s="47"/>
      <c r="M154" s="223" t="s">
        <v>19</v>
      </c>
      <c r="N154" s="224" t="s">
        <v>43</v>
      </c>
      <c r="O154" s="87"/>
      <c r="P154" s="225">
        <f>O154*H154</f>
        <v>0</v>
      </c>
      <c r="Q154" s="225">
        <v>0</v>
      </c>
      <c r="R154" s="225">
        <f>Q154*H154</f>
        <v>0</v>
      </c>
      <c r="S154" s="225">
        <v>0</v>
      </c>
      <c r="T154" s="226">
        <f>S154*H154</f>
        <v>0</v>
      </c>
      <c r="U154" s="41"/>
      <c r="V154" s="41"/>
      <c r="W154" s="41"/>
      <c r="X154" s="41"/>
      <c r="Y154" s="41"/>
      <c r="Z154" s="41"/>
      <c r="AA154" s="41"/>
      <c r="AB154" s="41"/>
      <c r="AC154" s="41"/>
      <c r="AD154" s="41"/>
      <c r="AE154" s="41"/>
      <c r="AR154" s="227" t="s">
        <v>318</v>
      </c>
      <c r="AT154" s="227" t="s">
        <v>159</v>
      </c>
      <c r="AU154" s="227" t="s">
        <v>81</v>
      </c>
      <c r="AY154" s="20" t="s">
        <v>156</v>
      </c>
      <c r="BE154" s="228">
        <f>IF(N154="základní",J154,0)</f>
        <v>0</v>
      </c>
      <c r="BF154" s="228">
        <f>IF(N154="snížená",J154,0)</f>
        <v>0</v>
      </c>
      <c r="BG154" s="228">
        <f>IF(N154="zákl. přenesená",J154,0)</f>
        <v>0</v>
      </c>
      <c r="BH154" s="228">
        <f>IF(N154="sníž. přenesená",J154,0)</f>
        <v>0</v>
      </c>
      <c r="BI154" s="228">
        <f>IF(N154="nulová",J154,0)</f>
        <v>0</v>
      </c>
      <c r="BJ154" s="20" t="s">
        <v>79</v>
      </c>
      <c r="BK154" s="228">
        <f>ROUND(I154*H154,2)</f>
        <v>0</v>
      </c>
      <c r="BL154" s="20" t="s">
        <v>318</v>
      </c>
      <c r="BM154" s="227" t="s">
        <v>1268</v>
      </c>
    </row>
    <row r="155" s="2" customFormat="1" ht="16.5" customHeight="1">
      <c r="A155" s="41"/>
      <c r="B155" s="42"/>
      <c r="C155" s="216" t="s">
        <v>420</v>
      </c>
      <c r="D155" s="216" t="s">
        <v>159</v>
      </c>
      <c r="E155" s="217" t="s">
        <v>1269</v>
      </c>
      <c r="F155" s="218" t="s">
        <v>1221</v>
      </c>
      <c r="G155" s="219" t="s">
        <v>273</v>
      </c>
      <c r="H155" s="220">
        <v>1</v>
      </c>
      <c r="I155" s="221"/>
      <c r="J155" s="222">
        <f>ROUND(I155*H155,2)</f>
        <v>0</v>
      </c>
      <c r="K155" s="218" t="s">
        <v>19</v>
      </c>
      <c r="L155" s="47"/>
      <c r="M155" s="223" t="s">
        <v>19</v>
      </c>
      <c r="N155" s="224" t="s">
        <v>43</v>
      </c>
      <c r="O155" s="87"/>
      <c r="P155" s="225">
        <f>O155*H155</f>
        <v>0</v>
      </c>
      <c r="Q155" s="225">
        <v>0</v>
      </c>
      <c r="R155" s="225">
        <f>Q155*H155</f>
        <v>0</v>
      </c>
      <c r="S155" s="225">
        <v>0</v>
      </c>
      <c r="T155" s="226">
        <f>S155*H155</f>
        <v>0</v>
      </c>
      <c r="U155" s="41"/>
      <c r="V155" s="41"/>
      <c r="W155" s="41"/>
      <c r="X155" s="41"/>
      <c r="Y155" s="41"/>
      <c r="Z155" s="41"/>
      <c r="AA155" s="41"/>
      <c r="AB155" s="41"/>
      <c r="AC155" s="41"/>
      <c r="AD155" s="41"/>
      <c r="AE155" s="41"/>
      <c r="AR155" s="227" t="s">
        <v>318</v>
      </c>
      <c r="AT155" s="227" t="s">
        <v>159</v>
      </c>
      <c r="AU155" s="227" t="s">
        <v>81</v>
      </c>
      <c r="AY155" s="20" t="s">
        <v>156</v>
      </c>
      <c r="BE155" s="228">
        <f>IF(N155="základní",J155,0)</f>
        <v>0</v>
      </c>
      <c r="BF155" s="228">
        <f>IF(N155="snížená",J155,0)</f>
        <v>0</v>
      </c>
      <c r="BG155" s="228">
        <f>IF(N155="zákl. přenesená",J155,0)</f>
        <v>0</v>
      </c>
      <c r="BH155" s="228">
        <f>IF(N155="sníž. přenesená",J155,0)</f>
        <v>0</v>
      </c>
      <c r="BI155" s="228">
        <f>IF(N155="nulová",J155,0)</f>
        <v>0</v>
      </c>
      <c r="BJ155" s="20" t="s">
        <v>79</v>
      </c>
      <c r="BK155" s="228">
        <f>ROUND(I155*H155,2)</f>
        <v>0</v>
      </c>
      <c r="BL155" s="20" t="s">
        <v>318</v>
      </c>
      <c r="BM155" s="227" t="s">
        <v>1270</v>
      </c>
    </row>
    <row r="156" s="2" customFormat="1" ht="24.15" customHeight="1">
      <c r="A156" s="41"/>
      <c r="B156" s="42"/>
      <c r="C156" s="216" t="s">
        <v>426</v>
      </c>
      <c r="D156" s="216" t="s">
        <v>159</v>
      </c>
      <c r="E156" s="217" t="s">
        <v>1271</v>
      </c>
      <c r="F156" s="218" t="s">
        <v>1272</v>
      </c>
      <c r="G156" s="219" t="s">
        <v>551</v>
      </c>
      <c r="H156" s="293"/>
      <c r="I156" s="221"/>
      <c r="J156" s="222">
        <f>ROUND(I156*H156,2)</f>
        <v>0</v>
      </c>
      <c r="K156" s="218" t="s">
        <v>219</v>
      </c>
      <c r="L156" s="47"/>
      <c r="M156" s="223" t="s">
        <v>19</v>
      </c>
      <c r="N156" s="224" t="s">
        <v>43</v>
      </c>
      <c r="O156" s="87"/>
      <c r="P156" s="225">
        <f>O156*H156</f>
        <v>0</v>
      </c>
      <c r="Q156" s="225">
        <v>0</v>
      </c>
      <c r="R156" s="225">
        <f>Q156*H156</f>
        <v>0</v>
      </c>
      <c r="S156" s="225">
        <v>0</v>
      </c>
      <c r="T156" s="226">
        <f>S156*H156</f>
        <v>0</v>
      </c>
      <c r="U156" s="41"/>
      <c r="V156" s="41"/>
      <c r="W156" s="41"/>
      <c r="X156" s="41"/>
      <c r="Y156" s="41"/>
      <c r="Z156" s="41"/>
      <c r="AA156" s="41"/>
      <c r="AB156" s="41"/>
      <c r="AC156" s="41"/>
      <c r="AD156" s="41"/>
      <c r="AE156" s="41"/>
      <c r="AR156" s="227" t="s">
        <v>318</v>
      </c>
      <c r="AT156" s="227" t="s">
        <v>159</v>
      </c>
      <c r="AU156" s="227" t="s">
        <v>81</v>
      </c>
      <c r="AY156" s="20" t="s">
        <v>156</v>
      </c>
      <c r="BE156" s="228">
        <f>IF(N156="základní",J156,0)</f>
        <v>0</v>
      </c>
      <c r="BF156" s="228">
        <f>IF(N156="snížená",J156,0)</f>
        <v>0</v>
      </c>
      <c r="BG156" s="228">
        <f>IF(N156="zákl. přenesená",J156,0)</f>
        <v>0</v>
      </c>
      <c r="BH156" s="228">
        <f>IF(N156="sníž. přenesená",J156,0)</f>
        <v>0</v>
      </c>
      <c r="BI156" s="228">
        <f>IF(N156="nulová",J156,0)</f>
        <v>0</v>
      </c>
      <c r="BJ156" s="20" t="s">
        <v>79</v>
      </c>
      <c r="BK156" s="228">
        <f>ROUND(I156*H156,2)</f>
        <v>0</v>
      </c>
      <c r="BL156" s="20" t="s">
        <v>318</v>
      </c>
      <c r="BM156" s="227" t="s">
        <v>1273</v>
      </c>
    </row>
    <row r="157" s="2" customFormat="1">
      <c r="A157" s="41"/>
      <c r="B157" s="42"/>
      <c r="C157" s="43"/>
      <c r="D157" s="229" t="s">
        <v>166</v>
      </c>
      <c r="E157" s="43"/>
      <c r="F157" s="230" t="s">
        <v>1274</v>
      </c>
      <c r="G157" s="43"/>
      <c r="H157" s="43"/>
      <c r="I157" s="231"/>
      <c r="J157" s="43"/>
      <c r="K157" s="43"/>
      <c r="L157" s="47"/>
      <c r="M157" s="232"/>
      <c r="N157" s="233"/>
      <c r="O157" s="87"/>
      <c r="P157" s="87"/>
      <c r="Q157" s="87"/>
      <c r="R157" s="87"/>
      <c r="S157" s="87"/>
      <c r="T157" s="88"/>
      <c r="U157" s="41"/>
      <c r="V157" s="41"/>
      <c r="W157" s="41"/>
      <c r="X157" s="41"/>
      <c r="Y157" s="41"/>
      <c r="Z157" s="41"/>
      <c r="AA157" s="41"/>
      <c r="AB157" s="41"/>
      <c r="AC157" s="41"/>
      <c r="AD157" s="41"/>
      <c r="AE157" s="41"/>
      <c r="AT157" s="20" t="s">
        <v>166</v>
      </c>
      <c r="AU157" s="20" t="s">
        <v>81</v>
      </c>
    </row>
    <row r="158" s="12" customFormat="1" ht="22.8" customHeight="1">
      <c r="A158" s="12"/>
      <c r="B158" s="200"/>
      <c r="C158" s="201"/>
      <c r="D158" s="202" t="s">
        <v>71</v>
      </c>
      <c r="E158" s="214" t="s">
        <v>1275</v>
      </c>
      <c r="F158" s="214" t="s">
        <v>1276</v>
      </c>
      <c r="G158" s="201"/>
      <c r="H158" s="201"/>
      <c r="I158" s="204"/>
      <c r="J158" s="215">
        <f>BK158</f>
        <v>0</v>
      </c>
      <c r="K158" s="201"/>
      <c r="L158" s="206"/>
      <c r="M158" s="207"/>
      <c r="N158" s="208"/>
      <c r="O158" s="208"/>
      <c r="P158" s="209">
        <f>SUM(P159:P189)</f>
        <v>0</v>
      </c>
      <c r="Q158" s="208"/>
      <c r="R158" s="209">
        <f>SUM(R159:R189)</f>
        <v>0.08900000000000001</v>
      </c>
      <c r="S158" s="208"/>
      <c r="T158" s="210">
        <f>SUM(T159:T189)</f>
        <v>0.063509999999999997</v>
      </c>
      <c r="U158" s="12"/>
      <c r="V158" s="12"/>
      <c r="W158" s="12"/>
      <c r="X158" s="12"/>
      <c r="Y158" s="12"/>
      <c r="Z158" s="12"/>
      <c r="AA158" s="12"/>
      <c r="AB158" s="12"/>
      <c r="AC158" s="12"/>
      <c r="AD158" s="12"/>
      <c r="AE158" s="12"/>
      <c r="AR158" s="211" t="s">
        <v>81</v>
      </c>
      <c r="AT158" s="212" t="s">
        <v>71</v>
      </c>
      <c r="AU158" s="212" t="s">
        <v>79</v>
      </c>
      <c r="AY158" s="211" t="s">
        <v>156</v>
      </c>
      <c r="BK158" s="213">
        <f>SUM(BK159:BK189)</f>
        <v>0</v>
      </c>
    </row>
    <row r="159" s="2" customFormat="1" ht="16.5" customHeight="1">
      <c r="A159" s="41"/>
      <c r="B159" s="42"/>
      <c r="C159" s="216" t="s">
        <v>432</v>
      </c>
      <c r="D159" s="216" t="s">
        <v>159</v>
      </c>
      <c r="E159" s="217" t="s">
        <v>1277</v>
      </c>
      <c r="F159" s="218" t="s">
        <v>1278</v>
      </c>
      <c r="G159" s="219" t="s">
        <v>273</v>
      </c>
      <c r="H159" s="220">
        <v>3</v>
      </c>
      <c r="I159" s="221"/>
      <c r="J159" s="222">
        <f>ROUND(I159*H159,2)</f>
        <v>0</v>
      </c>
      <c r="K159" s="218" t="s">
        <v>219</v>
      </c>
      <c r="L159" s="47"/>
      <c r="M159" s="223" t="s">
        <v>19</v>
      </c>
      <c r="N159" s="224" t="s">
        <v>43</v>
      </c>
      <c r="O159" s="87"/>
      <c r="P159" s="225">
        <f>O159*H159</f>
        <v>0</v>
      </c>
      <c r="Q159" s="225">
        <v>0</v>
      </c>
      <c r="R159" s="225">
        <f>Q159*H159</f>
        <v>0</v>
      </c>
      <c r="S159" s="225">
        <v>0.019460000000000002</v>
      </c>
      <c r="T159" s="226">
        <f>S159*H159</f>
        <v>0.058380000000000001</v>
      </c>
      <c r="U159" s="41"/>
      <c r="V159" s="41"/>
      <c r="W159" s="41"/>
      <c r="X159" s="41"/>
      <c r="Y159" s="41"/>
      <c r="Z159" s="41"/>
      <c r="AA159" s="41"/>
      <c r="AB159" s="41"/>
      <c r="AC159" s="41"/>
      <c r="AD159" s="41"/>
      <c r="AE159" s="41"/>
      <c r="AR159" s="227" t="s">
        <v>318</v>
      </c>
      <c r="AT159" s="227" t="s">
        <v>159</v>
      </c>
      <c r="AU159" s="227" t="s">
        <v>81</v>
      </c>
      <c r="AY159" s="20" t="s">
        <v>156</v>
      </c>
      <c r="BE159" s="228">
        <f>IF(N159="základní",J159,0)</f>
        <v>0</v>
      </c>
      <c r="BF159" s="228">
        <f>IF(N159="snížená",J159,0)</f>
        <v>0</v>
      </c>
      <c r="BG159" s="228">
        <f>IF(N159="zákl. přenesená",J159,0)</f>
        <v>0</v>
      </c>
      <c r="BH159" s="228">
        <f>IF(N159="sníž. přenesená",J159,0)</f>
        <v>0</v>
      </c>
      <c r="BI159" s="228">
        <f>IF(N159="nulová",J159,0)</f>
        <v>0</v>
      </c>
      <c r="BJ159" s="20" t="s">
        <v>79</v>
      </c>
      <c r="BK159" s="228">
        <f>ROUND(I159*H159,2)</f>
        <v>0</v>
      </c>
      <c r="BL159" s="20" t="s">
        <v>318</v>
      </c>
      <c r="BM159" s="227" t="s">
        <v>1279</v>
      </c>
    </row>
    <row r="160" s="2" customFormat="1">
      <c r="A160" s="41"/>
      <c r="B160" s="42"/>
      <c r="C160" s="43"/>
      <c r="D160" s="229" t="s">
        <v>166</v>
      </c>
      <c r="E160" s="43"/>
      <c r="F160" s="230" t="s">
        <v>1280</v>
      </c>
      <c r="G160" s="43"/>
      <c r="H160" s="43"/>
      <c r="I160" s="231"/>
      <c r="J160" s="43"/>
      <c r="K160" s="43"/>
      <c r="L160" s="47"/>
      <c r="M160" s="232"/>
      <c r="N160" s="233"/>
      <c r="O160" s="87"/>
      <c r="P160" s="87"/>
      <c r="Q160" s="87"/>
      <c r="R160" s="87"/>
      <c r="S160" s="87"/>
      <c r="T160" s="88"/>
      <c r="U160" s="41"/>
      <c r="V160" s="41"/>
      <c r="W160" s="41"/>
      <c r="X160" s="41"/>
      <c r="Y160" s="41"/>
      <c r="Z160" s="41"/>
      <c r="AA160" s="41"/>
      <c r="AB160" s="41"/>
      <c r="AC160" s="41"/>
      <c r="AD160" s="41"/>
      <c r="AE160" s="41"/>
      <c r="AT160" s="20" t="s">
        <v>166</v>
      </c>
      <c r="AU160" s="20" t="s">
        <v>81</v>
      </c>
    </row>
    <row r="161" s="2" customFormat="1" ht="16.5" customHeight="1">
      <c r="A161" s="41"/>
      <c r="B161" s="42"/>
      <c r="C161" s="216" t="s">
        <v>439</v>
      </c>
      <c r="D161" s="216" t="s">
        <v>159</v>
      </c>
      <c r="E161" s="217" t="s">
        <v>1281</v>
      </c>
      <c r="F161" s="218" t="s">
        <v>1282</v>
      </c>
      <c r="G161" s="219" t="s">
        <v>273</v>
      </c>
      <c r="H161" s="220">
        <v>3</v>
      </c>
      <c r="I161" s="221"/>
      <c r="J161" s="222">
        <f>ROUND(I161*H161,2)</f>
        <v>0</v>
      </c>
      <c r="K161" s="218" t="s">
        <v>219</v>
      </c>
      <c r="L161" s="47"/>
      <c r="M161" s="223" t="s">
        <v>19</v>
      </c>
      <c r="N161" s="224" t="s">
        <v>43</v>
      </c>
      <c r="O161" s="87"/>
      <c r="P161" s="225">
        <f>O161*H161</f>
        <v>0</v>
      </c>
      <c r="Q161" s="225">
        <v>0</v>
      </c>
      <c r="R161" s="225">
        <f>Q161*H161</f>
        <v>0</v>
      </c>
      <c r="S161" s="225">
        <v>0.00085999999999999998</v>
      </c>
      <c r="T161" s="226">
        <f>S161*H161</f>
        <v>0.0025799999999999998</v>
      </c>
      <c r="U161" s="41"/>
      <c r="V161" s="41"/>
      <c r="W161" s="41"/>
      <c r="X161" s="41"/>
      <c r="Y161" s="41"/>
      <c r="Z161" s="41"/>
      <c r="AA161" s="41"/>
      <c r="AB161" s="41"/>
      <c r="AC161" s="41"/>
      <c r="AD161" s="41"/>
      <c r="AE161" s="41"/>
      <c r="AR161" s="227" t="s">
        <v>318</v>
      </c>
      <c r="AT161" s="227" t="s">
        <v>159</v>
      </c>
      <c r="AU161" s="227" t="s">
        <v>81</v>
      </c>
      <c r="AY161" s="20" t="s">
        <v>156</v>
      </c>
      <c r="BE161" s="228">
        <f>IF(N161="základní",J161,0)</f>
        <v>0</v>
      </c>
      <c r="BF161" s="228">
        <f>IF(N161="snížená",J161,0)</f>
        <v>0</v>
      </c>
      <c r="BG161" s="228">
        <f>IF(N161="zákl. přenesená",J161,0)</f>
        <v>0</v>
      </c>
      <c r="BH161" s="228">
        <f>IF(N161="sníž. přenesená",J161,0)</f>
        <v>0</v>
      </c>
      <c r="BI161" s="228">
        <f>IF(N161="nulová",J161,0)</f>
        <v>0</v>
      </c>
      <c r="BJ161" s="20" t="s">
        <v>79</v>
      </c>
      <c r="BK161" s="228">
        <f>ROUND(I161*H161,2)</f>
        <v>0</v>
      </c>
      <c r="BL161" s="20" t="s">
        <v>318</v>
      </c>
      <c r="BM161" s="227" t="s">
        <v>1283</v>
      </c>
    </row>
    <row r="162" s="2" customFormat="1">
      <c r="A162" s="41"/>
      <c r="B162" s="42"/>
      <c r="C162" s="43"/>
      <c r="D162" s="229" t="s">
        <v>166</v>
      </c>
      <c r="E162" s="43"/>
      <c r="F162" s="230" t="s">
        <v>1284</v>
      </c>
      <c r="G162" s="43"/>
      <c r="H162" s="43"/>
      <c r="I162" s="231"/>
      <c r="J162" s="43"/>
      <c r="K162" s="43"/>
      <c r="L162" s="47"/>
      <c r="M162" s="232"/>
      <c r="N162" s="233"/>
      <c r="O162" s="87"/>
      <c r="P162" s="87"/>
      <c r="Q162" s="87"/>
      <c r="R162" s="87"/>
      <c r="S162" s="87"/>
      <c r="T162" s="88"/>
      <c r="U162" s="41"/>
      <c r="V162" s="41"/>
      <c r="W162" s="41"/>
      <c r="X162" s="41"/>
      <c r="Y162" s="41"/>
      <c r="Z162" s="41"/>
      <c r="AA162" s="41"/>
      <c r="AB162" s="41"/>
      <c r="AC162" s="41"/>
      <c r="AD162" s="41"/>
      <c r="AE162" s="41"/>
      <c r="AT162" s="20" t="s">
        <v>166</v>
      </c>
      <c r="AU162" s="20" t="s">
        <v>81</v>
      </c>
    </row>
    <row r="163" s="2" customFormat="1" ht="16.5" customHeight="1">
      <c r="A163" s="41"/>
      <c r="B163" s="42"/>
      <c r="C163" s="216" t="s">
        <v>445</v>
      </c>
      <c r="D163" s="216" t="s">
        <v>159</v>
      </c>
      <c r="E163" s="217" t="s">
        <v>1285</v>
      </c>
      <c r="F163" s="218" t="s">
        <v>1286</v>
      </c>
      <c r="G163" s="219" t="s">
        <v>187</v>
      </c>
      <c r="H163" s="220">
        <v>3</v>
      </c>
      <c r="I163" s="221"/>
      <c r="J163" s="222">
        <f>ROUND(I163*H163,2)</f>
        <v>0</v>
      </c>
      <c r="K163" s="218" t="s">
        <v>219</v>
      </c>
      <c r="L163" s="47"/>
      <c r="M163" s="223" t="s">
        <v>19</v>
      </c>
      <c r="N163" s="224" t="s">
        <v>43</v>
      </c>
      <c r="O163" s="87"/>
      <c r="P163" s="225">
        <f>O163*H163</f>
        <v>0</v>
      </c>
      <c r="Q163" s="225">
        <v>0</v>
      </c>
      <c r="R163" s="225">
        <f>Q163*H163</f>
        <v>0</v>
      </c>
      <c r="S163" s="225">
        <v>0.00084999999999999995</v>
      </c>
      <c r="T163" s="226">
        <f>S163*H163</f>
        <v>0.0025499999999999997</v>
      </c>
      <c r="U163" s="41"/>
      <c r="V163" s="41"/>
      <c r="W163" s="41"/>
      <c r="X163" s="41"/>
      <c r="Y163" s="41"/>
      <c r="Z163" s="41"/>
      <c r="AA163" s="41"/>
      <c r="AB163" s="41"/>
      <c r="AC163" s="41"/>
      <c r="AD163" s="41"/>
      <c r="AE163" s="41"/>
      <c r="AR163" s="227" t="s">
        <v>318</v>
      </c>
      <c r="AT163" s="227" t="s">
        <v>159</v>
      </c>
      <c r="AU163" s="227" t="s">
        <v>81</v>
      </c>
      <c r="AY163" s="20" t="s">
        <v>156</v>
      </c>
      <c r="BE163" s="228">
        <f>IF(N163="základní",J163,0)</f>
        <v>0</v>
      </c>
      <c r="BF163" s="228">
        <f>IF(N163="snížená",J163,0)</f>
        <v>0</v>
      </c>
      <c r="BG163" s="228">
        <f>IF(N163="zákl. přenesená",J163,0)</f>
        <v>0</v>
      </c>
      <c r="BH163" s="228">
        <f>IF(N163="sníž. přenesená",J163,0)</f>
        <v>0</v>
      </c>
      <c r="BI163" s="228">
        <f>IF(N163="nulová",J163,0)</f>
        <v>0</v>
      </c>
      <c r="BJ163" s="20" t="s">
        <v>79</v>
      </c>
      <c r="BK163" s="228">
        <f>ROUND(I163*H163,2)</f>
        <v>0</v>
      </c>
      <c r="BL163" s="20" t="s">
        <v>318</v>
      </c>
      <c r="BM163" s="227" t="s">
        <v>1287</v>
      </c>
    </row>
    <row r="164" s="2" customFormat="1">
      <c r="A164" s="41"/>
      <c r="B164" s="42"/>
      <c r="C164" s="43"/>
      <c r="D164" s="229" t="s">
        <v>166</v>
      </c>
      <c r="E164" s="43"/>
      <c r="F164" s="230" t="s">
        <v>1288</v>
      </c>
      <c r="G164" s="43"/>
      <c r="H164" s="43"/>
      <c r="I164" s="231"/>
      <c r="J164" s="43"/>
      <c r="K164" s="43"/>
      <c r="L164" s="47"/>
      <c r="M164" s="232"/>
      <c r="N164" s="233"/>
      <c r="O164" s="87"/>
      <c r="P164" s="87"/>
      <c r="Q164" s="87"/>
      <c r="R164" s="87"/>
      <c r="S164" s="87"/>
      <c r="T164" s="88"/>
      <c r="U164" s="41"/>
      <c r="V164" s="41"/>
      <c r="W164" s="41"/>
      <c r="X164" s="41"/>
      <c r="Y164" s="41"/>
      <c r="Z164" s="41"/>
      <c r="AA164" s="41"/>
      <c r="AB164" s="41"/>
      <c r="AC164" s="41"/>
      <c r="AD164" s="41"/>
      <c r="AE164" s="41"/>
      <c r="AT164" s="20" t="s">
        <v>166</v>
      </c>
      <c r="AU164" s="20" t="s">
        <v>81</v>
      </c>
    </row>
    <row r="165" s="2" customFormat="1" ht="24.15" customHeight="1">
      <c r="A165" s="41"/>
      <c r="B165" s="42"/>
      <c r="C165" s="216" t="s">
        <v>451</v>
      </c>
      <c r="D165" s="216" t="s">
        <v>159</v>
      </c>
      <c r="E165" s="217" t="s">
        <v>1289</v>
      </c>
      <c r="F165" s="218" t="s">
        <v>1290</v>
      </c>
      <c r="G165" s="219" t="s">
        <v>273</v>
      </c>
      <c r="H165" s="220">
        <v>3</v>
      </c>
      <c r="I165" s="221"/>
      <c r="J165" s="222">
        <f>ROUND(I165*H165,2)</f>
        <v>0</v>
      </c>
      <c r="K165" s="218" t="s">
        <v>19</v>
      </c>
      <c r="L165" s="47"/>
      <c r="M165" s="223" t="s">
        <v>19</v>
      </c>
      <c r="N165" s="224" t="s">
        <v>43</v>
      </c>
      <c r="O165" s="87"/>
      <c r="P165" s="225">
        <f>O165*H165</f>
        <v>0</v>
      </c>
      <c r="Q165" s="225">
        <v>0.02273</v>
      </c>
      <c r="R165" s="225">
        <f>Q165*H165</f>
        <v>0.068190000000000001</v>
      </c>
      <c r="S165" s="225">
        <v>0</v>
      </c>
      <c r="T165" s="226">
        <f>S165*H165</f>
        <v>0</v>
      </c>
      <c r="U165" s="41"/>
      <c r="V165" s="41"/>
      <c r="W165" s="41"/>
      <c r="X165" s="41"/>
      <c r="Y165" s="41"/>
      <c r="Z165" s="41"/>
      <c r="AA165" s="41"/>
      <c r="AB165" s="41"/>
      <c r="AC165" s="41"/>
      <c r="AD165" s="41"/>
      <c r="AE165" s="41"/>
      <c r="AR165" s="227" t="s">
        <v>318</v>
      </c>
      <c r="AT165" s="227" t="s">
        <v>159</v>
      </c>
      <c r="AU165" s="227" t="s">
        <v>81</v>
      </c>
      <c r="AY165" s="20" t="s">
        <v>156</v>
      </c>
      <c r="BE165" s="228">
        <f>IF(N165="základní",J165,0)</f>
        <v>0</v>
      </c>
      <c r="BF165" s="228">
        <f>IF(N165="snížená",J165,0)</f>
        <v>0</v>
      </c>
      <c r="BG165" s="228">
        <f>IF(N165="zákl. přenesená",J165,0)</f>
        <v>0</v>
      </c>
      <c r="BH165" s="228">
        <f>IF(N165="sníž. přenesená",J165,0)</f>
        <v>0</v>
      </c>
      <c r="BI165" s="228">
        <f>IF(N165="nulová",J165,0)</f>
        <v>0</v>
      </c>
      <c r="BJ165" s="20" t="s">
        <v>79</v>
      </c>
      <c r="BK165" s="228">
        <f>ROUND(I165*H165,2)</f>
        <v>0</v>
      </c>
      <c r="BL165" s="20" t="s">
        <v>318</v>
      </c>
      <c r="BM165" s="227" t="s">
        <v>1291</v>
      </c>
    </row>
    <row r="166" s="2" customFormat="1">
      <c r="A166" s="41"/>
      <c r="B166" s="42"/>
      <c r="C166" s="43"/>
      <c r="D166" s="241" t="s">
        <v>1292</v>
      </c>
      <c r="E166" s="43"/>
      <c r="F166" s="294" t="s">
        <v>1293</v>
      </c>
      <c r="G166" s="43"/>
      <c r="H166" s="43"/>
      <c r="I166" s="231"/>
      <c r="J166" s="43"/>
      <c r="K166" s="43"/>
      <c r="L166" s="47"/>
      <c r="M166" s="232"/>
      <c r="N166" s="233"/>
      <c r="O166" s="87"/>
      <c r="P166" s="87"/>
      <c r="Q166" s="87"/>
      <c r="R166" s="87"/>
      <c r="S166" s="87"/>
      <c r="T166" s="88"/>
      <c r="U166" s="41"/>
      <c r="V166" s="41"/>
      <c r="W166" s="41"/>
      <c r="X166" s="41"/>
      <c r="Y166" s="41"/>
      <c r="Z166" s="41"/>
      <c r="AA166" s="41"/>
      <c r="AB166" s="41"/>
      <c r="AC166" s="41"/>
      <c r="AD166" s="41"/>
      <c r="AE166" s="41"/>
      <c r="AT166" s="20" t="s">
        <v>1292</v>
      </c>
      <c r="AU166" s="20" t="s">
        <v>81</v>
      </c>
    </row>
    <row r="167" s="2" customFormat="1" ht="16.5" customHeight="1">
      <c r="A167" s="41"/>
      <c r="B167" s="42"/>
      <c r="C167" s="216" t="s">
        <v>457</v>
      </c>
      <c r="D167" s="216" t="s">
        <v>159</v>
      </c>
      <c r="E167" s="217" t="s">
        <v>1294</v>
      </c>
      <c r="F167" s="218" t="s">
        <v>1295</v>
      </c>
      <c r="G167" s="219" t="s">
        <v>273</v>
      </c>
      <c r="H167" s="220">
        <v>3</v>
      </c>
      <c r="I167" s="221"/>
      <c r="J167" s="222">
        <f>ROUND(I167*H167,2)</f>
        <v>0</v>
      </c>
      <c r="K167" s="218" t="s">
        <v>219</v>
      </c>
      <c r="L167" s="47"/>
      <c r="M167" s="223" t="s">
        <v>19</v>
      </c>
      <c r="N167" s="224" t="s">
        <v>43</v>
      </c>
      <c r="O167" s="87"/>
      <c r="P167" s="225">
        <f>O167*H167</f>
        <v>0</v>
      </c>
      <c r="Q167" s="225">
        <v>0.0018</v>
      </c>
      <c r="R167" s="225">
        <f>Q167*H167</f>
        <v>0.0054000000000000003</v>
      </c>
      <c r="S167" s="225">
        <v>0</v>
      </c>
      <c r="T167" s="226">
        <f>S167*H167</f>
        <v>0</v>
      </c>
      <c r="U167" s="41"/>
      <c r="V167" s="41"/>
      <c r="W167" s="41"/>
      <c r="X167" s="41"/>
      <c r="Y167" s="41"/>
      <c r="Z167" s="41"/>
      <c r="AA167" s="41"/>
      <c r="AB167" s="41"/>
      <c r="AC167" s="41"/>
      <c r="AD167" s="41"/>
      <c r="AE167" s="41"/>
      <c r="AR167" s="227" t="s">
        <v>318</v>
      </c>
      <c r="AT167" s="227" t="s">
        <v>159</v>
      </c>
      <c r="AU167" s="227" t="s">
        <v>81</v>
      </c>
      <c r="AY167" s="20" t="s">
        <v>156</v>
      </c>
      <c r="BE167" s="228">
        <f>IF(N167="základní",J167,0)</f>
        <v>0</v>
      </c>
      <c r="BF167" s="228">
        <f>IF(N167="snížená",J167,0)</f>
        <v>0</v>
      </c>
      <c r="BG167" s="228">
        <f>IF(N167="zákl. přenesená",J167,0)</f>
        <v>0</v>
      </c>
      <c r="BH167" s="228">
        <f>IF(N167="sníž. přenesená",J167,0)</f>
        <v>0</v>
      </c>
      <c r="BI167" s="228">
        <f>IF(N167="nulová",J167,0)</f>
        <v>0</v>
      </c>
      <c r="BJ167" s="20" t="s">
        <v>79</v>
      </c>
      <c r="BK167" s="228">
        <f>ROUND(I167*H167,2)</f>
        <v>0</v>
      </c>
      <c r="BL167" s="20" t="s">
        <v>318</v>
      </c>
      <c r="BM167" s="227" t="s">
        <v>1296</v>
      </c>
    </row>
    <row r="168" s="2" customFormat="1">
      <c r="A168" s="41"/>
      <c r="B168" s="42"/>
      <c r="C168" s="43"/>
      <c r="D168" s="229" t="s">
        <v>166</v>
      </c>
      <c r="E168" s="43"/>
      <c r="F168" s="230" t="s">
        <v>1297</v>
      </c>
      <c r="G168" s="43"/>
      <c r="H168" s="43"/>
      <c r="I168" s="231"/>
      <c r="J168" s="43"/>
      <c r="K168" s="43"/>
      <c r="L168" s="47"/>
      <c r="M168" s="232"/>
      <c r="N168" s="233"/>
      <c r="O168" s="87"/>
      <c r="P168" s="87"/>
      <c r="Q168" s="87"/>
      <c r="R168" s="87"/>
      <c r="S168" s="87"/>
      <c r="T168" s="88"/>
      <c r="U168" s="41"/>
      <c r="V168" s="41"/>
      <c r="W168" s="41"/>
      <c r="X168" s="41"/>
      <c r="Y168" s="41"/>
      <c r="Z168" s="41"/>
      <c r="AA168" s="41"/>
      <c r="AB168" s="41"/>
      <c r="AC168" s="41"/>
      <c r="AD168" s="41"/>
      <c r="AE168" s="41"/>
      <c r="AT168" s="20" t="s">
        <v>166</v>
      </c>
      <c r="AU168" s="20" t="s">
        <v>81</v>
      </c>
    </row>
    <row r="169" s="2" customFormat="1">
      <c r="A169" s="41"/>
      <c r="B169" s="42"/>
      <c r="C169" s="43"/>
      <c r="D169" s="241" t="s">
        <v>1292</v>
      </c>
      <c r="E169" s="43"/>
      <c r="F169" s="294" t="s">
        <v>1298</v>
      </c>
      <c r="G169" s="43"/>
      <c r="H169" s="43"/>
      <c r="I169" s="231"/>
      <c r="J169" s="43"/>
      <c r="K169" s="43"/>
      <c r="L169" s="47"/>
      <c r="M169" s="232"/>
      <c r="N169" s="233"/>
      <c r="O169" s="87"/>
      <c r="P169" s="87"/>
      <c r="Q169" s="87"/>
      <c r="R169" s="87"/>
      <c r="S169" s="87"/>
      <c r="T169" s="88"/>
      <c r="U169" s="41"/>
      <c r="V169" s="41"/>
      <c r="W169" s="41"/>
      <c r="X169" s="41"/>
      <c r="Y169" s="41"/>
      <c r="Z169" s="41"/>
      <c r="AA169" s="41"/>
      <c r="AB169" s="41"/>
      <c r="AC169" s="41"/>
      <c r="AD169" s="41"/>
      <c r="AE169" s="41"/>
      <c r="AT169" s="20" t="s">
        <v>1292</v>
      </c>
      <c r="AU169" s="20" t="s">
        <v>81</v>
      </c>
    </row>
    <row r="170" s="2" customFormat="1" ht="16.5" customHeight="1">
      <c r="A170" s="41"/>
      <c r="B170" s="42"/>
      <c r="C170" s="216" t="s">
        <v>462</v>
      </c>
      <c r="D170" s="216" t="s">
        <v>159</v>
      </c>
      <c r="E170" s="217" t="s">
        <v>1299</v>
      </c>
      <c r="F170" s="218" t="s">
        <v>1300</v>
      </c>
      <c r="G170" s="219" t="s">
        <v>187</v>
      </c>
      <c r="H170" s="220">
        <v>3</v>
      </c>
      <c r="I170" s="221"/>
      <c r="J170" s="222">
        <f>ROUND(I170*H170,2)</f>
        <v>0</v>
      </c>
      <c r="K170" s="218" t="s">
        <v>219</v>
      </c>
      <c r="L170" s="47"/>
      <c r="M170" s="223" t="s">
        <v>19</v>
      </c>
      <c r="N170" s="224" t="s">
        <v>43</v>
      </c>
      <c r="O170" s="87"/>
      <c r="P170" s="225">
        <f>O170*H170</f>
        <v>0</v>
      </c>
      <c r="Q170" s="225">
        <v>0.00024000000000000001</v>
      </c>
      <c r="R170" s="225">
        <f>Q170*H170</f>
        <v>0.00072000000000000005</v>
      </c>
      <c r="S170" s="225">
        <v>0</v>
      </c>
      <c r="T170" s="226">
        <f>S170*H170</f>
        <v>0</v>
      </c>
      <c r="U170" s="41"/>
      <c r="V170" s="41"/>
      <c r="W170" s="41"/>
      <c r="X170" s="41"/>
      <c r="Y170" s="41"/>
      <c r="Z170" s="41"/>
      <c r="AA170" s="41"/>
      <c r="AB170" s="41"/>
      <c r="AC170" s="41"/>
      <c r="AD170" s="41"/>
      <c r="AE170" s="41"/>
      <c r="AR170" s="227" t="s">
        <v>318</v>
      </c>
      <c r="AT170" s="227" t="s">
        <v>159</v>
      </c>
      <c r="AU170" s="227" t="s">
        <v>81</v>
      </c>
      <c r="AY170" s="20" t="s">
        <v>156</v>
      </c>
      <c r="BE170" s="228">
        <f>IF(N170="základní",J170,0)</f>
        <v>0</v>
      </c>
      <c r="BF170" s="228">
        <f>IF(N170="snížená",J170,0)</f>
        <v>0</v>
      </c>
      <c r="BG170" s="228">
        <f>IF(N170="zákl. přenesená",J170,0)</f>
        <v>0</v>
      </c>
      <c r="BH170" s="228">
        <f>IF(N170="sníž. přenesená",J170,0)</f>
        <v>0</v>
      </c>
      <c r="BI170" s="228">
        <f>IF(N170="nulová",J170,0)</f>
        <v>0</v>
      </c>
      <c r="BJ170" s="20" t="s">
        <v>79</v>
      </c>
      <c r="BK170" s="228">
        <f>ROUND(I170*H170,2)</f>
        <v>0</v>
      </c>
      <c r="BL170" s="20" t="s">
        <v>318</v>
      </c>
      <c r="BM170" s="227" t="s">
        <v>1301</v>
      </c>
    </row>
    <row r="171" s="2" customFormat="1">
      <c r="A171" s="41"/>
      <c r="B171" s="42"/>
      <c r="C171" s="43"/>
      <c r="D171" s="229" t="s">
        <v>166</v>
      </c>
      <c r="E171" s="43"/>
      <c r="F171" s="230" t="s">
        <v>1302</v>
      </c>
      <c r="G171" s="43"/>
      <c r="H171" s="43"/>
      <c r="I171" s="231"/>
      <c r="J171" s="43"/>
      <c r="K171" s="43"/>
      <c r="L171" s="47"/>
      <c r="M171" s="232"/>
      <c r="N171" s="233"/>
      <c r="O171" s="87"/>
      <c r="P171" s="87"/>
      <c r="Q171" s="87"/>
      <c r="R171" s="87"/>
      <c r="S171" s="87"/>
      <c r="T171" s="88"/>
      <c r="U171" s="41"/>
      <c r="V171" s="41"/>
      <c r="W171" s="41"/>
      <c r="X171" s="41"/>
      <c r="Y171" s="41"/>
      <c r="Z171" s="41"/>
      <c r="AA171" s="41"/>
      <c r="AB171" s="41"/>
      <c r="AC171" s="41"/>
      <c r="AD171" s="41"/>
      <c r="AE171" s="41"/>
      <c r="AT171" s="20" t="s">
        <v>166</v>
      </c>
      <c r="AU171" s="20" t="s">
        <v>81</v>
      </c>
    </row>
    <row r="172" s="2" customFormat="1" ht="16.5" customHeight="1">
      <c r="A172" s="41"/>
      <c r="B172" s="42"/>
      <c r="C172" s="216" t="s">
        <v>466</v>
      </c>
      <c r="D172" s="216" t="s">
        <v>159</v>
      </c>
      <c r="E172" s="217" t="s">
        <v>1303</v>
      </c>
      <c r="F172" s="218" t="s">
        <v>1304</v>
      </c>
      <c r="G172" s="219" t="s">
        <v>273</v>
      </c>
      <c r="H172" s="220">
        <v>26</v>
      </c>
      <c r="I172" s="221"/>
      <c r="J172" s="222">
        <f>ROUND(I172*H172,2)</f>
        <v>0</v>
      </c>
      <c r="K172" s="218" t="s">
        <v>219</v>
      </c>
      <c r="L172" s="47"/>
      <c r="M172" s="223" t="s">
        <v>19</v>
      </c>
      <c r="N172" s="224" t="s">
        <v>43</v>
      </c>
      <c r="O172" s="87"/>
      <c r="P172" s="225">
        <f>O172*H172</f>
        <v>0</v>
      </c>
      <c r="Q172" s="225">
        <v>0.00024000000000000001</v>
      </c>
      <c r="R172" s="225">
        <f>Q172*H172</f>
        <v>0.0062399999999999999</v>
      </c>
      <c r="S172" s="225">
        <v>0</v>
      </c>
      <c r="T172" s="226">
        <f>S172*H172</f>
        <v>0</v>
      </c>
      <c r="U172" s="41"/>
      <c r="V172" s="41"/>
      <c r="W172" s="41"/>
      <c r="X172" s="41"/>
      <c r="Y172" s="41"/>
      <c r="Z172" s="41"/>
      <c r="AA172" s="41"/>
      <c r="AB172" s="41"/>
      <c r="AC172" s="41"/>
      <c r="AD172" s="41"/>
      <c r="AE172" s="41"/>
      <c r="AR172" s="227" t="s">
        <v>318</v>
      </c>
      <c r="AT172" s="227" t="s">
        <v>159</v>
      </c>
      <c r="AU172" s="227" t="s">
        <v>81</v>
      </c>
      <c r="AY172" s="20" t="s">
        <v>156</v>
      </c>
      <c r="BE172" s="228">
        <f>IF(N172="základní",J172,0)</f>
        <v>0</v>
      </c>
      <c r="BF172" s="228">
        <f>IF(N172="snížená",J172,0)</f>
        <v>0</v>
      </c>
      <c r="BG172" s="228">
        <f>IF(N172="zákl. přenesená",J172,0)</f>
        <v>0</v>
      </c>
      <c r="BH172" s="228">
        <f>IF(N172="sníž. přenesená",J172,0)</f>
        <v>0</v>
      </c>
      <c r="BI172" s="228">
        <f>IF(N172="nulová",J172,0)</f>
        <v>0</v>
      </c>
      <c r="BJ172" s="20" t="s">
        <v>79</v>
      </c>
      <c r="BK172" s="228">
        <f>ROUND(I172*H172,2)</f>
        <v>0</v>
      </c>
      <c r="BL172" s="20" t="s">
        <v>318</v>
      </c>
      <c r="BM172" s="227" t="s">
        <v>1305</v>
      </c>
    </row>
    <row r="173" s="2" customFormat="1">
      <c r="A173" s="41"/>
      <c r="B173" s="42"/>
      <c r="C173" s="43"/>
      <c r="D173" s="229" t="s">
        <v>166</v>
      </c>
      <c r="E173" s="43"/>
      <c r="F173" s="230" t="s">
        <v>1306</v>
      </c>
      <c r="G173" s="43"/>
      <c r="H173" s="43"/>
      <c r="I173" s="231"/>
      <c r="J173" s="43"/>
      <c r="K173" s="43"/>
      <c r="L173" s="47"/>
      <c r="M173" s="232"/>
      <c r="N173" s="233"/>
      <c r="O173" s="87"/>
      <c r="P173" s="87"/>
      <c r="Q173" s="87"/>
      <c r="R173" s="87"/>
      <c r="S173" s="87"/>
      <c r="T173" s="88"/>
      <c r="U173" s="41"/>
      <c r="V173" s="41"/>
      <c r="W173" s="41"/>
      <c r="X173" s="41"/>
      <c r="Y173" s="41"/>
      <c r="Z173" s="41"/>
      <c r="AA173" s="41"/>
      <c r="AB173" s="41"/>
      <c r="AC173" s="41"/>
      <c r="AD173" s="41"/>
      <c r="AE173" s="41"/>
      <c r="AT173" s="20" t="s">
        <v>166</v>
      </c>
      <c r="AU173" s="20" t="s">
        <v>81</v>
      </c>
    </row>
    <row r="174" s="2" customFormat="1" ht="16.5" customHeight="1">
      <c r="A174" s="41"/>
      <c r="B174" s="42"/>
      <c r="C174" s="216" t="s">
        <v>471</v>
      </c>
      <c r="D174" s="216" t="s">
        <v>159</v>
      </c>
      <c r="E174" s="217" t="s">
        <v>1307</v>
      </c>
      <c r="F174" s="218" t="s">
        <v>1308</v>
      </c>
      <c r="G174" s="219" t="s">
        <v>187</v>
      </c>
      <c r="H174" s="220">
        <v>5</v>
      </c>
      <c r="I174" s="221"/>
      <c r="J174" s="222">
        <f>ROUND(I174*H174,2)</f>
        <v>0</v>
      </c>
      <c r="K174" s="218" t="s">
        <v>19</v>
      </c>
      <c r="L174" s="47"/>
      <c r="M174" s="223" t="s">
        <v>19</v>
      </c>
      <c r="N174" s="224" t="s">
        <v>43</v>
      </c>
      <c r="O174" s="87"/>
      <c r="P174" s="225">
        <f>O174*H174</f>
        <v>0</v>
      </c>
      <c r="Q174" s="225">
        <v>0.00109</v>
      </c>
      <c r="R174" s="225">
        <f>Q174*H174</f>
        <v>0.00545</v>
      </c>
      <c r="S174" s="225">
        <v>0</v>
      </c>
      <c r="T174" s="226">
        <f>S174*H174</f>
        <v>0</v>
      </c>
      <c r="U174" s="41"/>
      <c r="V174" s="41"/>
      <c r="W174" s="41"/>
      <c r="X174" s="41"/>
      <c r="Y174" s="41"/>
      <c r="Z174" s="41"/>
      <c r="AA174" s="41"/>
      <c r="AB174" s="41"/>
      <c r="AC174" s="41"/>
      <c r="AD174" s="41"/>
      <c r="AE174" s="41"/>
      <c r="AR174" s="227" t="s">
        <v>318</v>
      </c>
      <c r="AT174" s="227" t="s">
        <v>159</v>
      </c>
      <c r="AU174" s="227" t="s">
        <v>81</v>
      </c>
      <c r="AY174" s="20" t="s">
        <v>156</v>
      </c>
      <c r="BE174" s="228">
        <f>IF(N174="základní",J174,0)</f>
        <v>0</v>
      </c>
      <c r="BF174" s="228">
        <f>IF(N174="snížená",J174,0)</f>
        <v>0</v>
      </c>
      <c r="BG174" s="228">
        <f>IF(N174="zákl. přenesená",J174,0)</f>
        <v>0</v>
      </c>
      <c r="BH174" s="228">
        <f>IF(N174="sníž. přenesená",J174,0)</f>
        <v>0</v>
      </c>
      <c r="BI174" s="228">
        <f>IF(N174="nulová",J174,0)</f>
        <v>0</v>
      </c>
      <c r="BJ174" s="20" t="s">
        <v>79</v>
      </c>
      <c r="BK174" s="228">
        <f>ROUND(I174*H174,2)</f>
        <v>0</v>
      </c>
      <c r="BL174" s="20" t="s">
        <v>318</v>
      </c>
      <c r="BM174" s="227" t="s">
        <v>1309</v>
      </c>
    </row>
    <row r="175" s="2" customFormat="1" ht="16.5" customHeight="1">
      <c r="A175" s="41"/>
      <c r="B175" s="42"/>
      <c r="C175" s="216" t="s">
        <v>478</v>
      </c>
      <c r="D175" s="216" t="s">
        <v>159</v>
      </c>
      <c r="E175" s="217" t="s">
        <v>1310</v>
      </c>
      <c r="F175" s="218" t="s">
        <v>1311</v>
      </c>
      <c r="G175" s="219" t="s">
        <v>273</v>
      </c>
      <c r="H175" s="220">
        <v>7</v>
      </c>
      <c r="I175" s="221"/>
      <c r="J175" s="222">
        <f>ROUND(I175*H175,2)</f>
        <v>0</v>
      </c>
      <c r="K175" s="218" t="s">
        <v>19</v>
      </c>
      <c r="L175" s="47"/>
      <c r="M175" s="223" t="s">
        <v>19</v>
      </c>
      <c r="N175" s="224" t="s">
        <v>43</v>
      </c>
      <c r="O175" s="87"/>
      <c r="P175" s="225">
        <f>O175*H175</f>
        <v>0</v>
      </c>
      <c r="Q175" s="225">
        <v>0</v>
      </c>
      <c r="R175" s="225">
        <f>Q175*H175</f>
        <v>0</v>
      </c>
      <c r="S175" s="225">
        <v>0</v>
      </c>
      <c r="T175" s="226">
        <f>S175*H175</f>
        <v>0</v>
      </c>
      <c r="U175" s="41"/>
      <c r="V175" s="41"/>
      <c r="W175" s="41"/>
      <c r="X175" s="41"/>
      <c r="Y175" s="41"/>
      <c r="Z175" s="41"/>
      <c r="AA175" s="41"/>
      <c r="AB175" s="41"/>
      <c r="AC175" s="41"/>
      <c r="AD175" s="41"/>
      <c r="AE175" s="41"/>
      <c r="AR175" s="227" t="s">
        <v>318</v>
      </c>
      <c r="AT175" s="227" t="s">
        <v>159</v>
      </c>
      <c r="AU175" s="227" t="s">
        <v>81</v>
      </c>
      <c r="AY175" s="20" t="s">
        <v>156</v>
      </c>
      <c r="BE175" s="228">
        <f>IF(N175="základní",J175,0)</f>
        <v>0</v>
      </c>
      <c r="BF175" s="228">
        <f>IF(N175="snížená",J175,0)</f>
        <v>0</v>
      </c>
      <c r="BG175" s="228">
        <f>IF(N175="zákl. přenesená",J175,0)</f>
        <v>0</v>
      </c>
      <c r="BH175" s="228">
        <f>IF(N175="sníž. přenesená",J175,0)</f>
        <v>0</v>
      </c>
      <c r="BI175" s="228">
        <f>IF(N175="nulová",J175,0)</f>
        <v>0</v>
      </c>
      <c r="BJ175" s="20" t="s">
        <v>79</v>
      </c>
      <c r="BK175" s="228">
        <f>ROUND(I175*H175,2)</f>
        <v>0</v>
      </c>
      <c r="BL175" s="20" t="s">
        <v>318</v>
      </c>
      <c r="BM175" s="227" t="s">
        <v>1312</v>
      </c>
    </row>
    <row r="176" s="2" customFormat="1">
      <c r="A176" s="41"/>
      <c r="B176" s="42"/>
      <c r="C176" s="43"/>
      <c r="D176" s="241" t="s">
        <v>1292</v>
      </c>
      <c r="E176" s="43"/>
      <c r="F176" s="294" t="s">
        <v>1298</v>
      </c>
      <c r="G176" s="43"/>
      <c r="H176" s="43"/>
      <c r="I176" s="231"/>
      <c r="J176" s="43"/>
      <c r="K176" s="43"/>
      <c r="L176" s="47"/>
      <c r="M176" s="232"/>
      <c r="N176" s="233"/>
      <c r="O176" s="87"/>
      <c r="P176" s="87"/>
      <c r="Q176" s="87"/>
      <c r="R176" s="87"/>
      <c r="S176" s="87"/>
      <c r="T176" s="88"/>
      <c r="U176" s="41"/>
      <c r="V176" s="41"/>
      <c r="W176" s="41"/>
      <c r="X176" s="41"/>
      <c r="Y176" s="41"/>
      <c r="Z176" s="41"/>
      <c r="AA176" s="41"/>
      <c r="AB176" s="41"/>
      <c r="AC176" s="41"/>
      <c r="AD176" s="41"/>
      <c r="AE176" s="41"/>
      <c r="AT176" s="20" t="s">
        <v>1292</v>
      </c>
      <c r="AU176" s="20" t="s">
        <v>81</v>
      </c>
    </row>
    <row r="177" s="2" customFormat="1" ht="16.5" customHeight="1">
      <c r="A177" s="41"/>
      <c r="B177" s="42"/>
      <c r="C177" s="216" t="s">
        <v>483</v>
      </c>
      <c r="D177" s="216" t="s">
        <v>159</v>
      </c>
      <c r="E177" s="217" t="s">
        <v>1313</v>
      </c>
      <c r="F177" s="218" t="s">
        <v>1314</v>
      </c>
      <c r="G177" s="219" t="s">
        <v>273</v>
      </c>
      <c r="H177" s="220">
        <v>2</v>
      </c>
      <c r="I177" s="221"/>
      <c r="J177" s="222">
        <f>ROUND(I177*H177,2)</f>
        <v>0</v>
      </c>
      <c r="K177" s="218" t="s">
        <v>19</v>
      </c>
      <c r="L177" s="47"/>
      <c r="M177" s="223" t="s">
        <v>19</v>
      </c>
      <c r="N177" s="224" t="s">
        <v>43</v>
      </c>
      <c r="O177" s="87"/>
      <c r="P177" s="225">
        <f>O177*H177</f>
        <v>0</v>
      </c>
      <c r="Q177" s="225">
        <v>0</v>
      </c>
      <c r="R177" s="225">
        <f>Q177*H177</f>
        <v>0</v>
      </c>
      <c r="S177" s="225">
        <v>0</v>
      </c>
      <c r="T177" s="226">
        <f>S177*H177</f>
        <v>0</v>
      </c>
      <c r="U177" s="41"/>
      <c r="V177" s="41"/>
      <c r="W177" s="41"/>
      <c r="X177" s="41"/>
      <c r="Y177" s="41"/>
      <c r="Z177" s="41"/>
      <c r="AA177" s="41"/>
      <c r="AB177" s="41"/>
      <c r="AC177" s="41"/>
      <c r="AD177" s="41"/>
      <c r="AE177" s="41"/>
      <c r="AR177" s="227" t="s">
        <v>318</v>
      </c>
      <c r="AT177" s="227" t="s">
        <v>159</v>
      </c>
      <c r="AU177" s="227" t="s">
        <v>81</v>
      </c>
      <c r="AY177" s="20" t="s">
        <v>156</v>
      </c>
      <c r="BE177" s="228">
        <f>IF(N177="základní",J177,0)</f>
        <v>0</v>
      </c>
      <c r="BF177" s="228">
        <f>IF(N177="snížená",J177,0)</f>
        <v>0</v>
      </c>
      <c r="BG177" s="228">
        <f>IF(N177="zákl. přenesená",J177,0)</f>
        <v>0</v>
      </c>
      <c r="BH177" s="228">
        <f>IF(N177="sníž. přenesená",J177,0)</f>
        <v>0</v>
      </c>
      <c r="BI177" s="228">
        <f>IF(N177="nulová",J177,0)</f>
        <v>0</v>
      </c>
      <c r="BJ177" s="20" t="s">
        <v>79</v>
      </c>
      <c r="BK177" s="228">
        <f>ROUND(I177*H177,2)</f>
        <v>0</v>
      </c>
      <c r="BL177" s="20" t="s">
        <v>318</v>
      </c>
      <c r="BM177" s="227" t="s">
        <v>1315</v>
      </c>
    </row>
    <row r="178" s="2" customFormat="1">
      <c r="A178" s="41"/>
      <c r="B178" s="42"/>
      <c r="C178" s="43"/>
      <c r="D178" s="241" t="s">
        <v>1292</v>
      </c>
      <c r="E178" s="43"/>
      <c r="F178" s="294" t="s">
        <v>1298</v>
      </c>
      <c r="G178" s="43"/>
      <c r="H178" s="43"/>
      <c r="I178" s="231"/>
      <c r="J178" s="43"/>
      <c r="K178" s="43"/>
      <c r="L178" s="47"/>
      <c r="M178" s="232"/>
      <c r="N178" s="233"/>
      <c r="O178" s="87"/>
      <c r="P178" s="87"/>
      <c r="Q178" s="87"/>
      <c r="R178" s="87"/>
      <c r="S178" s="87"/>
      <c r="T178" s="88"/>
      <c r="U178" s="41"/>
      <c r="V178" s="41"/>
      <c r="W178" s="41"/>
      <c r="X178" s="41"/>
      <c r="Y178" s="41"/>
      <c r="Z178" s="41"/>
      <c r="AA178" s="41"/>
      <c r="AB178" s="41"/>
      <c r="AC178" s="41"/>
      <c r="AD178" s="41"/>
      <c r="AE178" s="41"/>
      <c r="AT178" s="20" t="s">
        <v>1292</v>
      </c>
      <c r="AU178" s="20" t="s">
        <v>81</v>
      </c>
    </row>
    <row r="179" s="2" customFormat="1" ht="16.5" customHeight="1">
      <c r="A179" s="41"/>
      <c r="B179" s="42"/>
      <c r="C179" s="216" t="s">
        <v>488</v>
      </c>
      <c r="D179" s="216" t="s">
        <v>159</v>
      </c>
      <c r="E179" s="217" t="s">
        <v>1316</v>
      </c>
      <c r="F179" s="218" t="s">
        <v>1317</v>
      </c>
      <c r="G179" s="219" t="s">
        <v>187</v>
      </c>
      <c r="H179" s="220">
        <v>3</v>
      </c>
      <c r="I179" s="221"/>
      <c r="J179" s="222">
        <f>ROUND(I179*H179,2)</f>
        <v>0</v>
      </c>
      <c r="K179" s="218" t="s">
        <v>219</v>
      </c>
      <c r="L179" s="47"/>
      <c r="M179" s="223" t="s">
        <v>19</v>
      </c>
      <c r="N179" s="224" t="s">
        <v>43</v>
      </c>
      <c r="O179" s="87"/>
      <c r="P179" s="225">
        <f>O179*H179</f>
        <v>0</v>
      </c>
      <c r="Q179" s="225">
        <v>0</v>
      </c>
      <c r="R179" s="225">
        <f>Q179*H179</f>
        <v>0</v>
      </c>
      <c r="S179" s="225">
        <v>0</v>
      </c>
      <c r="T179" s="226">
        <f>S179*H179</f>
        <v>0</v>
      </c>
      <c r="U179" s="41"/>
      <c r="V179" s="41"/>
      <c r="W179" s="41"/>
      <c r="X179" s="41"/>
      <c r="Y179" s="41"/>
      <c r="Z179" s="41"/>
      <c r="AA179" s="41"/>
      <c r="AB179" s="41"/>
      <c r="AC179" s="41"/>
      <c r="AD179" s="41"/>
      <c r="AE179" s="41"/>
      <c r="AR179" s="227" t="s">
        <v>318</v>
      </c>
      <c r="AT179" s="227" t="s">
        <v>159</v>
      </c>
      <c r="AU179" s="227" t="s">
        <v>81</v>
      </c>
      <c r="AY179" s="20" t="s">
        <v>156</v>
      </c>
      <c r="BE179" s="228">
        <f>IF(N179="základní",J179,0)</f>
        <v>0</v>
      </c>
      <c r="BF179" s="228">
        <f>IF(N179="snížená",J179,0)</f>
        <v>0</v>
      </c>
      <c r="BG179" s="228">
        <f>IF(N179="zákl. přenesená",J179,0)</f>
        <v>0</v>
      </c>
      <c r="BH179" s="228">
        <f>IF(N179="sníž. přenesená",J179,0)</f>
        <v>0</v>
      </c>
      <c r="BI179" s="228">
        <f>IF(N179="nulová",J179,0)</f>
        <v>0</v>
      </c>
      <c r="BJ179" s="20" t="s">
        <v>79</v>
      </c>
      <c r="BK179" s="228">
        <f>ROUND(I179*H179,2)</f>
        <v>0</v>
      </c>
      <c r="BL179" s="20" t="s">
        <v>318</v>
      </c>
      <c r="BM179" s="227" t="s">
        <v>1318</v>
      </c>
    </row>
    <row r="180" s="2" customFormat="1">
      <c r="A180" s="41"/>
      <c r="B180" s="42"/>
      <c r="C180" s="43"/>
      <c r="D180" s="229" t="s">
        <v>166</v>
      </c>
      <c r="E180" s="43"/>
      <c r="F180" s="230" t="s">
        <v>1319</v>
      </c>
      <c r="G180" s="43"/>
      <c r="H180" s="43"/>
      <c r="I180" s="231"/>
      <c r="J180" s="43"/>
      <c r="K180" s="43"/>
      <c r="L180" s="47"/>
      <c r="M180" s="232"/>
      <c r="N180" s="233"/>
      <c r="O180" s="87"/>
      <c r="P180" s="87"/>
      <c r="Q180" s="87"/>
      <c r="R180" s="87"/>
      <c r="S180" s="87"/>
      <c r="T180" s="88"/>
      <c r="U180" s="41"/>
      <c r="V180" s="41"/>
      <c r="W180" s="41"/>
      <c r="X180" s="41"/>
      <c r="Y180" s="41"/>
      <c r="Z180" s="41"/>
      <c r="AA180" s="41"/>
      <c r="AB180" s="41"/>
      <c r="AC180" s="41"/>
      <c r="AD180" s="41"/>
      <c r="AE180" s="41"/>
      <c r="AT180" s="20" t="s">
        <v>166</v>
      </c>
      <c r="AU180" s="20" t="s">
        <v>81</v>
      </c>
    </row>
    <row r="181" s="2" customFormat="1" ht="16.5" customHeight="1">
      <c r="A181" s="41"/>
      <c r="B181" s="42"/>
      <c r="C181" s="283" t="s">
        <v>493</v>
      </c>
      <c r="D181" s="283" t="s">
        <v>348</v>
      </c>
      <c r="E181" s="284" t="s">
        <v>1320</v>
      </c>
      <c r="F181" s="285" t="s">
        <v>1321</v>
      </c>
      <c r="G181" s="286" t="s">
        <v>187</v>
      </c>
      <c r="H181" s="287">
        <v>3</v>
      </c>
      <c r="I181" s="288"/>
      <c r="J181" s="289">
        <f>ROUND(I181*H181,2)</f>
        <v>0</v>
      </c>
      <c r="K181" s="285" t="s">
        <v>219</v>
      </c>
      <c r="L181" s="290"/>
      <c r="M181" s="291" t="s">
        <v>19</v>
      </c>
      <c r="N181" s="292" t="s">
        <v>43</v>
      </c>
      <c r="O181" s="87"/>
      <c r="P181" s="225">
        <f>O181*H181</f>
        <v>0</v>
      </c>
      <c r="Q181" s="225">
        <v>0.00050000000000000001</v>
      </c>
      <c r="R181" s="225">
        <f>Q181*H181</f>
        <v>0.0015</v>
      </c>
      <c r="S181" s="225">
        <v>0</v>
      </c>
      <c r="T181" s="226">
        <f>S181*H181</f>
        <v>0</v>
      </c>
      <c r="U181" s="41"/>
      <c r="V181" s="41"/>
      <c r="W181" s="41"/>
      <c r="X181" s="41"/>
      <c r="Y181" s="41"/>
      <c r="Z181" s="41"/>
      <c r="AA181" s="41"/>
      <c r="AB181" s="41"/>
      <c r="AC181" s="41"/>
      <c r="AD181" s="41"/>
      <c r="AE181" s="41"/>
      <c r="AR181" s="227" t="s">
        <v>420</v>
      </c>
      <c r="AT181" s="227" t="s">
        <v>348</v>
      </c>
      <c r="AU181" s="227" t="s">
        <v>81</v>
      </c>
      <c r="AY181" s="20" t="s">
        <v>156</v>
      </c>
      <c r="BE181" s="228">
        <f>IF(N181="základní",J181,0)</f>
        <v>0</v>
      </c>
      <c r="BF181" s="228">
        <f>IF(N181="snížená",J181,0)</f>
        <v>0</v>
      </c>
      <c r="BG181" s="228">
        <f>IF(N181="zákl. přenesená",J181,0)</f>
        <v>0</v>
      </c>
      <c r="BH181" s="228">
        <f>IF(N181="sníž. přenesená",J181,0)</f>
        <v>0</v>
      </c>
      <c r="BI181" s="228">
        <f>IF(N181="nulová",J181,0)</f>
        <v>0</v>
      </c>
      <c r="BJ181" s="20" t="s">
        <v>79</v>
      </c>
      <c r="BK181" s="228">
        <f>ROUND(I181*H181,2)</f>
        <v>0</v>
      </c>
      <c r="BL181" s="20" t="s">
        <v>318</v>
      </c>
      <c r="BM181" s="227" t="s">
        <v>1322</v>
      </c>
    </row>
    <row r="182" s="2" customFormat="1" ht="16.5" customHeight="1">
      <c r="A182" s="41"/>
      <c r="B182" s="42"/>
      <c r="C182" s="216" t="s">
        <v>502</v>
      </c>
      <c r="D182" s="216" t="s">
        <v>159</v>
      </c>
      <c r="E182" s="217" t="s">
        <v>1323</v>
      </c>
      <c r="F182" s="218" t="s">
        <v>1324</v>
      </c>
      <c r="G182" s="219" t="s">
        <v>187</v>
      </c>
      <c r="H182" s="220">
        <v>3</v>
      </c>
      <c r="I182" s="221"/>
      <c r="J182" s="222">
        <f>ROUND(I182*H182,2)</f>
        <v>0</v>
      </c>
      <c r="K182" s="218" t="s">
        <v>219</v>
      </c>
      <c r="L182" s="47"/>
      <c r="M182" s="223" t="s">
        <v>19</v>
      </c>
      <c r="N182" s="224" t="s">
        <v>43</v>
      </c>
      <c r="O182" s="87"/>
      <c r="P182" s="225">
        <f>O182*H182</f>
        <v>0</v>
      </c>
      <c r="Q182" s="225">
        <v>0</v>
      </c>
      <c r="R182" s="225">
        <f>Q182*H182</f>
        <v>0</v>
      </c>
      <c r="S182" s="225">
        <v>0</v>
      </c>
      <c r="T182" s="226">
        <f>S182*H182</f>
        <v>0</v>
      </c>
      <c r="U182" s="41"/>
      <c r="V182" s="41"/>
      <c r="W182" s="41"/>
      <c r="X182" s="41"/>
      <c r="Y182" s="41"/>
      <c r="Z182" s="41"/>
      <c r="AA182" s="41"/>
      <c r="AB182" s="41"/>
      <c r="AC182" s="41"/>
      <c r="AD182" s="41"/>
      <c r="AE182" s="41"/>
      <c r="AR182" s="227" t="s">
        <v>318</v>
      </c>
      <c r="AT182" s="227" t="s">
        <v>159</v>
      </c>
      <c r="AU182" s="227" t="s">
        <v>81</v>
      </c>
      <c r="AY182" s="20" t="s">
        <v>156</v>
      </c>
      <c r="BE182" s="228">
        <f>IF(N182="základní",J182,0)</f>
        <v>0</v>
      </c>
      <c r="BF182" s="228">
        <f>IF(N182="snížená",J182,0)</f>
        <v>0</v>
      </c>
      <c r="BG182" s="228">
        <f>IF(N182="zákl. přenesená",J182,0)</f>
        <v>0</v>
      </c>
      <c r="BH182" s="228">
        <f>IF(N182="sníž. přenesená",J182,0)</f>
        <v>0</v>
      </c>
      <c r="BI182" s="228">
        <f>IF(N182="nulová",J182,0)</f>
        <v>0</v>
      </c>
      <c r="BJ182" s="20" t="s">
        <v>79</v>
      </c>
      <c r="BK182" s="228">
        <f>ROUND(I182*H182,2)</f>
        <v>0</v>
      </c>
      <c r="BL182" s="20" t="s">
        <v>318</v>
      </c>
      <c r="BM182" s="227" t="s">
        <v>1325</v>
      </c>
    </row>
    <row r="183" s="2" customFormat="1">
      <c r="A183" s="41"/>
      <c r="B183" s="42"/>
      <c r="C183" s="43"/>
      <c r="D183" s="229" t="s">
        <v>166</v>
      </c>
      <c r="E183" s="43"/>
      <c r="F183" s="230" t="s">
        <v>1326</v>
      </c>
      <c r="G183" s="43"/>
      <c r="H183" s="43"/>
      <c r="I183" s="231"/>
      <c r="J183" s="43"/>
      <c r="K183" s="43"/>
      <c r="L183" s="47"/>
      <c r="M183" s="232"/>
      <c r="N183" s="233"/>
      <c r="O183" s="87"/>
      <c r="P183" s="87"/>
      <c r="Q183" s="87"/>
      <c r="R183" s="87"/>
      <c r="S183" s="87"/>
      <c r="T183" s="88"/>
      <c r="U183" s="41"/>
      <c r="V183" s="41"/>
      <c r="W183" s="41"/>
      <c r="X183" s="41"/>
      <c r="Y183" s="41"/>
      <c r="Z183" s="41"/>
      <c r="AA183" s="41"/>
      <c r="AB183" s="41"/>
      <c r="AC183" s="41"/>
      <c r="AD183" s="41"/>
      <c r="AE183" s="41"/>
      <c r="AT183" s="20" t="s">
        <v>166</v>
      </c>
      <c r="AU183" s="20" t="s">
        <v>81</v>
      </c>
    </row>
    <row r="184" s="2" customFormat="1" ht="16.5" customHeight="1">
      <c r="A184" s="41"/>
      <c r="B184" s="42"/>
      <c r="C184" s="283" t="s">
        <v>508</v>
      </c>
      <c r="D184" s="283" t="s">
        <v>348</v>
      </c>
      <c r="E184" s="284" t="s">
        <v>1327</v>
      </c>
      <c r="F184" s="285" t="s">
        <v>1328</v>
      </c>
      <c r="G184" s="286" t="s">
        <v>187</v>
      </c>
      <c r="H184" s="287">
        <v>3</v>
      </c>
      <c r="I184" s="288"/>
      <c r="J184" s="289">
        <f>ROUND(I184*H184,2)</f>
        <v>0</v>
      </c>
      <c r="K184" s="285" t="s">
        <v>219</v>
      </c>
      <c r="L184" s="290"/>
      <c r="M184" s="291" t="s">
        <v>19</v>
      </c>
      <c r="N184" s="292" t="s">
        <v>43</v>
      </c>
      <c r="O184" s="87"/>
      <c r="P184" s="225">
        <f>O184*H184</f>
        <v>0</v>
      </c>
      <c r="Q184" s="225">
        <v>0.00050000000000000001</v>
      </c>
      <c r="R184" s="225">
        <f>Q184*H184</f>
        <v>0.0015</v>
      </c>
      <c r="S184" s="225">
        <v>0</v>
      </c>
      <c r="T184" s="226">
        <f>S184*H184</f>
        <v>0</v>
      </c>
      <c r="U184" s="41"/>
      <c r="V184" s="41"/>
      <c r="W184" s="41"/>
      <c r="X184" s="41"/>
      <c r="Y184" s="41"/>
      <c r="Z184" s="41"/>
      <c r="AA184" s="41"/>
      <c r="AB184" s="41"/>
      <c r="AC184" s="41"/>
      <c r="AD184" s="41"/>
      <c r="AE184" s="41"/>
      <c r="AR184" s="227" t="s">
        <v>420</v>
      </c>
      <c r="AT184" s="227" t="s">
        <v>348</v>
      </c>
      <c r="AU184" s="227" t="s">
        <v>81</v>
      </c>
      <c r="AY184" s="20" t="s">
        <v>156</v>
      </c>
      <c r="BE184" s="228">
        <f>IF(N184="základní",J184,0)</f>
        <v>0</v>
      </c>
      <c r="BF184" s="228">
        <f>IF(N184="snížená",J184,0)</f>
        <v>0</v>
      </c>
      <c r="BG184" s="228">
        <f>IF(N184="zákl. přenesená",J184,0)</f>
        <v>0</v>
      </c>
      <c r="BH184" s="228">
        <f>IF(N184="sníž. přenesená",J184,0)</f>
        <v>0</v>
      </c>
      <c r="BI184" s="228">
        <f>IF(N184="nulová",J184,0)</f>
        <v>0</v>
      </c>
      <c r="BJ184" s="20" t="s">
        <v>79</v>
      </c>
      <c r="BK184" s="228">
        <f>ROUND(I184*H184,2)</f>
        <v>0</v>
      </c>
      <c r="BL184" s="20" t="s">
        <v>318</v>
      </c>
      <c r="BM184" s="227" t="s">
        <v>1329</v>
      </c>
    </row>
    <row r="185" s="2" customFormat="1" ht="16.5" customHeight="1">
      <c r="A185" s="41"/>
      <c r="B185" s="42"/>
      <c r="C185" s="216" t="s">
        <v>513</v>
      </c>
      <c r="D185" s="216" t="s">
        <v>159</v>
      </c>
      <c r="E185" s="217" t="s">
        <v>1330</v>
      </c>
      <c r="F185" s="218" t="s">
        <v>1331</v>
      </c>
      <c r="G185" s="219" t="s">
        <v>187</v>
      </c>
      <c r="H185" s="220">
        <v>3</v>
      </c>
      <c r="I185" s="221"/>
      <c r="J185" s="222">
        <f>ROUND(I185*H185,2)</f>
        <v>0</v>
      </c>
      <c r="K185" s="218" t="s">
        <v>19</v>
      </c>
      <c r="L185" s="47"/>
      <c r="M185" s="223" t="s">
        <v>19</v>
      </c>
      <c r="N185" s="224" t="s">
        <v>43</v>
      </c>
      <c r="O185" s="87"/>
      <c r="P185" s="225">
        <f>O185*H185</f>
        <v>0</v>
      </c>
      <c r="Q185" s="225">
        <v>0</v>
      </c>
      <c r="R185" s="225">
        <f>Q185*H185</f>
        <v>0</v>
      </c>
      <c r="S185" s="225">
        <v>0</v>
      </c>
      <c r="T185" s="226">
        <f>S185*H185</f>
        <v>0</v>
      </c>
      <c r="U185" s="41"/>
      <c r="V185" s="41"/>
      <c r="W185" s="41"/>
      <c r="X185" s="41"/>
      <c r="Y185" s="41"/>
      <c r="Z185" s="41"/>
      <c r="AA185" s="41"/>
      <c r="AB185" s="41"/>
      <c r="AC185" s="41"/>
      <c r="AD185" s="41"/>
      <c r="AE185" s="41"/>
      <c r="AR185" s="227" t="s">
        <v>318</v>
      </c>
      <c r="AT185" s="227" t="s">
        <v>159</v>
      </c>
      <c r="AU185" s="227" t="s">
        <v>81</v>
      </c>
      <c r="AY185" s="20" t="s">
        <v>156</v>
      </c>
      <c r="BE185" s="228">
        <f>IF(N185="základní",J185,0)</f>
        <v>0</v>
      </c>
      <c r="BF185" s="228">
        <f>IF(N185="snížená",J185,0)</f>
        <v>0</v>
      </c>
      <c r="BG185" s="228">
        <f>IF(N185="zákl. přenesená",J185,0)</f>
        <v>0</v>
      </c>
      <c r="BH185" s="228">
        <f>IF(N185="sníž. přenesená",J185,0)</f>
        <v>0</v>
      </c>
      <c r="BI185" s="228">
        <f>IF(N185="nulová",J185,0)</f>
        <v>0</v>
      </c>
      <c r="BJ185" s="20" t="s">
        <v>79</v>
      </c>
      <c r="BK185" s="228">
        <f>ROUND(I185*H185,2)</f>
        <v>0</v>
      </c>
      <c r="BL185" s="20" t="s">
        <v>318</v>
      </c>
      <c r="BM185" s="227" t="s">
        <v>1332</v>
      </c>
    </row>
    <row r="186" s="2" customFormat="1" ht="24.15" customHeight="1">
      <c r="A186" s="41"/>
      <c r="B186" s="42"/>
      <c r="C186" s="216" t="s">
        <v>548</v>
      </c>
      <c r="D186" s="216" t="s">
        <v>159</v>
      </c>
      <c r="E186" s="217" t="s">
        <v>1333</v>
      </c>
      <c r="F186" s="218" t="s">
        <v>1334</v>
      </c>
      <c r="G186" s="219" t="s">
        <v>273</v>
      </c>
      <c r="H186" s="220">
        <v>1</v>
      </c>
      <c r="I186" s="221"/>
      <c r="J186" s="222">
        <f>ROUND(I186*H186,2)</f>
        <v>0</v>
      </c>
      <c r="K186" s="218" t="s">
        <v>19</v>
      </c>
      <c r="L186" s="47"/>
      <c r="M186" s="223" t="s">
        <v>19</v>
      </c>
      <c r="N186" s="224" t="s">
        <v>43</v>
      </c>
      <c r="O186" s="87"/>
      <c r="P186" s="225">
        <f>O186*H186</f>
        <v>0</v>
      </c>
      <c r="Q186" s="225">
        <v>0</v>
      </c>
      <c r="R186" s="225">
        <f>Q186*H186</f>
        <v>0</v>
      </c>
      <c r="S186" s="225">
        <v>0</v>
      </c>
      <c r="T186" s="226">
        <f>S186*H186</f>
        <v>0</v>
      </c>
      <c r="U186" s="41"/>
      <c r="V186" s="41"/>
      <c r="W186" s="41"/>
      <c r="X186" s="41"/>
      <c r="Y186" s="41"/>
      <c r="Z186" s="41"/>
      <c r="AA186" s="41"/>
      <c r="AB186" s="41"/>
      <c r="AC186" s="41"/>
      <c r="AD186" s="41"/>
      <c r="AE186" s="41"/>
      <c r="AR186" s="227" t="s">
        <v>318</v>
      </c>
      <c r="AT186" s="227" t="s">
        <v>159</v>
      </c>
      <c r="AU186" s="227" t="s">
        <v>81</v>
      </c>
      <c r="AY186" s="20" t="s">
        <v>156</v>
      </c>
      <c r="BE186" s="228">
        <f>IF(N186="základní",J186,0)</f>
        <v>0</v>
      </c>
      <c r="BF186" s="228">
        <f>IF(N186="snížená",J186,0)</f>
        <v>0</v>
      </c>
      <c r="BG186" s="228">
        <f>IF(N186="zákl. přenesená",J186,0)</f>
        <v>0</v>
      </c>
      <c r="BH186" s="228">
        <f>IF(N186="sníž. přenesená",J186,0)</f>
        <v>0</v>
      </c>
      <c r="BI186" s="228">
        <f>IF(N186="nulová",J186,0)</f>
        <v>0</v>
      </c>
      <c r="BJ186" s="20" t="s">
        <v>79</v>
      </c>
      <c r="BK186" s="228">
        <f>ROUND(I186*H186,2)</f>
        <v>0</v>
      </c>
      <c r="BL186" s="20" t="s">
        <v>318</v>
      </c>
      <c r="BM186" s="227" t="s">
        <v>1335</v>
      </c>
    </row>
    <row r="187" s="2" customFormat="1" ht="16.5" customHeight="1">
      <c r="A187" s="41"/>
      <c r="B187" s="42"/>
      <c r="C187" s="216" t="s">
        <v>556</v>
      </c>
      <c r="D187" s="216" t="s">
        <v>159</v>
      </c>
      <c r="E187" s="217" t="s">
        <v>1336</v>
      </c>
      <c r="F187" s="218" t="s">
        <v>1337</v>
      </c>
      <c r="G187" s="219" t="s">
        <v>1338</v>
      </c>
      <c r="H187" s="220">
        <v>1</v>
      </c>
      <c r="I187" s="221"/>
      <c r="J187" s="222">
        <f>ROUND(I187*H187,2)</f>
        <v>0</v>
      </c>
      <c r="K187" s="218" t="s">
        <v>19</v>
      </c>
      <c r="L187" s="47"/>
      <c r="M187" s="223" t="s">
        <v>19</v>
      </c>
      <c r="N187" s="224" t="s">
        <v>43</v>
      </c>
      <c r="O187" s="87"/>
      <c r="P187" s="225">
        <f>O187*H187</f>
        <v>0</v>
      </c>
      <c r="Q187" s="225">
        <v>0</v>
      </c>
      <c r="R187" s="225">
        <f>Q187*H187</f>
        <v>0</v>
      </c>
      <c r="S187" s="225">
        <v>0</v>
      </c>
      <c r="T187" s="226">
        <f>S187*H187</f>
        <v>0</v>
      </c>
      <c r="U187" s="41"/>
      <c r="V187" s="41"/>
      <c r="W187" s="41"/>
      <c r="X187" s="41"/>
      <c r="Y187" s="41"/>
      <c r="Z187" s="41"/>
      <c r="AA187" s="41"/>
      <c r="AB187" s="41"/>
      <c r="AC187" s="41"/>
      <c r="AD187" s="41"/>
      <c r="AE187" s="41"/>
      <c r="AR187" s="227" t="s">
        <v>318</v>
      </c>
      <c r="AT187" s="227" t="s">
        <v>159</v>
      </c>
      <c r="AU187" s="227" t="s">
        <v>81</v>
      </c>
      <c r="AY187" s="20" t="s">
        <v>156</v>
      </c>
      <c r="BE187" s="228">
        <f>IF(N187="základní",J187,0)</f>
        <v>0</v>
      </c>
      <c r="BF187" s="228">
        <f>IF(N187="snížená",J187,0)</f>
        <v>0</v>
      </c>
      <c r="BG187" s="228">
        <f>IF(N187="zákl. přenesená",J187,0)</f>
        <v>0</v>
      </c>
      <c r="BH187" s="228">
        <f>IF(N187="sníž. přenesená",J187,0)</f>
        <v>0</v>
      </c>
      <c r="BI187" s="228">
        <f>IF(N187="nulová",J187,0)</f>
        <v>0</v>
      </c>
      <c r="BJ187" s="20" t="s">
        <v>79</v>
      </c>
      <c r="BK187" s="228">
        <f>ROUND(I187*H187,2)</f>
        <v>0</v>
      </c>
      <c r="BL187" s="20" t="s">
        <v>318</v>
      </c>
      <c r="BM187" s="227" t="s">
        <v>1339</v>
      </c>
    </row>
    <row r="188" s="2" customFormat="1" ht="24.15" customHeight="1">
      <c r="A188" s="41"/>
      <c r="B188" s="42"/>
      <c r="C188" s="216" t="s">
        <v>518</v>
      </c>
      <c r="D188" s="216" t="s">
        <v>159</v>
      </c>
      <c r="E188" s="217" t="s">
        <v>1340</v>
      </c>
      <c r="F188" s="218" t="s">
        <v>1341</v>
      </c>
      <c r="G188" s="219" t="s">
        <v>551</v>
      </c>
      <c r="H188" s="293"/>
      <c r="I188" s="221"/>
      <c r="J188" s="222">
        <f>ROUND(I188*H188,2)</f>
        <v>0</v>
      </c>
      <c r="K188" s="218" t="s">
        <v>219</v>
      </c>
      <c r="L188" s="47"/>
      <c r="M188" s="223" t="s">
        <v>19</v>
      </c>
      <c r="N188" s="224" t="s">
        <v>43</v>
      </c>
      <c r="O188" s="87"/>
      <c r="P188" s="225">
        <f>O188*H188</f>
        <v>0</v>
      </c>
      <c r="Q188" s="225">
        <v>0</v>
      </c>
      <c r="R188" s="225">
        <f>Q188*H188</f>
        <v>0</v>
      </c>
      <c r="S188" s="225">
        <v>0</v>
      </c>
      <c r="T188" s="226">
        <f>S188*H188</f>
        <v>0</v>
      </c>
      <c r="U188" s="41"/>
      <c r="V188" s="41"/>
      <c r="W188" s="41"/>
      <c r="X188" s="41"/>
      <c r="Y188" s="41"/>
      <c r="Z188" s="41"/>
      <c r="AA188" s="41"/>
      <c r="AB188" s="41"/>
      <c r="AC188" s="41"/>
      <c r="AD188" s="41"/>
      <c r="AE188" s="41"/>
      <c r="AR188" s="227" t="s">
        <v>318</v>
      </c>
      <c r="AT188" s="227" t="s">
        <v>159</v>
      </c>
      <c r="AU188" s="227" t="s">
        <v>81</v>
      </c>
      <c r="AY188" s="20" t="s">
        <v>156</v>
      </c>
      <c r="BE188" s="228">
        <f>IF(N188="základní",J188,0)</f>
        <v>0</v>
      </c>
      <c r="BF188" s="228">
        <f>IF(N188="snížená",J188,0)</f>
        <v>0</v>
      </c>
      <c r="BG188" s="228">
        <f>IF(N188="zákl. přenesená",J188,0)</f>
        <v>0</v>
      </c>
      <c r="BH188" s="228">
        <f>IF(N188="sníž. přenesená",J188,0)</f>
        <v>0</v>
      </c>
      <c r="BI188" s="228">
        <f>IF(N188="nulová",J188,0)</f>
        <v>0</v>
      </c>
      <c r="BJ188" s="20" t="s">
        <v>79</v>
      </c>
      <c r="BK188" s="228">
        <f>ROUND(I188*H188,2)</f>
        <v>0</v>
      </c>
      <c r="BL188" s="20" t="s">
        <v>318</v>
      </c>
      <c r="BM188" s="227" t="s">
        <v>1342</v>
      </c>
    </row>
    <row r="189" s="2" customFormat="1">
      <c r="A189" s="41"/>
      <c r="B189" s="42"/>
      <c r="C189" s="43"/>
      <c r="D189" s="229" t="s">
        <v>166</v>
      </c>
      <c r="E189" s="43"/>
      <c r="F189" s="230" t="s">
        <v>1343</v>
      </c>
      <c r="G189" s="43"/>
      <c r="H189" s="43"/>
      <c r="I189" s="231"/>
      <c r="J189" s="43"/>
      <c r="K189" s="43"/>
      <c r="L189" s="47"/>
      <c r="M189" s="232"/>
      <c r="N189" s="233"/>
      <c r="O189" s="87"/>
      <c r="P189" s="87"/>
      <c r="Q189" s="87"/>
      <c r="R189" s="87"/>
      <c r="S189" s="87"/>
      <c r="T189" s="88"/>
      <c r="U189" s="41"/>
      <c r="V189" s="41"/>
      <c r="W189" s="41"/>
      <c r="X189" s="41"/>
      <c r="Y189" s="41"/>
      <c r="Z189" s="41"/>
      <c r="AA189" s="41"/>
      <c r="AB189" s="41"/>
      <c r="AC189" s="41"/>
      <c r="AD189" s="41"/>
      <c r="AE189" s="41"/>
      <c r="AT189" s="20" t="s">
        <v>166</v>
      </c>
      <c r="AU189" s="20" t="s">
        <v>81</v>
      </c>
    </row>
    <row r="190" s="12" customFormat="1" ht="22.8" customHeight="1">
      <c r="A190" s="12"/>
      <c r="B190" s="200"/>
      <c r="C190" s="201"/>
      <c r="D190" s="202" t="s">
        <v>71</v>
      </c>
      <c r="E190" s="214" t="s">
        <v>1344</v>
      </c>
      <c r="F190" s="214" t="s">
        <v>1345</v>
      </c>
      <c r="G190" s="201"/>
      <c r="H190" s="201"/>
      <c r="I190" s="204"/>
      <c r="J190" s="215">
        <f>BK190</f>
        <v>0</v>
      </c>
      <c r="K190" s="201"/>
      <c r="L190" s="206"/>
      <c r="M190" s="207"/>
      <c r="N190" s="208"/>
      <c r="O190" s="208"/>
      <c r="P190" s="209">
        <f>SUM(P191:P196)</f>
        <v>0</v>
      </c>
      <c r="Q190" s="208"/>
      <c r="R190" s="209">
        <f>SUM(R191:R196)</f>
        <v>0.027212199999999999</v>
      </c>
      <c r="S190" s="208"/>
      <c r="T190" s="210">
        <f>SUM(T191:T196)</f>
        <v>0</v>
      </c>
      <c r="U190" s="12"/>
      <c r="V190" s="12"/>
      <c r="W190" s="12"/>
      <c r="X190" s="12"/>
      <c r="Y190" s="12"/>
      <c r="Z190" s="12"/>
      <c r="AA190" s="12"/>
      <c r="AB190" s="12"/>
      <c r="AC190" s="12"/>
      <c r="AD190" s="12"/>
      <c r="AE190" s="12"/>
      <c r="AR190" s="211" t="s">
        <v>81</v>
      </c>
      <c r="AT190" s="212" t="s">
        <v>71</v>
      </c>
      <c r="AU190" s="212" t="s">
        <v>79</v>
      </c>
      <c r="AY190" s="211" t="s">
        <v>156</v>
      </c>
      <c r="BK190" s="213">
        <f>SUM(BK191:BK196)</f>
        <v>0</v>
      </c>
    </row>
    <row r="191" s="2" customFormat="1" ht="24.15" customHeight="1">
      <c r="A191" s="41"/>
      <c r="B191" s="42"/>
      <c r="C191" s="216" t="s">
        <v>525</v>
      </c>
      <c r="D191" s="216" t="s">
        <v>159</v>
      </c>
      <c r="E191" s="217" t="s">
        <v>1346</v>
      </c>
      <c r="F191" s="218" t="s">
        <v>1347</v>
      </c>
      <c r="G191" s="219" t="s">
        <v>266</v>
      </c>
      <c r="H191" s="220">
        <v>3.5899999999999999</v>
      </c>
      <c r="I191" s="221"/>
      <c r="J191" s="222">
        <f>ROUND(I191*H191,2)</f>
        <v>0</v>
      </c>
      <c r="K191" s="218" t="s">
        <v>219</v>
      </c>
      <c r="L191" s="47"/>
      <c r="M191" s="223" t="s">
        <v>19</v>
      </c>
      <c r="N191" s="224" t="s">
        <v>43</v>
      </c>
      <c r="O191" s="87"/>
      <c r="P191" s="225">
        <f>O191*H191</f>
        <v>0</v>
      </c>
      <c r="Q191" s="225">
        <v>0.0075799999999999999</v>
      </c>
      <c r="R191" s="225">
        <f>Q191*H191</f>
        <v>0.027212199999999999</v>
      </c>
      <c r="S191" s="225">
        <v>0</v>
      </c>
      <c r="T191" s="226">
        <f>S191*H191</f>
        <v>0</v>
      </c>
      <c r="U191" s="41"/>
      <c r="V191" s="41"/>
      <c r="W191" s="41"/>
      <c r="X191" s="41"/>
      <c r="Y191" s="41"/>
      <c r="Z191" s="41"/>
      <c r="AA191" s="41"/>
      <c r="AB191" s="41"/>
      <c r="AC191" s="41"/>
      <c r="AD191" s="41"/>
      <c r="AE191" s="41"/>
      <c r="AR191" s="227" t="s">
        <v>318</v>
      </c>
      <c r="AT191" s="227" t="s">
        <v>159</v>
      </c>
      <c r="AU191" s="227" t="s">
        <v>81</v>
      </c>
      <c r="AY191" s="20" t="s">
        <v>156</v>
      </c>
      <c r="BE191" s="228">
        <f>IF(N191="základní",J191,0)</f>
        <v>0</v>
      </c>
      <c r="BF191" s="228">
        <f>IF(N191="snížená",J191,0)</f>
        <v>0</v>
      </c>
      <c r="BG191" s="228">
        <f>IF(N191="zákl. přenesená",J191,0)</f>
        <v>0</v>
      </c>
      <c r="BH191" s="228">
        <f>IF(N191="sníž. přenesená",J191,0)</f>
        <v>0</v>
      </c>
      <c r="BI191" s="228">
        <f>IF(N191="nulová",J191,0)</f>
        <v>0</v>
      </c>
      <c r="BJ191" s="20" t="s">
        <v>79</v>
      </c>
      <c r="BK191" s="228">
        <f>ROUND(I191*H191,2)</f>
        <v>0</v>
      </c>
      <c r="BL191" s="20" t="s">
        <v>318</v>
      </c>
      <c r="BM191" s="227" t="s">
        <v>1348</v>
      </c>
    </row>
    <row r="192" s="2" customFormat="1">
      <c r="A192" s="41"/>
      <c r="B192" s="42"/>
      <c r="C192" s="43"/>
      <c r="D192" s="229" t="s">
        <v>166</v>
      </c>
      <c r="E192" s="43"/>
      <c r="F192" s="230" t="s">
        <v>1349</v>
      </c>
      <c r="G192" s="43"/>
      <c r="H192" s="43"/>
      <c r="I192" s="231"/>
      <c r="J192" s="43"/>
      <c r="K192" s="43"/>
      <c r="L192" s="47"/>
      <c r="M192" s="232"/>
      <c r="N192" s="233"/>
      <c r="O192" s="87"/>
      <c r="P192" s="87"/>
      <c r="Q192" s="87"/>
      <c r="R192" s="87"/>
      <c r="S192" s="87"/>
      <c r="T192" s="88"/>
      <c r="U192" s="41"/>
      <c r="V192" s="41"/>
      <c r="W192" s="41"/>
      <c r="X192" s="41"/>
      <c r="Y192" s="41"/>
      <c r="Z192" s="41"/>
      <c r="AA192" s="41"/>
      <c r="AB192" s="41"/>
      <c r="AC192" s="41"/>
      <c r="AD192" s="41"/>
      <c r="AE192" s="41"/>
      <c r="AT192" s="20" t="s">
        <v>166</v>
      </c>
      <c r="AU192" s="20" t="s">
        <v>81</v>
      </c>
    </row>
    <row r="193" s="14" customFormat="1">
      <c r="A193" s="14"/>
      <c r="B193" s="251"/>
      <c r="C193" s="252"/>
      <c r="D193" s="241" t="s">
        <v>222</v>
      </c>
      <c r="E193" s="253" t="s">
        <v>19</v>
      </c>
      <c r="F193" s="254" t="s">
        <v>1350</v>
      </c>
      <c r="G193" s="252"/>
      <c r="H193" s="253" t="s">
        <v>19</v>
      </c>
      <c r="I193" s="255"/>
      <c r="J193" s="252"/>
      <c r="K193" s="252"/>
      <c r="L193" s="256"/>
      <c r="M193" s="257"/>
      <c r="N193" s="258"/>
      <c r="O193" s="258"/>
      <c r="P193" s="258"/>
      <c r="Q193" s="258"/>
      <c r="R193" s="258"/>
      <c r="S193" s="258"/>
      <c r="T193" s="259"/>
      <c r="U193" s="14"/>
      <c r="V193" s="14"/>
      <c r="W193" s="14"/>
      <c r="X193" s="14"/>
      <c r="Y193" s="14"/>
      <c r="Z193" s="14"/>
      <c r="AA193" s="14"/>
      <c r="AB193" s="14"/>
      <c r="AC193" s="14"/>
      <c r="AD193" s="14"/>
      <c r="AE193" s="14"/>
      <c r="AT193" s="260" t="s">
        <v>222</v>
      </c>
      <c r="AU193" s="260" t="s">
        <v>81</v>
      </c>
      <c r="AV193" s="14" t="s">
        <v>79</v>
      </c>
      <c r="AW193" s="14" t="s">
        <v>33</v>
      </c>
      <c r="AX193" s="14" t="s">
        <v>72</v>
      </c>
      <c r="AY193" s="260" t="s">
        <v>156</v>
      </c>
    </row>
    <row r="194" s="13" customFormat="1">
      <c r="A194" s="13"/>
      <c r="B194" s="239"/>
      <c r="C194" s="240"/>
      <c r="D194" s="241" t="s">
        <v>222</v>
      </c>
      <c r="E194" s="242" t="s">
        <v>19</v>
      </c>
      <c r="F194" s="243" t="s">
        <v>1351</v>
      </c>
      <c r="G194" s="240"/>
      <c r="H194" s="244">
        <v>3.5899999999999999</v>
      </c>
      <c r="I194" s="245"/>
      <c r="J194" s="240"/>
      <c r="K194" s="240"/>
      <c r="L194" s="246"/>
      <c r="M194" s="247"/>
      <c r="N194" s="248"/>
      <c r="O194" s="248"/>
      <c r="P194" s="248"/>
      <c r="Q194" s="248"/>
      <c r="R194" s="248"/>
      <c r="S194" s="248"/>
      <c r="T194" s="249"/>
      <c r="U194" s="13"/>
      <c r="V194" s="13"/>
      <c r="W194" s="13"/>
      <c r="X194" s="13"/>
      <c r="Y194" s="13"/>
      <c r="Z194" s="13"/>
      <c r="AA194" s="13"/>
      <c r="AB194" s="13"/>
      <c r="AC194" s="13"/>
      <c r="AD194" s="13"/>
      <c r="AE194" s="13"/>
      <c r="AT194" s="250" t="s">
        <v>222</v>
      </c>
      <c r="AU194" s="250" t="s">
        <v>81</v>
      </c>
      <c r="AV194" s="13" t="s">
        <v>81</v>
      </c>
      <c r="AW194" s="13" t="s">
        <v>33</v>
      </c>
      <c r="AX194" s="13" t="s">
        <v>79</v>
      </c>
      <c r="AY194" s="250" t="s">
        <v>156</v>
      </c>
    </row>
    <row r="195" s="2" customFormat="1" ht="37.8" customHeight="1">
      <c r="A195" s="41"/>
      <c r="B195" s="42"/>
      <c r="C195" s="216" t="s">
        <v>533</v>
      </c>
      <c r="D195" s="216" t="s">
        <v>159</v>
      </c>
      <c r="E195" s="217" t="s">
        <v>1352</v>
      </c>
      <c r="F195" s="218" t="s">
        <v>1353</v>
      </c>
      <c r="G195" s="219" t="s">
        <v>551</v>
      </c>
      <c r="H195" s="293"/>
      <c r="I195" s="221"/>
      <c r="J195" s="222">
        <f>ROUND(I195*H195,2)</f>
        <v>0</v>
      </c>
      <c r="K195" s="218" t="s">
        <v>219</v>
      </c>
      <c r="L195" s="47"/>
      <c r="M195" s="223" t="s">
        <v>19</v>
      </c>
      <c r="N195" s="224" t="s">
        <v>43</v>
      </c>
      <c r="O195" s="87"/>
      <c r="P195" s="225">
        <f>O195*H195</f>
        <v>0</v>
      </c>
      <c r="Q195" s="225">
        <v>0</v>
      </c>
      <c r="R195" s="225">
        <f>Q195*H195</f>
        <v>0</v>
      </c>
      <c r="S195" s="225">
        <v>0</v>
      </c>
      <c r="T195" s="226">
        <f>S195*H195</f>
        <v>0</v>
      </c>
      <c r="U195" s="41"/>
      <c r="V195" s="41"/>
      <c r="W195" s="41"/>
      <c r="X195" s="41"/>
      <c r="Y195" s="41"/>
      <c r="Z195" s="41"/>
      <c r="AA195" s="41"/>
      <c r="AB195" s="41"/>
      <c r="AC195" s="41"/>
      <c r="AD195" s="41"/>
      <c r="AE195" s="41"/>
      <c r="AR195" s="227" t="s">
        <v>318</v>
      </c>
      <c r="AT195" s="227" t="s">
        <v>159</v>
      </c>
      <c r="AU195" s="227" t="s">
        <v>81</v>
      </c>
      <c r="AY195" s="20" t="s">
        <v>156</v>
      </c>
      <c r="BE195" s="228">
        <f>IF(N195="základní",J195,0)</f>
        <v>0</v>
      </c>
      <c r="BF195" s="228">
        <f>IF(N195="snížená",J195,0)</f>
        <v>0</v>
      </c>
      <c r="BG195" s="228">
        <f>IF(N195="zákl. přenesená",J195,0)</f>
        <v>0</v>
      </c>
      <c r="BH195" s="228">
        <f>IF(N195="sníž. přenesená",J195,0)</f>
        <v>0</v>
      </c>
      <c r="BI195" s="228">
        <f>IF(N195="nulová",J195,0)</f>
        <v>0</v>
      </c>
      <c r="BJ195" s="20" t="s">
        <v>79</v>
      </c>
      <c r="BK195" s="228">
        <f>ROUND(I195*H195,2)</f>
        <v>0</v>
      </c>
      <c r="BL195" s="20" t="s">
        <v>318</v>
      </c>
      <c r="BM195" s="227" t="s">
        <v>1354</v>
      </c>
    </row>
    <row r="196" s="2" customFormat="1">
      <c r="A196" s="41"/>
      <c r="B196" s="42"/>
      <c r="C196" s="43"/>
      <c r="D196" s="229" t="s">
        <v>166</v>
      </c>
      <c r="E196" s="43"/>
      <c r="F196" s="230" t="s">
        <v>1355</v>
      </c>
      <c r="G196" s="43"/>
      <c r="H196" s="43"/>
      <c r="I196" s="231"/>
      <c r="J196" s="43"/>
      <c r="K196" s="43"/>
      <c r="L196" s="47"/>
      <c r="M196" s="232"/>
      <c r="N196" s="233"/>
      <c r="O196" s="87"/>
      <c r="P196" s="87"/>
      <c r="Q196" s="87"/>
      <c r="R196" s="87"/>
      <c r="S196" s="87"/>
      <c r="T196" s="88"/>
      <c r="U196" s="41"/>
      <c r="V196" s="41"/>
      <c r="W196" s="41"/>
      <c r="X196" s="41"/>
      <c r="Y196" s="41"/>
      <c r="Z196" s="41"/>
      <c r="AA196" s="41"/>
      <c r="AB196" s="41"/>
      <c r="AC196" s="41"/>
      <c r="AD196" s="41"/>
      <c r="AE196" s="41"/>
      <c r="AT196" s="20" t="s">
        <v>166</v>
      </c>
      <c r="AU196" s="20" t="s">
        <v>81</v>
      </c>
    </row>
    <row r="197" s="12" customFormat="1" ht="22.8" customHeight="1">
      <c r="A197" s="12"/>
      <c r="B197" s="200"/>
      <c r="C197" s="201"/>
      <c r="D197" s="202" t="s">
        <v>71</v>
      </c>
      <c r="E197" s="214" t="s">
        <v>605</v>
      </c>
      <c r="F197" s="214" t="s">
        <v>606</v>
      </c>
      <c r="G197" s="201"/>
      <c r="H197" s="201"/>
      <c r="I197" s="204"/>
      <c r="J197" s="215">
        <f>BK197</f>
        <v>0</v>
      </c>
      <c r="K197" s="201"/>
      <c r="L197" s="206"/>
      <c r="M197" s="207"/>
      <c r="N197" s="208"/>
      <c r="O197" s="208"/>
      <c r="P197" s="209">
        <f>SUM(P198:P203)</f>
        <v>0</v>
      </c>
      <c r="Q197" s="208"/>
      <c r="R197" s="209">
        <f>SUM(R198:R203)</f>
        <v>0.00105546</v>
      </c>
      <c r="S197" s="208"/>
      <c r="T197" s="210">
        <f>SUM(T198:T203)</f>
        <v>0</v>
      </c>
      <c r="U197" s="12"/>
      <c r="V197" s="12"/>
      <c r="W197" s="12"/>
      <c r="X197" s="12"/>
      <c r="Y197" s="12"/>
      <c r="Z197" s="12"/>
      <c r="AA197" s="12"/>
      <c r="AB197" s="12"/>
      <c r="AC197" s="12"/>
      <c r="AD197" s="12"/>
      <c r="AE197" s="12"/>
      <c r="AR197" s="211" t="s">
        <v>81</v>
      </c>
      <c r="AT197" s="212" t="s">
        <v>71</v>
      </c>
      <c r="AU197" s="212" t="s">
        <v>79</v>
      </c>
      <c r="AY197" s="211" t="s">
        <v>156</v>
      </c>
      <c r="BK197" s="213">
        <f>SUM(BK198:BK203)</f>
        <v>0</v>
      </c>
    </row>
    <row r="198" s="2" customFormat="1" ht="16.5" customHeight="1">
      <c r="A198" s="41"/>
      <c r="B198" s="42"/>
      <c r="C198" s="216" t="s">
        <v>539</v>
      </c>
      <c r="D198" s="216" t="s">
        <v>159</v>
      </c>
      <c r="E198" s="217" t="s">
        <v>635</v>
      </c>
      <c r="F198" s="218" t="s">
        <v>636</v>
      </c>
      <c r="G198" s="219" t="s">
        <v>218</v>
      </c>
      <c r="H198" s="220">
        <v>2.1539999999999999</v>
      </c>
      <c r="I198" s="221"/>
      <c r="J198" s="222">
        <f>ROUND(I198*H198,2)</f>
        <v>0</v>
      </c>
      <c r="K198" s="218" t="s">
        <v>219</v>
      </c>
      <c r="L198" s="47"/>
      <c r="M198" s="223" t="s">
        <v>19</v>
      </c>
      <c r="N198" s="224" t="s">
        <v>43</v>
      </c>
      <c r="O198" s="87"/>
      <c r="P198" s="225">
        <f>O198*H198</f>
        <v>0</v>
      </c>
      <c r="Q198" s="225">
        <v>0.00020000000000000001</v>
      </c>
      <c r="R198" s="225">
        <f>Q198*H198</f>
        <v>0.00043080000000000001</v>
      </c>
      <c r="S198" s="225">
        <v>0</v>
      </c>
      <c r="T198" s="226">
        <f>S198*H198</f>
        <v>0</v>
      </c>
      <c r="U198" s="41"/>
      <c r="V198" s="41"/>
      <c r="W198" s="41"/>
      <c r="X198" s="41"/>
      <c r="Y198" s="41"/>
      <c r="Z198" s="41"/>
      <c r="AA198" s="41"/>
      <c r="AB198" s="41"/>
      <c r="AC198" s="41"/>
      <c r="AD198" s="41"/>
      <c r="AE198" s="41"/>
      <c r="AR198" s="227" t="s">
        <v>318</v>
      </c>
      <c r="AT198" s="227" t="s">
        <v>159</v>
      </c>
      <c r="AU198" s="227" t="s">
        <v>81</v>
      </c>
      <c r="AY198" s="20" t="s">
        <v>156</v>
      </c>
      <c r="BE198" s="228">
        <f>IF(N198="základní",J198,0)</f>
        <v>0</v>
      </c>
      <c r="BF198" s="228">
        <f>IF(N198="snížená",J198,0)</f>
        <v>0</v>
      </c>
      <c r="BG198" s="228">
        <f>IF(N198="zákl. přenesená",J198,0)</f>
        <v>0</v>
      </c>
      <c r="BH198" s="228">
        <f>IF(N198="sníž. přenesená",J198,0)</f>
        <v>0</v>
      </c>
      <c r="BI198" s="228">
        <f>IF(N198="nulová",J198,0)</f>
        <v>0</v>
      </c>
      <c r="BJ198" s="20" t="s">
        <v>79</v>
      </c>
      <c r="BK198" s="228">
        <f>ROUND(I198*H198,2)</f>
        <v>0</v>
      </c>
      <c r="BL198" s="20" t="s">
        <v>318</v>
      </c>
      <c r="BM198" s="227" t="s">
        <v>1356</v>
      </c>
    </row>
    <row r="199" s="2" customFormat="1">
      <c r="A199" s="41"/>
      <c r="B199" s="42"/>
      <c r="C199" s="43"/>
      <c r="D199" s="229" t="s">
        <v>166</v>
      </c>
      <c r="E199" s="43"/>
      <c r="F199" s="230" t="s">
        <v>638</v>
      </c>
      <c r="G199" s="43"/>
      <c r="H199" s="43"/>
      <c r="I199" s="231"/>
      <c r="J199" s="43"/>
      <c r="K199" s="43"/>
      <c r="L199" s="47"/>
      <c r="M199" s="232"/>
      <c r="N199" s="233"/>
      <c r="O199" s="87"/>
      <c r="P199" s="87"/>
      <c r="Q199" s="87"/>
      <c r="R199" s="87"/>
      <c r="S199" s="87"/>
      <c r="T199" s="88"/>
      <c r="U199" s="41"/>
      <c r="V199" s="41"/>
      <c r="W199" s="41"/>
      <c r="X199" s="41"/>
      <c r="Y199" s="41"/>
      <c r="Z199" s="41"/>
      <c r="AA199" s="41"/>
      <c r="AB199" s="41"/>
      <c r="AC199" s="41"/>
      <c r="AD199" s="41"/>
      <c r="AE199" s="41"/>
      <c r="AT199" s="20" t="s">
        <v>166</v>
      </c>
      <c r="AU199" s="20" t="s">
        <v>81</v>
      </c>
    </row>
    <row r="200" s="14" customFormat="1">
      <c r="A200" s="14"/>
      <c r="B200" s="251"/>
      <c r="C200" s="252"/>
      <c r="D200" s="241" t="s">
        <v>222</v>
      </c>
      <c r="E200" s="253" t="s">
        <v>19</v>
      </c>
      <c r="F200" s="254" t="s">
        <v>1357</v>
      </c>
      <c r="G200" s="252"/>
      <c r="H200" s="253" t="s">
        <v>19</v>
      </c>
      <c r="I200" s="255"/>
      <c r="J200" s="252"/>
      <c r="K200" s="252"/>
      <c r="L200" s="256"/>
      <c r="M200" s="257"/>
      <c r="N200" s="258"/>
      <c r="O200" s="258"/>
      <c r="P200" s="258"/>
      <c r="Q200" s="258"/>
      <c r="R200" s="258"/>
      <c r="S200" s="258"/>
      <c r="T200" s="259"/>
      <c r="U200" s="14"/>
      <c r="V200" s="14"/>
      <c r="W200" s="14"/>
      <c r="X200" s="14"/>
      <c r="Y200" s="14"/>
      <c r="Z200" s="14"/>
      <c r="AA200" s="14"/>
      <c r="AB200" s="14"/>
      <c r="AC200" s="14"/>
      <c r="AD200" s="14"/>
      <c r="AE200" s="14"/>
      <c r="AT200" s="260" t="s">
        <v>222</v>
      </c>
      <c r="AU200" s="260" t="s">
        <v>81</v>
      </c>
      <c r="AV200" s="14" t="s">
        <v>79</v>
      </c>
      <c r="AW200" s="14" t="s">
        <v>33</v>
      </c>
      <c r="AX200" s="14" t="s">
        <v>72</v>
      </c>
      <c r="AY200" s="260" t="s">
        <v>156</v>
      </c>
    </row>
    <row r="201" s="13" customFormat="1">
      <c r="A201" s="13"/>
      <c r="B201" s="239"/>
      <c r="C201" s="240"/>
      <c r="D201" s="241" t="s">
        <v>222</v>
      </c>
      <c r="E201" s="242" t="s">
        <v>19</v>
      </c>
      <c r="F201" s="243" t="s">
        <v>1358</v>
      </c>
      <c r="G201" s="240"/>
      <c r="H201" s="244">
        <v>2.1539999999999999</v>
      </c>
      <c r="I201" s="245"/>
      <c r="J201" s="240"/>
      <c r="K201" s="240"/>
      <c r="L201" s="246"/>
      <c r="M201" s="247"/>
      <c r="N201" s="248"/>
      <c r="O201" s="248"/>
      <c r="P201" s="248"/>
      <c r="Q201" s="248"/>
      <c r="R201" s="248"/>
      <c r="S201" s="248"/>
      <c r="T201" s="249"/>
      <c r="U201" s="13"/>
      <c r="V201" s="13"/>
      <c r="W201" s="13"/>
      <c r="X201" s="13"/>
      <c r="Y201" s="13"/>
      <c r="Z201" s="13"/>
      <c r="AA201" s="13"/>
      <c r="AB201" s="13"/>
      <c r="AC201" s="13"/>
      <c r="AD201" s="13"/>
      <c r="AE201" s="13"/>
      <c r="AT201" s="250" t="s">
        <v>222</v>
      </c>
      <c r="AU201" s="250" t="s">
        <v>81</v>
      </c>
      <c r="AV201" s="13" t="s">
        <v>81</v>
      </c>
      <c r="AW201" s="13" t="s">
        <v>33</v>
      </c>
      <c r="AX201" s="13" t="s">
        <v>79</v>
      </c>
      <c r="AY201" s="250" t="s">
        <v>156</v>
      </c>
    </row>
    <row r="202" s="2" customFormat="1" ht="24.15" customHeight="1">
      <c r="A202" s="41"/>
      <c r="B202" s="42"/>
      <c r="C202" s="216" t="s">
        <v>544</v>
      </c>
      <c r="D202" s="216" t="s">
        <v>159</v>
      </c>
      <c r="E202" s="217" t="s">
        <v>641</v>
      </c>
      <c r="F202" s="218" t="s">
        <v>642</v>
      </c>
      <c r="G202" s="219" t="s">
        <v>218</v>
      </c>
      <c r="H202" s="220">
        <v>2.1539999999999999</v>
      </c>
      <c r="I202" s="221"/>
      <c r="J202" s="222">
        <f>ROUND(I202*H202,2)</f>
        <v>0</v>
      </c>
      <c r="K202" s="218" t="s">
        <v>219</v>
      </c>
      <c r="L202" s="47"/>
      <c r="M202" s="223" t="s">
        <v>19</v>
      </c>
      <c r="N202" s="224" t="s">
        <v>43</v>
      </c>
      <c r="O202" s="87"/>
      <c r="P202" s="225">
        <f>O202*H202</f>
        <v>0</v>
      </c>
      <c r="Q202" s="225">
        <v>0.00029</v>
      </c>
      <c r="R202" s="225">
        <f>Q202*H202</f>
        <v>0.00062465999999999997</v>
      </c>
      <c r="S202" s="225">
        <v>0</v>
      </c>
      <c r="T202" s="226">
        <f>S202*H202</f>
        <v>0</v>
      </c>
      <c r="U202" s="41"/>
      <c r="V202" s="41"/>
      <c r="W202" s="41"/>
      <c r="X202" s="41"/>
      <c r="Y202" s="41"/>
      <c r="Z202" s="41"/>
      <c r="AA202" s="41"/>
      <c r="AB202" s="41"/>
      <c r="AC202" s="41"/>
      <c r="AD202" s="41"/>
      <c r="AE202" s="41"/>
      <c r="AR202" s="227" t="s">
        <v>318</v>
      </c>
      <c r="AT202" s="227" t="s">
        <v>159</v>
      </c>
      <c r="AU202" s="227" t="s">
        <v>81</v>
      </c>
      <c r="AY202" s="20" t="s">
        <v>156</v>
      </c>
      <c r="BE202" s="228">
        <f>IF(N202="základní",J202,0)</f>
        <v>0</v>
      </c>
      <c r="BF202" s="228">
        <f>IF(N202="snížená",J202,0)</f>
        <v>0</v>
      </c>
      <c r="BG202" s="228">
        <f>IF(N202="zákl. přenesená",J202,0)</f>
        <v>0</v>
      </c>
      <c r="BH202" s="228">
        <f>IF(N202="sníž. přenesená",J202,0)</f>
        <v>0</v>
      </c>
      <c r="BI202" s="228">
        <f>IF(N202="nulová",J202,0)</f>
        <v>0</v>
      </c>
      <c r="BJ202" s="20" t="s">
        <v>79</v>
      </c>
      <c r="BK202" s="228">
        <f>ROUND(I202*H202,2)</f>
        <v>0</v>
      </c>
      <c r="BL202" s="20" t="s">
        <v>318</v>
      </c>
      <c r="BM202" s="227" t="s">
        <v>1359</v>
      </c>
    </row>
    <row r="203" s="2" customFormat="1">
      <c r="A203" s="41"/>
      <c r="B203" s="42"/>
      <c r="C203" s="43"/>
      <c r="D203" s="229" t="s">
        <v>166</v>
      </c>
      <c r="E203" s="43"/>
      <c r="F203" s="230" t="s">
        <v>644</v>
      </c>
      <c r="G203" s="43"/>
      <c r="H203" s="43"/>
      <c r="I203" s="231"/>
      <c r="J203" s="43"/>
      <c r="K203" s="43"/>
      <c r="L203" s="47"/>
      <c r="M203" s="295"/>
      <c r="N203" s="296"/>
      <c r="O203" s="236"/>
      <c r="P203" s="236"/>
      <c r="Q203" s="236"/>
      <c r="R203" s="236"/>
      <c r="S203" s="236"/>
      <c r="T203" s="297"/>
      <c r="U203" s="41"/>
      <c r="V203" s="41"/>
      <c r="W203" s="41"/>
      <c r="X203" s="41"/>
      <c r="Y203" s="41"/>
      <c r="Z203" s="41"/>
      <c r="AA203" s="41"/>
      <c r="AB203" s="41"/>
      <c r="AC203" s="41"/>
      <c r="AD203" s="41"/>
      <c r="AE203" s="41"/>
      <c r="AT203" s="20" t="s">
        <v>166</v>
      </c>
      <c r="AU203" s="20" t="s">
        <v>81</v>
      </c>
    </row>
    <row r="204" s="2" customFormat="1" ht="6.96" customHeight="1">
      <c r="A204" s="41"/>
      <c r="B204" s="62"/>
      <c r="C204" s="63"/>
      <c r="D204" s="63"/>
      <c r="E204" s="63"/>
      <c r="F204" s="63"/>
      <c r="G204" s="63"/>
      <c r="H204" s="63"/>
      <c r="I204" s="63"/>
      <c r="J204" s="63"/>
      <c r="K204" s="63"/>
      <c r="L204" s="47"/>
      <c r="M204" s="41"/>
      <c r="O204" s="41"/>
      <c r="P204" s="41"/>
      <c r="Q204" s="41"/>
      <c r="R204" s="41"/>
      <c r="S204" s="41"/>
      <c r="T204" s="41"/>
      <c r="U204" s="41"/>
      <c r="V204" s="41"/>
      <c r="W204" s="41"/>
      <c r="X204" s="41"/>
      <c r="Y204" s="41"/>
      <c r="Z204" s="41"/>
      <c r="AA204" s="41"/>
      <c r="AB204" s="41"/>
      <c r="AC204" s="41"/>
      <c r="AD204" s="41"/>
      <c r="AE204" s="41"/>
    </row>
  </sheetData>
  <sheetProtection sheet="1" autoFilter="0" formatColumns="0" formatRows="0" objects="1" scenarios="1" spinCount="100000" saltValue="RZSf65tQPQa1kOAfqYX2XRPpzpkez1TxaT+bkD7xe0yy5S9CVDx0qxiSDzn8s+XuJqzK7VvWzqmxAne5RYPNCw==" hashValue="LWEe2N/JbemCRj3G6Ar9KGUJqaND1ecTqTi1qBP7Zg/vG02pFsZGOfKHZRm3GZuIKwh7wpkU0QhiHj5SUECs5w==" algorithmName="SHA-512" password="80EB"/>
  <autoFilter ref="C92:K203"/>
  <mergeCells count="12">
    <mergeCell ref="E7:H7"/>
    <mergeCell ref="E9:H9"/>
    <mergeCell ref="E11:H11"/>
    <mergeCell ref="E20:H20"/>
    <mergeCell ref="E29:H29"/>
    <mergeCell ref="E50:H50"/>
    <mergeCell ref="E52:H52"/>
    <mergeCell ref="E54:H54"/>
    <mergeCell ref="E81:H81"/>
    <mergeCell ref="E83:H83"/>
    <mergeCell ref="E85:H85"/>
    <mergeCell ref="L2:V2"/>
  </mergeCells>
  <hyperlinks>
    <hyperlink ref="F97" r:id="rId1" display="https://podminky.urs.cz/item/CS_URS_2024_02/997002611"/>
    <hyperlink ref="F99" r:id="rId2" display="https://podminky.urs.cz/item/CS_URS_2024_02/997013211"/>
    <hyperlink ref="F101" r:id="rId3" display="https://podminky.urs.cz/item/CS_URS_2024_02/997013501"/>
    <hyperlink ref="F103" r:id="rId4" display="https://podminky.urs.cz/item/CS_URS_2024_02/997013509"/>
    <hyperlink ref="F106" r:id="rId5" display="https://podminky.urs.cz/item/CS_URS_2024_02/997013631"/>
    <hyperlink ref="F112" r:id="rId6" display="https://podminky.urs.cz/item/CS_URS_2024_02/721174024"/>
    <hyperlink ref="F114" r:id="rId7" display="https://podminky.urs.cz/item/CS_URS_2024_02/721174004"/>
    <hyperlink ref="F117" r:id="rId8" display="https://podminky.urs.cz/item/CS_URS_2024_02/721174005"/>
    <hyperlink ref="F119" r:id="rId9" display="https://podminky.urs.cz/item/CS_URS_2024_02/721174043"/>
    <hyperlink ref="F121" r:id="rId10" display="https://podminky.urs.cz/item/CS_URS_2024_02/721174044"/>
    <hyperlink ref="F123" r:id="rId11" display="https://podminky.urs.cz/item/CS_URS_2024_02/721174045"/>
    <hyperlink ref="F125" r:id="rId12" display="https://podminky.urs.cz/item/CS_URS_2024_02/721194105"/>
    <hyperlink ref="F127" r:id="rId13" display="https://podminky.urs.cz/item/CS_URS_2024_02/721194109"/>
    <hyperlink ref="F129" r:id="rId14" display="https://podminky.urs.cz/item/CS_URS_2024_02/721290111"/>
    <hyperlink ref="F134" r:id="rId15" display="https://podminky.urs.cz/item/CS_URS_2024_02/998721201"/>
    <hyperlink ref="F139" r:id="rId16" display="https://podminky.urs.cz/item/CS_URS_2024_02/722174023"/>
    <hyperlink ref="F141" r:id="rId17" display="https://podminky.urs.cz/item/CS_URS_2024_02/722174024"/>
    <hyperlink ref="F143" r:id="rId18" display="https://podminky.urs.cz/item/CS_URS_2024_02/722181241"/>
    <hyperlink ref="F145" r:id="rId19" display="https://podminky.urs.cz/item/CS_URS_2024_02/722181242"/>
    <hyperlink ref="F147" r:id="rId20" display="https://podminky.urs.cz/item/CS_URS_2024_02/722220152"/>
    <hyperlink ref="F149" r:id="rId21" display="https://podminky.urs.cz/item/CS_URS_2024_02/722220161"/>
    <hyperlink ref="F151" r:id="rId22" display="https://podminky.urs.cz/item/CS_URS_2024_02/722290226"/>
    <hyperlink ref="F153" r:id="rId23" display="https://podminky.urs.cz/item/CS_URS_2024_02/722290234"/>
    <hyperlink ref="F157" r:id="rId24" display="https://podminky.urs.cz/item/CS_URS_2024_02/998722201"/>
    <hyperlink ref="F160" r:id="rId25" display="https://podminky.urs.cz/item/CS_URS_2024_02/725210821"/>
    <hyperlink ref="F162" r:id="rId26" display="https://podminky.urs.cz/item/CS_URS_2024_02/725820802"/>
    <hyperlink ref="F164" r:id="rId27" display="https://podminky.urs.cz/item/CS_URS_2024_02/725860811"/>
    <hyperlink ref="F168" r:id="rId28" display="https://podminky.urs.cz/item/CS_URS_2024_02/725822611"/>
    <hyperlink ref="F171" r:id="rId29" display="https://podminky.urs.cz/item/CS_URS_2024_02/725861102"/>
    <hyperlink ref="F173" r:id="rId30" display="https://podminky.urs.cz/item/CS_URS_2024_02/725813111"/>
    <hyperlink ref="F180" r:id="rId31" display="https://podminky.urs.cz/item/CS_URS_2024_02/725291652"/>
    <hyperlink ref="F183" r:id="rId32" display="https://podminky.urs.cz/item/CS_URS_2024_02/725291654"/>
    <hyperlink ref="F189" r:id="rId33" display="https://podminky.urs.cz/item/CS_URS_2024_02/998725201"/>
    <hyperlink ref="F192" r:id="rId34" display="https://podminky.urs.cz/item/CS_URS_2024_02/763164621"/>
    <hyperlink ref="F196" r:id="rId35" display="https://podminky.urs.cz/item/CS_URS_2024_02/998763401"/>
    <hyperlink ref="F199" r:id="rId36" display="https://podminky.urs.cz/item/CS_URS_2024_02/784181121"/>
    <hyperlink ref="F203" r:id="rId37" display="https://podminky.urs.cz/item/CS_URS_2024_02/784211101"/>
  </hyperlinks>
  <pageMargins left="0.39375" right="0.39375" top="0.39375" bottom="0.39375" header="0" footer="0"/>
  <pageSetup paperSize="9" orientation="landscape" blackAndWhite="1" fitToHeight="100"/>
  <headerFooter>
    <oddFooter>&amp;CStrana &amp;P z &amp;N</oddFooter>
  </headerFooter>
  <drawing r:id="rId38"/>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97</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193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1360</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ROUND(J90,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ROUND((SUM(BE90:BE127)),  2)</f>
        <v>0</v>
      </c>
      <c r="G35" s="41"/>
      <c r="H35" s="41"/>
      <c r="I35" s="161">
        <v>0.20999999999999999</v>
      </c>
      <c r="J35" s="160">
        <f>ROUND(((SUM(BE90:BE127))*I35),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ROUND((SUM(BF90:BF127)),  2)</f>
        <v>0</v>
      </c>
      <c r="G36" s="41"/>
      <c r="H36" s="41"/>
      <c r="I36" s="161">
        <v>0.12</v>
      </c>
      <c r="J36" s="160">
        <f>ROUND(((SUM(BF90:BF127))*I36),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ROUND((SUM(BG90:BG127)),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ROUND((SUM(BH90:BH127)),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ROUND((SUM(BI90:BI127)),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193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01.4 - Vytápění</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J90</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205</v>
      </c>
      <c r="E64" s="181"/>
      <c r="F64" s="181"/>
      <c r="G64" s="181"/>
      <c r="H64" s="181"/>
      <c r="I64" s="181"/>
      <c r="J64" s="182">
        <f>J91</f>
        <v>0</v>
      </c>
      <c r="K64" s="179"/>
      <c r="L64" s="183"/>
      <c r="S64" s="9"/>
      <c r="T64" s="9"/>
      <c r="U64" s="9"/>
      <c r="V64" s="9"/>
      <c r="W64" s="9"/>
      <c r="X64" s="9"/>
      <c r="Y64" s="9"/>
      <c r="Z64" s="9"/>
      <c r="AA64" s="9"/>
      <c r="AB64" s="9"/>
      <c r="AC64" s="9"/>
      <c r="AD64" s="9"/>
      <c r="AE64" s="9"/>
    </row>
    <row r="65" s="10" customFormat="1" ht="19.92" customHeight="1">
      <c r="A65" s="10"/>
      <c r="B65" s="184"/>
      <c r="C65" s="128"/>
      <c r="D65" s="185" t="s">
        <v>1361</v>
      </c>
      <c r="E65" s="186"/>
      <c r="F65" s="186"/>
      <c r="G65" s="186"/>
      <c r="H65" s="186"/>
      <c r="I65" s="186"/>
      <c r="J65" s="187">
        <f>J92</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1362</v>
      </c>
      <c r="E66" s="186"/>
      <c r="F66" s="186"/>
      <c r="G66" s="186"/>
      <c r="H66" s="186"/>
      <c r="I66" s="186"/>
      <c r="J66" s="187">
        <f>J98</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1363</v>
      </c>
      <c r="E67" s="186"/>
      <c r="F67" s="186"/>
      <c r="G67" s="186"/>
      <c r="H67" s="186"/>
      <c r="I67" s="186"/>
      <c r="J67" s="187">
        <f>J111</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1364</v>
      </c>
      <c r="E68" s="186"/>
      <c r="F68" s="186"/>
      <c r="G68" s="186"/>
      <c r="H68" s="186"/>
      <c r="I68" s="186"/>
      <c r="J68" s="187">
        <f>J120</f>
        <v>0</v>
      </c>
      <c r="K68" s="128"/>
      <c r="L68" s="188"/>
      <c r="S68" s="10"/>
      <c r="T68" s="10"/>
      <c r="U68" s="10"/>
      <c r="V68" s="10"/>
      <c r="W68" s="10"/>
      <c r="X68" s="10"/>
      <c r="Y68" s="10"/>
      <c r="Z68" s="10"/>
      <c r="AA68" s="10"/>
      <c r="AB68" s="10"/>
      <c r="AC68" s="10"/>
      <c r="AD68" s="10"/>
      <c r="AE68" s="10"/>
    </row>
    <row r="69" s="2" customFormat="1" ht="21.84" customHeight="1">
      <c r="A69" s="41"/>
      <c r="B69" s="42"/>
      <c r="C69" s="43"/>
      <c r="D69" s="43"/>
      <c r="E69" s="43"/>
      <c r="F69" s="43"/>
      <c r="G69" s="43"/>
      <c r="H69" s="43"/>
      <c r="I69" s="43"/>
      <c r="J69" s="43"/>
      <c r="K69" s="43"/>
      <c r="L69" s="148"/>
      <c r="S69" s="41"/>
      <c r="T69" s="41"/>
      <c r="U69" s="41"/>
      <c r="V69" s="41"/>
      <c r="W69" s="41"/>
      <c r="X69" s="41"/>
      <c r="Y69" s="41"/>
      <c r="Z69" s="41"/>
      <c r="AA69" s="41"/>
      <c r="AB69" s="41"/>
      <c r="AC69" s="41"/>
      <c r="AD69" s="41"/>
      <c r="AE69" s="41"/>
    </row>
    <row r="70" s="2" customFormat="1" ht="6.96" customHeight="1">
      <c r="A70" s="41"/>
      <c r="B70" s="62"/>
      <c r="C70" s="63"/>
      <c r="D70" s="63"/>
      <c r="E70" s="63"/>
      <c r="F70" s="63"/>
      <c r="G70" s="63"/>
      <c r="H70" s="63"/>
      <c r="I70" s="63"/>
      <c r="J70" s="63"/>
      <c r="K70" s="63"/>
      <c r="L70" s="148"/>
      <c r="S70" s="41"/>
      <c r="T70" s="41"/>
      <c r="U70" s="41"/>
      <c r="V70" s="41"/>
      <c r="W70" s="41"/>
      <c r="X70" s="41"/>
      <c r="Y70" s="41"/>
      <c r="Z70" s="41"/>
      <c r="AA70" s="41"/>
      <c r="AB70" s="41"/>
      <c r="AC70" s="41"/>
      <c r="AD70" s="41"/>
      <c r="AE70" s="41"/>
    </row>
    <row r="74" s="2" customFormat="1" ht="6.96" customHeight="1">
      <c r="A74" s="41"/>
      <c r="B74" s="64"/>
      <c r="C74" s="65"/>
      <c r="D74" s="65"/>
      <c r="E74" s="65"/>
      <c r="F74" s="65"/>
      <c r="G74" s="65"/>
      <c r="H74" s="65"/>
      <c r="I74" s="65"/>
      <c r="J74" s="65"/>
      <c r="K74" s="65"/>
      <c r="L74" s="148"/>
      <c r="S74" s="41"/>
      <c r="T74" s="41"/>
      <c r="U74" s="41"/>
      <c r="V74" s="41"/>
      <c r="W74" s="41"/>
      <c r="X74" s="41"/>
      <c r="Y74" s="41"/>
      <c r="Z74" s="41"/>
      <c r="AA74" s="41"/>
      <c r="AB74" s="41"/>
      <c r="AC74" s="41"/>
      <c r="AD74" s="41"/>
      <c r="AE74" s="41"/>
    </row>
    <row r="75" s="2" customFormat="1" ht="24.96" customHeight="1">
      <c r="A75" s="41"/>
      <c r="B75" s="42"/>
      <c r="C75" s="26" t="s">
        <v>141</v>
      </c>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12" customHeight="1">
      <c r="A77" s="41"/>
      <c r="B77" s="42"/>
      <c r="C77" s="35" t="s">
        <v>16</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26.25" customHeight="1">
      <c r="A78" s="41"/>
      <c r="B78" s="42"/>
      <c r="C78" s="43"/>
      <c r="D78" s="43"/>
      <c r="E78" s="173" t="str">
        <f>E7</f>
        <v>Změna stavby před dokončením - snížení energetické náročnosti technologických zařízení v kuchyni ZŠ Nádražní HS</v>
      </c>
      <c r="F78" s="35"/>
      <c r="G78" s="35"/>
      <c r="H78" s="35"/>
      <c r="I78" s="43"/>
      <c r="J78" s="43"/>
      <c r="K78" s="43"/>
      <c r="L78" s="148"/>
      <c r="S78" s="41"/>
      <c r="T78" s="41"/>
      <c r="U78" s="41"/>
      <c r="V78" s="41"/>
      <c r="W78" s="41"/>
      <c r="X78" s="41"/>
      <c r="Y78" s="41"/>
      <c r="Z78" s="41"/>
      <c r="AA78" s="41"/>
      <c r="AB78" s="41"/>
      <c r="AC78" s="41"/>
      <c r="AD78" s="41"/>
      <c r="AE78" s="41"/>
    </row>
    <row r="79" s="1" customFormat="1" ht="12" customHeight="1">
      <c r="B79" s="24"/>
      <c r="C79" s="35" t="s">
        <v>130</v>
      </c>
      <c r="D79" s="25"/>
      <c r="E79" s="25"/>
      <c r="F79" s="25"/>
      <c r="G79" s="25"/>
      <c r="H79" s="25"/>
      <c r="I79" s="25"/>
      <c r="J79" s="25"/>
      <c r="K79" s="25"/>
      <c r="L79" s="23"/>
    </row>
    <row r="80" s="2" customFormat="1" ht="16.5" customHeight="1">
      <c r="A80" s="41"/>
      <c r="B80" s="42"/>
      <c r="C80" s="43"/>
      <c r="D80" s="43"/>
      <c r="E80" s="173" t="s">
        <v>193</v>
      </c>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194</v>
      </c>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6.5" customHeight="1">
      <c r="A82" s="41"/>
      <c r="B82" s="42"/>
      <c r="C82" s="43"/>
      <c r="D82" s="43"/>
      <c r="E82" s="72" t="str">
        <f>E11</f>
        <v>SO 01.4 - Vytápění</v>
      </c>
      <c r="F82" s="43"/>
      <c r="G82" s="43"/>
      <c r="H82" s="43"/>
      <c r="I82" s="43"/>
      <c r="J82" s="43"/>
      <c r="K82" s="43"/>
      <c r="L82" s="148"/>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21</v>
      </c>
      <c r="D84" s="43"/>
      <c r="E84" s="43"/>
      <c r="F84" s="30" t="str">
        <f>F14</f>
        <v>Horní Slavkov, Nádražní 683</v>
      </c>
      <c r="G84" s="43"/>
      <c r="H84" s="43"/>
      <c r="I84" s="35" t="s">
        <v>23</v>
      </c>
      <c r="J84" s="75" t="str">
        <f>IF(J14="","",J14)</f>
        <v>15. 7. 2024</v>
      </c>
      <c r="K84" s="43"/>
      <c r="L84" s="148"/>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15.15" customHeight="1">
      <c r="A86" s="41"/>
      <c r="B86" s="42"/>
      <c r="C86" s="35" t="s">
        <v>25</v>
      </c>
      <c r="D86" s="43"/>
      <c r="E86" s="43"/>
      <c r="F86" s="30" t="str">
        <f>E17</f>
        <v>Město Horní Slavkov</v>
      </c>
      <c r="G86" s="43"/>
      <c r="H86" s="43"/>
      <c r="I86" s="35" t="s">
        <v>31</v>
      </c>
      <c r="J86" s="39" t="str">
        <f>E23</f>
        <v>CENTRA STAV s.r.o.</v>
      </c>
      <c r="K86" s="43"/>
      <c r="L86" s="148"/>
      <c r="S86" s="41"/>
      <c r="T86" s="41"/>
      <c r="U86" s="41"/>
      <c r="V86" s="41"/>
      <c r="W86" s="41"/>
      <c r="X86" s="41"/>
      <c r="Y86" s="41"/>
      <c r="Z86" s="41"/>
      <c r="AA86" s="41"/>
      <c r="AB86" s="41"/>
      <c r="AC86" s="41"/>
      <c r="AD86" s="41"/>
      <c r="AE86" s="41"/>
    </row>
    <row r="87" s="2" customFormat="1" ht="15.15" customHeight="1">
      <c r="A87" s="41"/>
      <c r="B87" s="42"/>
      <c r="C87" s="35" t="s">
        <v>29</v>
      </c>
      <c r="D87" s="43"/>
      <c r="E87" s="43"/>
      <c r="F87" s="30" t="str">
        <f>IF(E20="","",E20)</f>
        <v>Vyplň údaj</v>
      </c>
      <c r="G87" s="43"/>
      <c r="H87" s="43"/>
      <c r="I87" s="35" t="s">
        <v>34</v>
      </c>
      <c r="J87" s="39" t="str">
        <f>E26</f>
        <v>Michal Kubelka</v>
      </c>
      <c r="K87" s="43"/>
      <c r="L87" s="148"/>
      <c r="S87" s="41"/>
      <c r="T87" s="41"/>
      <c r="U87" s="41"/>
      <c r="V87" s="41"/>
      <c r="W87" s="41"/>
      <c r="X87" s="41"/>
      <c r="Y87" s="41"/>
      <c r="Z87" s="41"/>
      <c r="AA87" s="41"/>
      <c r="AB87" s="41"/>
      <c r="AC87" s="41"/>
      <c r="AD87" s="41"/>
      <c r="AE87" s="41"/>
    </row>
    <row r="88" s="2" customFormat="1" ht="10.32"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11" customFormat="1" ht="29.28" customHeight="1">
      <c r="A89" s="189"/>
      <c r="B89" s="190"/>
      <c r="C89" s="191" t="s">
        <v>142</v>
      </c>
      <c r="D89" s="192" t="s">
        <v>57</v>
      </c>
      <c r="E89" s="192" t="s">
        <v>53</v>
      </c>
      <c r="F89" s="192" t="s">
        <v>54</v>
      </c>
      <c r="G89" s="192" t="s">
        <v>143</v>
      </c>
      <c r="H89" s="192" t="s">
        <v>144</v>
      </c>
      <c r="I89" s="192" t="s">
        <v>145</v>
      </c>
      <c r="J89" s="192" t="s">
        <v>134</v>
      </c>
      <c r="K89" s="193" t="s">
        <v>146</v>
      </c>
      <c r="L89" s="194"/>
      <c r="M89" s="95" t="s">
        <v>19</v>
      </c>
      <c r="N89" s="96" t="s">
        <v>42</v>
      </c>
      <c r="O89" s="96" t="s">
        <v>147</v>
      </c>
      <c r="P89" s="96" t="s">
        <v>148</v>
      </c>
      <c r="Q89" s="96" t="s">
        <v>149</v>
      </c>
      <c r="R89" s="96" t="s">
        <v>150</v>
      </c>
      <c r="S89" s="96" t="s">
        <v>151</v>
      </c>
      <c r="T89" s="97" t="s">
        <v>152</v>
      </c>
      <c r="U89" s="189"/>
      <c r="V89" s="189"/>
      <c r="W89" s="189"/>
      <c r="X89" s="189"/>
      <c r="Y89" s="189"/>
      <c r="Z89" s="189"/>
      <c r="AA89" s="189"/>
      <c r="AB89" s="189"/>
      <c r="AC89" s="189"/>
      <c r="AD89" s="189"/>
      <c r="AE89" s="189"/>
    </row>
    <row r="90" s="2" customFormat="1" ht="22.8" customHeight="1">
      <c r="A90" s="41"/>
      <c r="B90" s="42"/>
      <c r="C90" s="102" t="s">
        <v>153</v>
      </c>
      <c r="D90" s="43"/>
      <c r="E90" s="43"/>
      <c r="F90" s="43"/>
      <c r="G90" s="43"/>
      <c r="H90" s="43"/>
      <c r="I90" s="43"/>
      <c r="J90" s="195">
        <f>BK90</f>
        <v>0</v>
      </c>
      <c r="K90" s="43"/>
      <c r="L90" s="47"/>
      <c r="M90" s="98"/>
      <c r="N90" s="196"/>
      <c r="O90" s="99"/>
      <c r="P90" s="197">
        <f>P91</f>
        <v>0</v>
      </c>
      <c r="Q90" s="99"/>
      <c r="R90" s="197">
        <f>R91</f>
        <v>0.40548000000000001</v>
      </c>
      <c r="S90" s="99"/>
      <c r="T90" s="198">
        <f>T91</f>
        <v>0</v>
      </c>
      <c r="U90" s="41"/>
      <c r="V90" s="41"/>
      <c r="W90" s="41"/>
      <c r="X90" s="41"/>
      <c r="Y90" s="41"/>
      <c r="Z90" s="41"/>
      <c r="AA90" s="41"/>
      <c r="AB90" s="41"/>
      <c r="AC90" s="41"/>
      <c r="AD90" s="41"/>
      <c r="AE90" s="41"/>
      <c r="AT90" s="20" t="s">
        <v>71</v>
      </c>
      <c r="AU90" s="20" t="s">
        <v>135</v>
      </c>
      <c r="BK90" s="199">
        <f>BK91</f>
        <v>0</v>
      </c>
    </row>
    <row r="91" s="12" customFormat="1" ht="25.92" customHeight="1">
      <c r="A91" s="12"/>
      <c r="B91" s="200"/>
      <c r="C91" s="201"/>
      <c r="D91" s="202" t="s">
        <v>71</v>
      </c>
      <c r="E91" s="203" t="s">
        <v>530</v>
      </c>
      <c r="F91" s="203" t="s">
        <v>531</v>
      </c>
      <c r="G91" s="201"/>
      <c r="H91" s="201"/>
      <c r="I91" s="204"/>
      <c r="J91" s="205">
        <f>BK91</f>
        <v>0</v>
      </c>
      <c r="K91" s="201"/>
      <c r="L91" s="206"/>
      <c r="M91" s="207"/>
      <c r="N91" s="208"/>
      <c r="O91" s="208"/>
      <c r="P91" s="209">
        <f>P92+P98+P111+P120</f>
        <v>0</v>
      </c>
      <c r="Q91" s="208"/>
      <c r="R91" s="209">
        <f>R92+R98+R111+R120</f>
        <v>0.40548000000000001</v>
      </c>
      <c r="S91" s="208"/>
      <c r="T91" s="210">
        <f>T92+T98+T111+T120</f>
        <v>0</v>
      </c>
      <c r="U91" s="12"/>
      <c r="V91" s="12"/>
      <c r="W91" s="12"/>
      <c r="X91" s="12"/>
      <c r="Y91" s="12"/>
      <c r="Z91" s="12"/>
      <c r="AA91" s="12"/>
      <c r="AB91" s="12"/>
      <c r="AC91" s="12"/>
      <c r="AD91" s="12"/>
      <c r="AE91" s="12"/>
      <c r="AR91" s="211" t="s">
        <v>81</v>
      </c>
      <c r="AT91" s="212" t="s">
        <v>71</v>
      </c>
      <c r="AU91" s="212" t="s">
        <v>72</v>
      </c>
      <c r="AY91" s="211" t="s">
        <v>156</v>
      </c>
      <c r="BK91" s="213">
        <f>BK92+BK98+BK111+BK120</f>
        <v>0</v>
      </c>
    </row>
    <row r="92" s="12" customFormat="1" ht="22.8" customHeight="1">
      <c r="A92" s="12"/>
      <c r="B92" s="200"/>
      <c r="C92" s="201"/>
      <c r="D92" s="202" t="s">
        <v>71</v>
      </c>
      <c r="E92" s="214" t="s">
        <v>1365</v>
      </c>
      <c r="F92" s="214" t="s">
        <v>1366</v>
      </c>
      <c r="G92" s="201"/>
      <c r="H92" s="201"/>
      <c r="I92" s="204"/>
      <c r="J92" s="215">
        <f>BK92</f>
        <v>0</v>
      </c>
      <c r="K92" s="201"/>
      <c r="L92" s="206"/>
      <c r="M92" s="207"/>
      <c r="N92" s="208"/>
      <c r="O92" s="208"/>
      <c r="P92" s="209">
        <f>SUM(P93:P97)</f>
        <v>0</v>
      </c>
      <c r="Q92" s="208"/>
      <c r="R92" s="209">
        <f>SUM(R93:R97)</f>
        <v>0</v>
      </c>
      <c r="S92" s="208"/>
      <c r="T92" s="210">
        <f>SUM(T93:T97)</f>
        <v>0</v>
      </c>
      <c r="U92" s="12"/>
      <c r="V92" s="12"/>
      <c r="W92" s="12"/>
      <c r="X92" s="12"/>
      <c r="Y92" s="12"/>
      <c r="Z92" s="12"/>
      <c r="AA92" s="12"/>
      <c r="AB92" s="12"/>
      <c r="AC92" s="12"/>
      <c r="AD92" s="12"/>
      <c r="AE92" s="12"/>
      <c r="AR92" s="211" t="s">
        <v>81</v>
      </c>
      <c r="AT92" s="212" t="s">
        <v>71</v>
      </c>
      <c r="AU92" s="212" t="s">
        <v>79</v>
      </c>
      <c r="AY92" s="211" t="s">
        <v>156</v>
      </c>
      <c r="BK92" s="213">
        <f>SUM(BK93:BK97)</f>
        <v>0</v>
      </c>
    </row>
    <row r="93" s="2" customFormat="1" ht="24.15" customHeight="1">
      <c r="A93" s="41"/>
      <c r="B93" s="42"/>
      <c r="C93" s="216" t="s">
        <v>79</v>
      </c>
      <c r="D93" s="216" t="s">
        <v>159</v>
      </c>
      <c r="E93" s="217" t="s">
        <v>1367</v>
      </c>
      <c r="F93" s="218" t="s">
        <v>1368</v>
      </c>
      <c r="G93" s="219" t="s">
        <v>273</v>
      </c>
      <c r="H93" s="220">
        <v>1</v>
      </c>
      <c r="I93" s="221"/>
      <c r="J93" s="222">
        <f>ROUND(I93*H93,2)</f>
        <v>0</v>
      </c>
      <c r="K93" s="218" t="s">
        <v>19</v>
      </c>
      <c r="L93" s="47"/>
      <c r="M93" s="223" t="s">
        <v>19</v>
      </c>
      <c r="N93" s="224" t="s">
        <v>43</v>
      </c>
      <c r="O93" s="87"/>
      <c r="P93" s="225">
        <f>O93*H93</f>
        <v>0</v>
      </c>
      <c r="Q93" s="225">
        <v>0</v>
      </c>
      <c r="R93" s="225">
        <f>Q93*H93</f>
        <v>0</v>
      </c>
      <c r="S93" s="225">
        <v>0</v>
      </c>
      <c r="T93" s="226">
        <f>S93*H93</f>
        <v>0</v>
      </c>
      <c r="U93" s="41"/>
      <c r="V93" s="41"/>
      <c r="W93" s="41"/>
      <c r="X93" s="41"/>
      <c r="Y93" s="41"/>
      <c r="Z93" s="41"/>
      <c r="AA93" s="41"/>
      <c r="AB93" s="41"/>
      <c r="AC93" s="41"/>
      <c r="AD93" s="41"/>
      <c r="AE93" s="41"/>
      <c r="AR93" s="227" t="s">
        <v>318</v>
      </c>
      <c r="AT93" s="227" t="s">
        <v>159</v>
      </c>
      <c r="AU93" s="227" t="s">
        <v>81</v>
      </c>
      <c r="AY93" s="20" t="s">
        <v>156</v>
      </c>
      <c r="BE93" s="228">
        <f>IF(N93="základní",J93,0)</f>
        <v>0</v>
      </c>
      <c r="BF93" s="228">
        <f>IF(N93="snížená",J93,0)</f>
        <v>0</v>
      </c>
      <c r="BG93" s="228">
        <f>IF(N93="zákl. přenesená",J93,0)</f>
        <v>0</v>
      </c>
      <c r="BH93" s="228">
        <f>IF(N93="sníž. přenesená",J93,0)</f>
        <v>0</v>
      </c>
      <c r="BI93" s="228">
        <f>IF(N93="nulová",J93,0)</f>
        <v>0</v>
      </c>
      <c r="BJ93" s="20" t="s">
        <v>79</v>
      </c>
      <c r="BK93" s="228">
        <f>ROUND(I93*H93,2)</f>
        <v>0</v>
      </c>
      <c r="BL93" s="20" t="s">
        <v>318</v>
      </c>
      <c r="BM93" s="227" t="s">
        <v>1369</v>
      </c>
    </row>
    <row r="94" s="2" customFormat="1" ht="16.5" customHeight="1">
      <c r="A94" s="41"/>
      <c r="B94" s="42"/>
      <c r="C94" s="216" t="s">
        <v>81</v>
      </c>
      <c r="D94" s="216" t="s">
        <v>159</v>
      </c>
      <c r="E94" s="217" t="s">
        <v>1370</v>
      </c>
      <c r="F94" s="218" t="s">
        <v>1371</v>
      </c>
      <c r="G94" s="219" t="s">
        <v>273</v>
      </c>
      <c r="H94" s="220">
        <v>1</v>
      </c>
      <c r="I94" s="221"/>
      <c r="J94" s="222">
        <f>ROUND(I94*H94,2)</f>
        <v>0</v>
      </c>
      <c r="K94" s="218" t="s">
        <v>19</v>
      </c>
      <c r="L94" s="47"/>
      <c r="M94" s="223" t="s">
        <v>19</v>
      </c>
      <c r="N94" s="224" t="s">
        <v>43</v>
      </c>
      <c r="O94" s="87"/>
      <c r="P94" s="225">
        <f>O94*H94</f>
        <v>0</v>
      </c>
      <c r="Q94" s="225">
        <v>0</v>
      </c>
      <c r="R94" s="225">
        <f>Q94*H94</f>
        <v>0</v>
      </c>
      <c r="S94" s="225">
        <v>0</v>
      </c>
      <c r="T94" s="226">
        <f>S94*H94</f>
        <v>0</v>
      </c>
      <c r="U94" s="41"/>
      <c r="V94" s="41"/>
      <c r="W94" s="41"/>
      <c r="X94" s="41"/>
      <c r="Y94" s="41"/>
      <c r="Z94" s="41"/>
      <c r="AA94" s="41"/>
      <c r="AB94" s="41"/>
      <c r="AC94" s="41"/>
      <c r="AD94" s="41"/>
      <c r="AE94" s="41"/>
      <c r="AR94" s="227" t="s">
        <v>318</v>
      </c>
      <c r="AT94" s="227" t="s">
        <v>159</v>
      </c>
      <c r="AU94" s="227" t="s">
        <v>81</v>
      </c>
      <c r="AY94" s="20" t="s">
        <v>156</v>
      </c>
      <c r="BE94" s="228">
        <f>IF(N94="základní",J94,0)</f>
        <v>0</v>
      </c>
      <c r="BF94" s="228">
        <f>IF(N94="snížená",J94,0)</f>
        <v>0</v>
      </c>
      <c r="BG94" s="228">
        <f>IF(N94="zákl. přenesená",J94,0)</f>
        <v>0</v>
      </c>
      <c r="BH94" s="228">
        <f>IF(N94="sníž. přenesená",J94,0)</f>
        <v>0</v>
      </c>
      <c r="BI94" s="228">
        <f>IF(N94="nulová",J94,0)</f>
        <v>0</v>
      </c>
      <c r="BJ94" s="20" t="s">
        <v>79</v>
      </c>
      <c r="BK94" s="228">
        <f>ROUND(I94*H94,2)</f>
        <v>0</v>
      </c>
      <c r="BL94" s="20" t="s">
        <v>318</v>
      </c>
      <c r="BM94" s="227" t="s">
        <v>1372</v>
      </c>
    </row>
    <row r="95" s="2" customFormat="1" ht="16.5" customHeight="1">
      <c r="A95" s="41"/>
      <c r="B95" s="42"/>
      <c r="C95" s="216" t="s">
        <v>106</v>
      </c>
      <c r="D95" s="216" t="s">
        <v>159</v>
      </c>
      <c r="E95" s="217" t="s">
        <v>1373</v>
      </c>
      <c r="F95" s="218" t="s">
        <v>1374</v>
      </c>
      <c r="G95" s="219" t="s">
        <v>273</v>
      </c>
      <c r="H95" s="220">
        <v>1</v>
      </c>
      <c r="I95" s="221"/>
      <c r="J95" s="222">
        <f>ROUND(I95*H95,2)</f>
        <v>0</v>
      </c>
      <c r="K95" s="218" t="s">
        <v>19</v>
      </c>
      <c r="L95" s="47"/>
      <c r="M95" s="223" t="s">
        <v>19</v>
      </c>
      <c r="N95" s="224" t="s">
        <v>43</v>
      </c>
      <c r="O95" s="87"/>
      <c r="P95" s="225">
        <f>O95*H95</f>
        <v>0</v>
      </c>
      <c r="Q95" s="225">
        <v>0</v>
      </c>
      <c r="R95" s="225">
        <f>Q95*H95</f>
        <v>0</v>
      </c>
      <c r="S95" s="225">
        <v>0</v>
      </c>
      <c r="T95" s="226">
        <f>S95*H95</f>
        <v>0</v>
      </c>
      <c r="U95" s="41"/>
      <c r="V95" s="41"/>
      <c r="W95" s="41"/>
      <c r="X95" s="41"/>
      <c r="Y95" s="41"/>
      <c r="Z95" s="41"/>
      <c r="AA95" s="41"/>
      <c r="AB95" s="41"/>
      <c r="AC95" s="41"/>
      <c r="AD95" s="41"/>
      <c r="AE95" s="41"/>
      <c r="AR95" s="227" t="s">
        <v>318</v>
      </c>
      <c r="AT95" s="227" t="s">
        <v>159</v>
      </c>
      <c r="AU95" s="227" t="s">
        <v>81</v>
      </c>
      <c r="AY95" s="20" t="s">
        <v>156</v>
      </c>
      <c r="BE95" s="228">
        <f>IF(N95="základní",J95,0)</f>
        <v>0</v>
      </c>
      <c r="BF95" s="228">
        <f>IF(N95="snížená",J95,0)</f>
        <v>0</v>
      </c>
      <c r="BG95" s="228">
        <f>IF(N95="zákl. přenesená",J95,0)</f>
        <v>0</v>
      </c>
      <c r="BH95" s="228">
        <f>IF(N95="sníž. přenesená",J95,0)</f>
        <v>0</v>
      </c>
      <c r="BI95" s="228">
        <f>IF(N95="nulová",J95,0)</f>
        <v>0</v>
      </c>
      <c r="BJ95" s="20" t="s">
        <v>79</v>
      </c>
      <c r="BK95" s="228">
        <f>ROUND(I95*H95,2)</f>
        <v>0</v>
      </c>
      <c r="BL95" s="20" t="s">
        <v>318</v>
      </c>
      <c r="BM95" s="227" t="s">
        <v>1375</v>
      </c>
    </row>
    <row r="96" s="2" customFormat="1" ht="24.15" customHeight="1">
      <c r="A96" s="41"/>
      <c r="B96" s="42"/>
      <c r="C96" s="216" t="s">
        <v>178</v>
      </c>
      <c r="D96" s="216" t="s">
        <v>159</v>
      </c>
      <c r="E96" s="217" t="s">
        <v>1376</v>
      </c>
      <c r="F96" s="218" t="s">
        <v>1377</v>
      </c>
      <c r="G96" s="219" t="s">
        <v>551</v>
      </c>
      <c r="H96" s="293"/>
      <c r="I96" s="221"/>
      <c r="J96" s="222">
        <f>ROUND(I96*H96,2)</f>
        <v>0</v>
      </c>
      <c r="K96" s="218" t="s">
        <v>219</v>
      </c>
      <c r="L96" s="47"/>
      <c r="M96" s="223" t="s">
        <v>19</v>
      </c>
      <c r="N96" s="224"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318</v>
      </c>
      <c r="AT96" s="227" t="s">
        <v>159</v>
      </c>
      <c r="AU96" s="227" t="s">
        <v>81</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318</v>
      </c>
      <c r="BM96" s="227" t="s">
        <v>1378</v>
      </c>
    </row>
    <row r="97" s="2" customFormat="1">
      <c r="A97" s="41"/>
      <c r="B97" s="42"/>
      <c r="C97" s="43"/>
      <c r="D97" s="229" t="s">
        <v>166</v>
      </c>
      <c r="E97" s="43"/>
      <c r="F97" s="230" t="s">
        <v>1379</v>
      </c>
      <c r="G97" s="43"/>
      <c r="H97" s="43"/>
      <c r="I97" s="231"/>
      <c r="J97" s="43"/>
      <c r="K97" s="43"/>
      <c r="L97" s="47"/>
      <c r="M97" s="232"/>
      <c r="N97" s="233"/>
      <c r="O97" s="87"/>
      <c r="P97" s="87"/>
      <c r="Q97" s="87"/>
      <c r="R97" s="87"/>
      <c r="S97" s="87"/>
      <c r="T97" s="88"/>
      <c r="U97" s="41"/>
      <c r="V97" s="41"/>
      <c r="W97" s="41"/>
      <c r="X97" s="41"/>
      <c r="Y97" s="41"/>
      <c r="Z97" s="41"/>
      <c r="AA97" s="41"/>
      <c r="AB97" s="41"/>
      <c r="AC97" s="41"/>
      <c r="AD97" s="41"/>
      <c r="AE97" s="41"/>
      <c r="AT97" s="20" t="s">
        <v>166</v>
      </c>
      <c r="AU97" s="20" t="s">
        <v>81</v>
      </c>
    </row>
    <row r="98" s="12" customFormat="1" ht="22.8" customHeight="1">
      <c r="A98" s="12"/>
      <c r="B98" s="200"/>
      <c r="C98" s="201"/>
      <c r="D98" s="202" t="s">
        <v>71</v>
      </c>
      <c r="E98" s="214" t="s">
        <v>1380</v>
      </c>
      <c r="F98" s="214" t="s">
        <v>1381</v>
      </c>
      <c r="G98" s="201"/>
      <c r="H98" s="201"/>
      <c r="I98" s="204"/>
      <c r="J98" s="215">
        <f>BK98</f>
        <v>0</v>
      </c>
      <c r="K98" s="201"/>
      <c r="L98" s="206"/>
      <c r="M98" s="207"/>
      <c r="N98" s="208"/>
      <c r="O98" s="208"/>
      <c r="P98" s="209">
        <f>SUM(P99:P110)</f>
        <v>0</v>
      </c>
      <c r="Q98" s="208"/>
      <c r="R98" s="209">
        <f>SUM(R99:R110)</f>
        <v>0.15520000000000001</v>
      </c>
      <c r="S98" s="208"/>
      <c r="T98" s="210">
        <f>SUM(T99:T110)</f>
        <v>0</v>
      </c>
      <c r="U98" s="12"/>
      <c r="V98" s="12"/>
      <c r="W98" s="12"/>
      <c r="X98" s="12"/>
      <c r="Y98" s="12"/>
      <c r="Z98" s="12"/>
      <c r="AA98" s="12"/>
      <c r="AB98" s="12"/>
      <c r="AC98" s="12"/>
      <c r="AD98" s="12"/>
      <c r="AE98" s="12"/>
      <c r="AR98" s="211" t="s">
        <v>81</v>
      </c>
      <c r="AT98" s="212" t="s">
        <v>71</v>
      </c>
      <c r="AU98" s="212" t="s">
        <v>79</v>
      </c>
      <c r="AY98" s="211" t="s">
        <v>156</v>
      </c>
      <c r="BK98" s="213">
        <f>SUM(BK99:BK110)</f>
        <v>0</v>
      </c>
    </row>
    <row r="99" s="2" customFormat="1" ht="16.5" customHeight="1">
      <c r="A99" s="41"/>
      <c r="B99" s="42"/>
      <c r="C99" s="216" t="s">
        <v>155</v>
      </c>
      <c r="D99" s="216" t="s">
        <v>159</v>
      </c>
      <c r="E99" s="217" t="s">
        <v>1382</v>
      </c>
      <c r="F99" s="218" t="s">
        <v>1383</v>
      </c>
      <c r="G99" s="219" t="s">
        <v>187</v>
      </c>
      <c r="H99" s="220">
        <v>2</v>
      </c>
      <c r="I99" s="221"/>
      <c r="J99" s="222">
        <f>ROUND(I99*H99,2)</f>
        <v>0</v>
      </c>
      <c r="K99" s="218" t="s">
        <v>19</v>
      </c>
      <c r="L99" s="47"/>
      <c r="M99" s="223" t="s">
        <v>19</v>
      </c>
      <c r="N99" s="224" t="s">
        <v>43</v>
      </c>
      <c r="O99" s="87"/>
      <c r="P99" s="225">
        <f>O99*H99</f>
        <v>0</v>
      </c>
      <c r="Q99" s="225">
        <v>0</v>
      </c>
      <c r="R99" s="225">
        <f>Q99*H99</f>
        <v>0</v>
      </c>
      <c r="S99" s="225">
        <v>0</v>
      </c>
      <c r="T99" s="226">
        <f>S99*H99</f>
        <v>0</v>
      </c>
      <c r="U99" s="41"/>
      <c r="V99" s="41"/>
      <c r="W99" s="41"/>
      <c r="X99" s="41"/>
      <c r="Y99" s="41"/>
      <c r="Z99" s="41"/>
      <c r="AA99" s="41"/>
      <c r="AB99" s="41"/>
      <c r="AC99" s="41"/>
      <c r="AD99" s="41"/>
      <c r="AE99" s="41"/>
      <c r="AR99" s="227" t="s">
        <v>318</v>
      </c>
      <c r="AT99" s="227" t="s">
        <v>159</v>
      </c>
      <c r="AU99" s="227" t="s">
        <v>81</v>
      </c>
      <c r="AY99" s="20" t="s">
        <v>156</v>
      </c>
      <c r="BE99" s="228">
        <f>IF(N99="základní",J99,0)</f>
        <v>0</v>
      </c>
      <c r="BF99" s="228">
        <f>IF(N99="snížená",J99,0)</f>
        <v>0</v>
      </c>
      <c r="BG99" s="228">
        <f>IF(N99="zákl. přenesená",J99,0)</f>
        <v>0</v>
      </c>
      <c r="BH99" s="228">
        <f>IF(N99="sníž. přenesená",J99,0)</f>
        <v>0</v>
      </c>
      <c r="BI99" s="228">
        <f>IF(N99="nulová",J99,0)</f>
        <v>0</v>
      </c>
      <c r="BJ99" s="20" t="s">
        <v>79</v>
      </c>
      <c r="BK99" s="228">
        <f>ROUND(I99*H99,2)</f>
        <v>0</v>
      </c>
      <c r="BL99" s="20" t="s">
        <v>318</v>
      </c>
      <c r="BM99" s="227" t="s">
        <v>1384</v>
      </c>
    </row>
    <row r="100" s="2" customFormat="1" ht="16.5" customHeight="1">
      <c r="A100" s="41"/>
      <c r="B100" s="42"/>
      <c r="C100" s="216" t="s">
        <v>189</v>
      </c>
      <c r="D100" s="216" t="s">
        <v>159</v>
      </c>
      <c r="E100" s="217" t="s">
        <v>1385</v>
      </c>
      <c r="F100" s="218" t="s">
        <v>1386</v>
      </c>
      <c r="G100" s="219" t="s">
        <v>273</v>
      </c>
      <c r="H100" s="220">
        <v>16</v>
      </c>
      <c r="I100" s="221"/>
      <c r="J100" s="222">
        <f>ROUND(I100*H100,2)</f>
        <v>0</v>
      </c>
      <c r="K100" s="218" t="s">
        <v>19</v>
      </c>
      <c r="L100" s="47"/>
      <c r="M100" s="223" t="s">
        <v>19</v>
      </c>
      <c r="N100" s="224" t="s">
        <v>43</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318</v>
      </c>
      <c r="AT100" s="227" t="s">
        <v>159</v>
      </c>
      <c r="AU100" s="227" t="s">
        <v>81</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318</v>
      </c>
      <c r="BM100" s="227" t="s">
        <v>1387</v>
      </c>
    </row>
    <row r="101" s="2" customFormat="1" ht="16.5" customHeight="1">
      <c r="A101" s="41"/>
      <c r="B101" s="42"/>
      <c r="C101" s="216" t="s">
        <v>256</v>
      </c>
      <c r="D101" s="216" t="s">
        <v>159</v>
      </c>
      <c r="E101" s="217" t="s">
        <v>1388</v>
      </c>
      <c r="F101" s="218" t="s">
        <v>1389</v>
      </c>
      <c r="G101" s="219" t="s">
        <v>266</v>
      </c>
      <c r="H101" s="220">
        <v>17</v>
      </c>
      <c r="I101" s="221"/>
      <c r="J101" s="222">
        <f>ROUND(I101*H101,2)</f>
        <v>0</v>
      </c>
      <c r="K101" s="218" t="s">
        <v>163</v>
      </c>
      <c r="L101" s="47"/>
      <c r="M101" s="223" t="s">
        <v>19</v>
      </c>
      <c r="N101" s="224" t="s">
        <v>43</v>
      </c>
      <c r="O101" s="87"/>
      <c r="P101" s="225">
        <f>O101*H101</f>
        <v>0</v>
      </c>
      <c r="Q101" s="225">
        <v>0.00048000000000000001</v>
      </c>
      <c r="R101" s="225">
        <f>Q101*H101</f>
        <v>0.0081600000000000006</v>
      </c>
      <c r="S101" s="225">
        <v>0</v>
      </c>
      <c r="T101" s="226">
        <f>S101*H101</f>
        <v>0</v>
      </c>
      <c r="U101" s="41"/>
      <c r="V101" s="41"/>
      <c r="W101" s="41"/>
      <c r="X101" s="41"/>
      <c r="Y101" s="41"/>
      <c r="Z101" s="41"/>
      <c r="AA101" s="41"/>
      <c r="AB101" s="41"/>
      <c r="AC101" s="41"/>
      <c r="AD101" s="41"/>
      <c r="AE101" s="41"/>
      <c r="AR101" s="227" t="s">
        <v>318</v>
      </c>
      <c r="AT101" s="227" t="s">
        <v>159</v>
      </c>
      <c r="AU101" s="227" t="s">
        <v>81</v>
      </c>
      <c r="AY101" s="20" t="s">
        <v>156</v>
      </c>
      <c r="BE101" s="228">
        <f>IF(N101="základní",J101,0)</f>
        <v>0</v>
      </c>
      <c r="BF101" s="228">
        <f>IF(N101="snížená",J101,0)</f>
        <v>0</v>
      </c>
      <c r="BG101" s="228">
        <f>IF(N101="zákl. přenesená",J101,0)</f>
        <v>0</v>
      </c>
      <c r="BH101" s="228">
        <f>IF(N101="sníž. přenesená",J101,0)</f>
        <v>0</v>
      </c>
      <c r="BI101" s="228">
        <f>IF(N101="nulová",J101,0)</f>
        <v>0</v>
      </c>
      <c r="BJ101" s="20" t="s">
        <v>79</v>
      </c>
      <c r="BK101" s="228">
        <f>ROUND(I101*H101,2)</f>
        <v>0</v>
      </c>
      <c r="BL101" s="20" t="s">
        <v>318</v>
      </c>
      <c r="BM101" s="227" t="s">
        <v>1390</v>
      </c>
    </row>
    <row r="102" s="2" customFormat="1">
      <c r="A102" s="41"/>
      <c r="B102" s="42"/>
      <c r="C102" s="43"/>
      <c r="D102" s="229" t="s">
        <v>166</v>
      </c>
      <c r="E102" s="43"/>
      <c r="F102" s="230" t="s">
        <v>1391</v>
      </c>
      <c r="G102" s="43"/>
      <c r="H102" s="43"/>
      <c r="I102" s="231"/>
      <c r="J102" s="43"/>
      <c r="K102" s="43"/>
      <c r="L102" s="47"/>
      <c r="M102" s="232"/>
      <c r="N102" s="233"/>
      <c r="O102" s="87"/>
      <c r="P102" s="87"/>
      <c r="Q102" s="87"/>
      <c r="R102" s="87"/>
      <c r="S102" s="87"/>
      <c r="T102" s="88"/>
      <c r="U102" s="41"/>
      <c r="V102" s="41"/>
      <c r="W102" s="41"/>
      <c r="X102" s="41"/>
      <c r="Y102" s="41"/>
      <c r="Z102" s="41"/>
      <c r="AA102" s="41"/>
      <c r="AB102" s="41"/>
      <c r="AC102" s="41"/>
      <c r="AD102" s="41"/>
      <c r="AE102" s="41"/>
      <c r="AT102" s="20" t="s">
        <v>166</v>
      </c>
      <c r="AU102" s="20" t="s">
        <v>81</v>
      </c>
    </row>
    <row r="103" s="2" customFormat="1" ht="16.5" customHeight="1">
      <c r="A103" s="41"/>
      <c r="B103" s="42"/>
      <c r="C103" s="216" t="s">
        <v>263</v>
      </c>
      <c r="D103" s="216" t="s">
        <v>159</v>
      </c>
      <c r="E103" s="217" t="s">
        <v>1392</v>
      </c>
      <c r="F103" s="218" t="s">
        <v>1393</v>
      </c>
      <c r="G103" s="219" t="s">
        <v>266</v>
      </c>
      <c r="H103" s="220">
        <v>100</v>
      </c>
      <c r="I103" s="221"/>
      <c r="J103" s="222">
        <f>ROUND(I103*H103,2)</f>
        <v>0</v>
      </c>
      <c r="K103" s="218" t="s">
        <v>219</v>
      </c>
      <c r="L103" s="47"/>
      <c r="M103" s="223" t="s">
        <v>19</v>
      </c>
      <c r="N103" s="224" t="s">
        <v>43</v>
      </c>
      <c r="O103" s="87"/>
      <c r="P103" s="225">
        <f>O103*H103</f>
        <v>0</v>
      </c>
      <c r="Q103" s="225">
        <v>0.0012899999999999999</v>
      </c>
      <c r="R103" s="225">
        <f>Q103*H103</f>
        <v>0.129</v>
      </c>
      <c r="S103" s="225">
        <v>0</v>
      </c>
      <c r="T103" s="226">
        <f>S103*H103</f>
        <v>0</v>
      </c>
      <c r="U103" s="41"/>
      <c r="V103" s="41"/>
      <c r="W103" s="41"/>
      <c r="X103" s="41"/>
      <c r="Y103" s="41"/>
      <c r="Z103" s="41"/>
      <c r="AA103" s="41"/>
      <c r="AB103" s="41"/>
      <c r="AC103" s="41"/>
      <c r="AD103" s="41"/>
      <c r="AE103" s="41"/>
      <c r="AR103" s="227" t="s">
        <v>318</v>
      </c>
      <c r="AT103" s="227" t="s">
        <v>159</v>
      </c>
      <c r="AU103" s="227" t="s">
        <v>81</v>
      </c>
      <c r="AY103" s="20" t="s">
        <v>156</v>
      </c>
      <c r="BE103" s="228">
        <f>IF(N103="základní",J103,0)</f>
        <v>0</v>
      </c>
      <c r="BF103" s="228">
        <f>IF(N103="snížená",J103,0)</f>
        <v>0</v>
      </c>
      <c r="BG103" s="228">
        <f>IF(N103="zákl. přenesená",J103,0)</f>
        <v>0</v>
      </c>
      <c r="BH103" s="228">
        <f>IF(N103="sníž. přenesená",J103,0)</f>
        <v>0</v>
      </c>
      <c r="BI103" s="228">
        <f>IF(N103="nulová",J103,0)</f>
        <v>0</v>
      </c>
      <c r="BJ103" s="20" t="s">
        <v>79</v>
      </c>
      <c r="BK103" s="228">
        <f>ROUND(I103*H103,2)</f>
        <v>0</v>
      </c>
      <c r="BL103" s="20" t="s">
        <v>318</v>
      </c>
      <c r="BM103" s="227" t="s">
        <v>1394</v>
      </c>
    </row>
    <row r="104" s="2" customFormat="1">
      <c r="A104" s="41"/>
      <c r="B104" s="42"/>
      <c r="C104" s="43"/>
      <c r="D104" s="229" t="s">
        <v>166</v>
      </c>
      <c r="E104" s="43"/>
      <c r="F104" s="230" t="s">
        <v>1395</v>
      </c>
      <c r="G104" s="43"/>
      <c r="H104" s="43"/>
      <c r="I104" s="231"/>
      <c r="J104" s="43"/>
      <c r="K104" s="43"/>
      <c r="L104" s="47"/>
      <c r="M104" s="232"/>
      <c r="N104" s="233"/>
      <c r="O104" s="87"/>
      <c r="P104" s="87"/>
      <c r="Q104" s="87"/>
      <c r="R104" s="87"/>
      <c r="S104" s="87"/>
      <c r="T104" s="88"/>
      <c r="U104" s="41"/>
      <c r="V104" s="41"/>
      <c r="W104" s="41"/>
      <c r="X104" s="41"/>
      <c r="Y104" s="41"/>
      <c r="Z104" s="41"/>
      <c r="AA104" s="41"/>
      <c r="AB104" s="41"/>
      <c r="AC104" s="41"/>
      <c r="AD104" s="41"/>
      <c r="AE104" s="41"/>
      <c r="AT104" s="20" t="s">
        <v>166</v>
      </c>
      <c r="AU104" s="20" t="s">
        <v>81</v>
      </c>
    </row>
    <row r="105" s="2" customFormat="1" ht="33" customHeight="1">
      <c r="A105" s="41"/>
      <c r="B105" s="42"/>
      <c r="C105" s="216" t="s">
        <v>270</v>
      </c>
      <c r="D105" s="216" t="s">
        <v>159</v>
      </c>
      <c r="E105" s="217" t="s">
        <v>1396</v>
      </c>
      <c r="F105" s="218" t="s">
        <v>1397</v>
      </c>
      <c r="G105" s="219" t="s">
        <v>266</v>
      </c>
      <c r="H105" s="220">
        <v>17</v>
      </c>
      <c r="I105" s="221"/>
      <c r="J105" s="222">
        <f>ROUND(I105*H105,2)</f>
        <v>0</v>
      </c>
      <c r="K105" s="218" t="s">
        <v>219</v>
      </c>
      <c r="L105" s="47"/>
      <c r="M105" s="223" t="s">
        <v>19</v>
      </c>
      <c r="N105" s="224" t="s">
        <v>43</v>
      </c>
      <c r="O105" s="87"/>
      <c r="P105" s="225">
        <f>O105*H105</f>
        <v>0</v>
      </c>
      <c r="Q105" s="225">
        <v>0.00012</v>
      </c>
      <c r="R105" s="225">
        <f>Q105*H105</f>
        <v>0.0020400000000000001</v>
      </c>
      <c r="S105" s="225">
        <v>0</v>
      </c>
      <c r="T105" s="226">
        <f>S105*H105</f>
        <v>0</v>
      </c>
      <c r="U105" s="41"/>
      <c r="V105" s="41"/>
      <c r="W105" s="41"/>
      <c r="X105" s="41"/>
      <c r="Y105" s="41"/>
      <c r="Z105" s="41"/>
      <c r="AA105" s="41"/>
      <c r="AB105" s="41"/>
      <c r="AC105" s="41"/>
      <c r="AD105" s="41"/>
      <c r="AE105" s="41"/>
      <c r="AR105" s="227" t="s">
        <v>318</v>
      </c>
      <c r="AT105" s="227" t="s">
        <v>159</v>
      </c>
      <c r="AU105" s="227" t="s">
        <v>81</v>
      </c>
      <c r="AY105" s="20" t="s">
        <v>156</v>
      </c>
      <c r="BE105" s="228">
        <f>IF(N105="základní",J105,0)</f>
        <v>0</v>
      </c>
      <c r="BF105" s="228">
        <f>IF(N105="snížená",J105,0)</f>
        <v>0</v>
      </c>
      <c r="BG105" s="228">
        <f>IF(N105="zákl. přenesená",J105,0)</f>
        <v>0</v>
      </c>
      <c r="BH105" s="228">
        <f>IF(N105="sníž. přenesená",J105,0)</f>
        <v>0</v>
      </c>
      <c r="BI105" s="228">
        <f>IF(N105="nulová",J105,0)</f>
        <v>0</v>
      </c>
      <c r="BJ105" s="20" t="s">
        <v>79</v>
      </c>
      <c r="BK105" s="228">
        <f>ROUND(I105*H105,2)</f>
        <v>0</v>
      </c>
      <c r="BL105" s="20" t="s">
        <v>318</v>
      </c>
      <c r="BM105" s="227" t="s">
        <v>1398</v>
      </c>
    </row>
    <row r="106" s="2" customFormat="1">
      <c r="A106" s="41"/>
      <c r="B106" s="42"/>
      <c r="C106" s="43"/>
      <c r="D106" s="229" t="s">
        <v>166</v>
      </c>
      <c r="E106" s="43"/>
      <c r="F106" s="230" t="s">
        <v>1399</v>
      </c>
      <c r="G106" s="43"/>
      <c r="H106" s="43"/>
      <c r="I106" s="231"/>
      <c r="J106" s="43"/>
      <c r="K106" s="43"/>
      <c r="L106" s="47"/>
      <c r="M106" s="232"/>
      <c r="N106" s="233"/>
      <c r="O106" s="87"/>
      <c r="P106" s="87"/>
      <c r="Q106" s="87"/>
      <c r="R106" s="87"/>
      <c r="S106" s="87"/>
      <c r="T106" s="88"/>
      <c r="U106" s="41"/>
      <c r="V106" s="41"/>
      <c r="W106" s="41"/>
      <c r="X106" s="41"/>
      <c r="Y106" s="41"/>
      <c r="Z106" s="41"/>
      <c r="AA106" s="41"/>
      <c r="AB106" s="41"/>
      <c r="AC106" s="41"/>
      <c r="AD106" s="41"/>
      <c r="AE106" s="41"/>
      <c r="AT106" s="20" t="s">
        <v>166</v>
      </c>
      <c r="AU106" s="20" t="s">
        <v>81</v>
      </c>
    </row>
    <row r="107" s="2" customFormat="1" ht="33" customHeight="1">
      <c r="A107" s="41"/>
      <c r="B107" s="42"/>
      <c r="C107" s="216" t="s">
        <v>276</v>
      </c>
      <c r="D107" s="216" t="s">
        <v>159</v>
      </c>
      <c r="E107" s="217" t="s">
        <v>1400</v>
      </c>
      <c r="F107" s="218" t="s">
        <v>1401</v>
      </c>
      <c r="G107" s="219" t="s">
        <v>266</v>
      </c>
      <c r="H107" s="220">
        <v>100</v>
      </c>
      <c r="I107" s="221"/>
      <c r="J107" s="222">
        <f>ROUND(I107*H107,2)</f>
        <v>0</v>
      </c>
      <c r="K107" s="218" t="s">
        <v>219</v>
      </c>
      <c r="L107" s="47"/>
      <c r="M107" s="223" t="s">
        <v>19</v>
      </c>
      <c r="N107" s="224" t="s">
        <v>43</v>
      </c>
      <c r="O107" s="87"/>
      <c r="P107" s="225">
        <f>O107*H107</f>
        <v>0</v>
      </c>
      <c r="Q107" s="225">
        <v>0.00016000000000000001</v>
      </c>
      <c r="R107" s="225">
        <f>Q107*H107</f>
        <v>0.016</v>
      </c>
      <c r="S107" s="225">
        <v>0</v>
      </c>
      <c r="T107" s="226">
        <f>S107*H107</f>
        <v>0</v>
      </c>
      <c r="U107" s="41"/>
      <c r="V107" s="41"/>
      <c r="W107" s="41"/>
      <c r="X107" s="41"/>
      <c r="Y107" s="41"/>
      <c r="Z107" s="41"/>
      <c r="AA107" s="41"/>
      <c r="AB107" s="41"/>
      <c r="AC107" s="41"/>
      <c r="AD107" s="41"/>
      <c r="AE107" s="41"/>
      <c r="AR107" s="227" t="s">
        <v>318</v>
      </c>
      <c r="AT107" s="227" t="s">
        <v>159</v>
      </c>
      <c r="AU107" s="227" t="s">
        <v>81</v>
      </c>
      <c r="AY107" s="20" t="s">
        <v>156</v>
      </c>
      <c r="BE107" s="228">
        <f>IF(N107="základní",J107,0)</f>
        <v>0</v>
      </c>
      <c r="BF107" s="228">
        <f>IF(N107="snížená",J107,0)</f>
        <v>0</v>
      </c>
      <c r="BG107" s="228">
        <f>IF(N107="zákl. přenesená",J107,0)</f>
        <v>0</v>
      </c>
      <c r="BH107" s="228">
        <f>IF(N107="sníž. přenesená",J107,0)</f>
        <v>0</v>
      </c>
      <c r="BI107" s="228">
        <f>IF(N107="nulová",J107,0)</f>
        <v>0</v>
      </c>
      <c r="BJ107" s="20" t="s">
        <v>79</v>
      </c>
      <c r="BK107" s="228">
        <f>ROUND(I107*H107,2)</f>
        <v>0</v>
      </c>
      <c r="BL107" s="20" t="s">
        <v>318</v>
      </c>
      <c r="BM107" s="227" t="s">
        <v>1402</v>
      </c>
    </row>
    <row r="108" s="2" customFormat="1">
      <c r="A108" s="41"/>
      <c r="B108" s="42"/>
      <c r="C108" s="43"/>
      <c r="D108" s="229" t="s">
        <v>166</v>
      </c>
      <c r="E108" s="43"/>
      <c r="F108" s="230" t="s">
        <v>1403</v>
      </c>
      <c r="G108" s="43"/>
      <c r="H108" s="43"/>
      <c r="I108" s="231"/>
      <c r="J108" s="43"/>
      <c r="K108" s="43"/>
      <c r="L108" s="47"/>
      <c r="M108" s="232"/>
      <c r="N108" s="233"/>
      <c r="O108" s="87"/>
      <c r="P108" s="87"/>
      <c r="Q108" s="87"/>
      <c r="R108" s="87"/>
      <c r="S108" s="87"/>
      <c r="T108" s="88"/>
      <c r="U108" s="41"/>
      <c r="V108" s="41"/>
      <c r="W108" s="41"/>
      <c r="X108" s="41"/>
      <c r="Y108" s="41"/>
      <c r="Z108" s="41"/>
      <c r="AA108" s="41"/>
      <c r="AB108" s="41"/>
      <c r="AC108" s="41"/>
      <c r="AD108" s="41"/>
      <c r="AE108" s="41"/>
      <c r="AT108" s="20" t="s">
        <v>166</v>
      </c>
      <c r="AU108" s="20" t="s">
        <v>81</v>
      </c>
    </row>
    <row r="109" s="2" customFormat="1" ht="24.15" customHeight="1">
      <c r="A109" s="41"/>
      <c r="B109" s="42"/>
      <c r="C109" s="216" t="s">
        <v>281</v>
      </c>
      <c r="D109" s="216" t="s">
        <v>159</v>
      </c>
      <c r="E109" s="217" t="s">
        <v>1404</v>
      </c>
      <c r="F109" s="218" t="s">
        <v>1405</v>
      </c>
      <c r="G109" s="219" t="s">
        <v>551</v>
      </c>
      <c r="H109" s="293"/>
      <c r="I109" s="221"/>
      <c r="J109" s="222">
        <f>ROUND(I109*H109,2)</f>
        <v>0</v>
      </c>
      <c r="K109" s="218" t="s">
        <v>219</v>
      </c>
      <c r="L109" s="47"/>
      <c r="M109" s="223" t="s">
        <v>19</v>
      </c>
      <c r="N109" s="224" t="s">
        <v>43</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318</v>
      </c>
      <c r="AT109" s="227" t="s">
        <v>159</v>
      </c>
      <c r="AU109" s="227" t="s">
        <v>81</v>
      </c>
      <c r="AY109" s="20" t="s">
        <v>156</v>
      </c>
      <c r="BE109" s="228">
        <f>IF(N109="základní",J109,0)</f>
        <v>0</v>
      </c>
      <c r="BF109" s="228">
        <f>IF(N109="snížená",J109,0)</f>
        <v>0</v>
      </c>
      <c r="BG109" s="228">
        <f>IF(N109="zákl. přenesená",J109,0)</f>
        <v>0</v>
      </c>
      <c r="BH109" s="228">
        <f>IF(N109="sníž. přenesená",J109,0)</f>
        <v>0</v>
      </c>
      <c r="BI109" s="228">
        <f>IF(N109="nulová",J109,0)</f>
        <v>0</v>
      </c>
      <c r="BJ109" s="20" t="s">
        <v>79</v>
      </c>
      <c r="BK109" s="228">
        <f>ROUND(I109*H109,2)</f>
        <v>0</v>
      </c>
      <c r="BL109" s="20" t="s">
        <v>318</v>
      </c>
      <c r="BM109" s="227" t="s">
        <v>1406</v>
      </c>
    </row>
    <row r="110" s="2" customFormat="1">
      <c r="A110" s="41"/>
      <c r="B110" s="42"/>
      <c r="C110" s="43"/>
      <c r="D110" s="229" t="s">
        <v>166</v>
      </c>
      <c r="E110" s="43"/>
      <c r="F110" s="230" t="s">
        <v>1407</v>
      </c>
      <c r="G110" s="43"/>
      <c r="H110" s="43"/>
      <c r="I110" s="231"/>
      <c r="J110" s="43"/>
      <c r="K110" s="43"/>
      <c r="L110" s="47"/>
      <c r="M110" s="232"/>
      <c r="N110" s="233"/>
      <c r="O110" s="87"/>
      <c r="P110" s="87"/>
      <c r="Q110" s="87"/>
      <c r="R110" s="87"/>
      <c r="S110" s="87"/>
      <c r="T110" s="88"/>
      <c r="U110" s="41"/>
      <c r="V110" s="41"/>
      <c r="W110" s="41"/>
      <c r="X110" s="41"/>
      <c r="Y110" s="41"/>
      <c r="Z110" s="41"/>
      <c r="AA110" s="41"/>
      <c r="AB110" s="41"/>
      <c r="AC110" s="41"/>
      <c r="AD110" s="41"/>
      <c r="AE110" s="41"/>
      <c r="AT110" s="20" t="s">
        <v>166</v>
      </c>
      <c r="AU110" s="20" t="s">
        <v>81</v>
      </c>
    </row>
    <row r="111" s="12" customFormat="1" ht="22.8" customHeight="1">
      <c r="A111" s="12"/>
      <c r="B111" s="200"/>
      <c r="C111" s="201"/>
      <c r="D111" s="202" t="s">
        <v>71</v>
      </c>
      <c r="E111" s="214" t="s">
        <v>1408</v>
      </c>
      <c r="F111" s="214" t="s">
        <v>1409</v>
      </c>
      <c r="G111" s="201"/>
      <c r="H111" s="201"/>
      <c r="I111" s="204"/>
      <c r="J111" s="215">
        <f>BK111</f>
        <v>0</v>
      </c>
      <c r="K111" s="201"/>
      <c r="L111" s="206"/>
      <c r="M111" s="207"/>
      <c r="N111" s="208"/>
      <c r="O111" s="208"/>
      <c r="P111" s="209">
        <f>SUM(P112:P119)</f>
        <v>0</v>
      </c>
      <c r="Q111" s="208"/>
      <c r="R111" s="209">
        <f>SUM(R112:R119)</f>
        <v>0.010079999999999999</v>
      </c>
      <c r="S111" s="208"/>
      <c r="T111" s="210">
        <f>SUM(T112:T119)</f>
        <v>0</v>
      </c>
      <c r="U111" s="12"/>
      <c r="V111" s="12"/>
      <c r="W111" s="12"/>
      <c r="X111" s="12"/>
      <c r="Y111" s="12"/>
      <c r="Z111" s="12"/>
      <c r="AA111" s="12"/>
      <c r="AB111" s="12"/>
      <c r="AC111" s="12"/>
      <c r="AD111" s="12"/>
      <c r="AE111" s="12"/>
      <c r="AR111" s="211" t="s">
        <v>81</v>
      </c>
      <c r="AT111" s="212" t="s">
        <v>71</v>
      </c>
      <c r="AU111" s="212" t="s">
        <v>79</v>
      </c>
      <c r="AY111" s="211" t="s">
        <v>156</v>
      </c>
      <c r="BK111" s="213">
        <f>SUM(BK112:BK119)</f>
        <v>0</v>
      </c>
    </row>
    <row r="112" s="2" customFormat="1" ht="21.75" customHeight="1">
      <c r="A112" s="41"/>
      <c r="B112" s="42"/>
      <c r="C112" s="216" t="s">
        <v>8</v>
      </c>
      <c r="D112" s="216" t="s">
        <v>159</v>
      </c>
      <c r="E112" s="217" t="s">
        <v>1410</v>
      </c>
      <c r="F112" s="218" t="s">
        <v>1411</v>
      </c>
      <c r="G112" s="219" t="s">
        <v>187</v>
      </c>
      <c r="H112" s="220">
        <v>8</v>
      </c>
      <c r="I112" s="221"/>
      <c r="J112" s="222">
        <f>ROUND(I112*H112,2)</f>
        <v>0</v>
      </c>
      <c r="K112" s="218" t="s">
        <v>219</v>
      </c>
      <c r="L112" s="47"/>
      <c r="M112" s="223" t="s">
        <v>19</v>
      </c>
      <c r="N112" s="224" t="s">
        <v>43</v>
      </c>
      <c r="O112" s="87"/>
      <c r="P112" s="225">
        <f>O112*H112</f>
        <v>0</v>
      </c>
      <c r="Q112" s="225">
        <v>0.00025999999999999998</v>
      </c>
      <c r="R112" s="225">
        <f>Q112*H112</f>
        <v>0.0020799999999999998</v>
      </c>
      <c r="S112" s="225">
        <v>0</v>
      </c>
      <c r="T112" s="226">
        <f>S112*H112</f>
        <v>0</v>
      </c>
      <c r="U112" s="41"/>
      <c r="V112" s="41"/>
      <c r="W112" s="41"/>
      <c r="X112" s="41"/>
      <c r="Y112" s="41"/>
      <c r="Z112" s="41"/>
      <c r="AA112" s="41"/>
      <c r="AB112" s="41"/>
      <c r="AC112" s="41"/>
      <c r="AD112" s="41"/>
      <c r="AE112" s="41"/>
      <c r="AR112" s="227" t="s">
        <v>318</v>
      </c>
      <c r="AT112" s="227" t="s">
        <v>159</v>
      </c>
      <c r="AU112" s="227" t="s">
        <v>81</v>
      </c>
      <c r="AY112" s="20" t="s">
        <v>156</v>
      </c>
      <c r="BE112" s="228">
        <f>IF(N112="základní",J112,0)</f>
        <v>0</v>
      </c>
      <c r="BF112" s="228">
        <f>IF(N112="snížená",J112,0)</f>
        <v>0</v>
      </c>
      <c r="BG112" s="228">
        <f>IF(N112="zákl. přenesená",J112,0)</f>
        <v>0</v>
      </c>
      <c r="BH112" s="228">
        <f>IF(N112="sníž. přenesená",J112,0)</f>
        <v>0</v>
      </c>
      <c r="BI112" s="228">
        <f>IF(N112="nulová",J112,0)</f>
        <v>0</v>
      </c>
      <c r="BJ112" s="20" t="s">
        <v>79</v>
      </c>
      <c r="BK112" s="228">
        <f>ROUND(I112*H112,2)</f>
        <v>0</v>
      </c>
      <c r="BL112" s="20" t="s">
        <v>318</v>
      </c>
      <c r="BM112" s="227" t="s">
        <v>1412</v>
      </c>
    </row>
    <row r="113" s="2" customFormat="1">
      <c r="A113" s="41"/>
      <c r="B113" s="42"/>
      <c r="C113" s="43"/>
      <c r="D113" s="229" t="s">
        <v>166</v>
      </c>
      <c r="E113" s="43"/>
      <c r="F113" s="230" t="s">
        <v>1413</v>
      </c>
      <c r="G113" s="43"/>
      <c r="H113" s="43"/>
      <c r="I113" s="231"/>
      <c r="J113" s="43"/>
      <c r="K113" s="43"/>
      <c r="L113" s="47"/>
      <c r="M113" s="232"/>
      <c r="N113" s="233"/>
      <c r="O113" s="87"/>
      <c r="P113" s="87"/>
      <c r="Q113" s="87"/>
      <c r="R113" s="87"/>
      <c r="S113" s="87"/>
      <c r="T113" s="88"/>
      <c r="U113" s="41"/>
      <c r="V113" s="41"/>
      <c r="W113" s="41"/>
      <c r="X113" s="41"/>
      <c r="Y113" s="41"/>
      <c r="Z113" s="41"/>
      <c r="AA113" s="41"/>
      <c r="AB113" s="41"/>
      <c r="AC113" s="41"/>
      <c r="AD113" s="41"/>
      <c r="AE113" s="41"/>
      <c r="AT113" s="20" t="s">
        <v>166</v>
      </c>
      <c r="AU113" s="20" t="s">
        <v>81</v>
      </c>
    </row>
    <row r="114" s="2" customFormat="1" ht="24.15" customHeight="1">
      <c r="A114" s="41"/>
      <c r="B114" s="42"/>
      <c r="C114" s="216" t="s">
        <v>297</v>
      </c>
      <c r="D114" s="216" t="s">
        <v>159</v>
      </c>
      <c r="E114" s="217" t="s">
        <v>1414</v>
      </c>
      <c r="F114" s="218" t="s">
        <v>1415</v>
      </c>
      <c r="G114" s="219" t="s">
        <v>187</v>
      </c>
      <c r="H114" s="220">
        <v>8</v>
      </c>
      <c r="I114" s="221"/>
      <c r="J114" s="222">
        <f>ROUND(I114*H114,2)</f>
        <v>0</v>
      </c>
      <c r="K114" s="218" t="s">
        <v>219</v>
      </c>
      <c r="L114" s="47"/>
      <c r="M114" s="223" t="s">
        <v>19</v>
      </c>
      <c r="N114" s="224" t="s">
        <v>43</v>
      </c>
      <c r="O114" s="87"/>
      <c r="P114" s="225">
        <f>O114*H114</f>
        <v>0</v>
      </c>
      <c r="Q114" s="225">
        <v>0.00013999999999999999</v>
      </c>
      <c r="R114" s="225">
        <f>Q114*H114</f>
        <v>0.0011199999999999999</v>
      </c>
      <c r="S114" s="225">
        <v>0</v>
      </c>
      <c r="T114" s="226">
        <f>S114*H114</f>
        <v>0</v>
      </c>
      <c r="U114" s="41"/>
      <c r="V114" s="41"/>
      <c r="W114" s="41"/>
      <c r="X114" s="41"/>
      <c r="Y114" s="41"/>
      <c r="Z114" s="41"/>
      <c r="AA114" s="41"/>
      <c r="AB114" s="41"/>
      <c r="AC114" s="41"/>
      <c r="AD114" s="41"/>
      <c r="AE114" s="41"/>
      <c r="AR114" s="227" t="s">
        <v>318</v>
      </c>
      <c r="AT114" s="227" t="s">
        <v>159</v>
      </c>
      <c r="AU114" s="227" t="s">
        <v>81</v>
      </c>
      <c r="AY114" s="20" t="s">
        <v>156</v>
      </c>
      <c r="BE114" s="228">
        <f>IF(N114="základní",J114,0)</f>
        <v>0</v>
      </c>
      <c r="BF114" s="228">
        <f>IF(N114="snížená",J114,0)</f>
        <v>0</v>
      </c>
      <c r="BG114" s="228">
        <f>IF(N114="zákl. přenesená",J114,0)</f>
        <v>0</v>
      </c>
      <c r="BH114" s="228">
        <f>IF(N114="sníž. přenesená",J114,0)</f>
        <v>0</v>
      </c>
      <c r="BI114" s="228">
        <f>IF(N114="nulová",J114,0)</f>
        <v>0</v>
      </c>
      <c r="BJ114" s="20" t="s">
        <v>79</v>
      </c>
      <c r="BK114" s="228">
        <f>ROUND(I114*H114,2)</f>
        <v>0</v>
      </c>
      <c r="BL114" s="20" t="s">
        <v>318</v>
      </c>
      <c r="BM114" s="227" t="s">
        <v>1416</v>
      </c>
    </row>
    <row r="115" s="2" customFormat="1">
      <c r="A115" s="41"/>
      <c r="B115" s="42"/>
      <c r="C115" s="43"/>
      <c r="D115" s="229" t="s">
        <v>166</v>
      </c>
      <c r="E115" s="43"/>
      <c r="F115" s="230" t="s">
        <v>1417</v>
      </c>
      <c r="G115" s="43"/>
      <c r="H115" s="43"/>
      <c r="I115" s="231"/>
      <c r="J115" s="43"/>
      <c r="K115" s="43"/>
      <c r="L115" s="47"/>
      <c r="M115" s="232"/>
      <c r="N115" s="233"/>
      <c r="O115" s="87"/>
      <c r="P115" s="87"/>
      <c r="Q115" s="87"/>
      <c r="R115" s="87"/>
      <c r="S115" s="87"/>
      <c r="T115" s="88"/>
      <c r="U115" s="41"/>
      <c r="V115" s="41"/>
      <c r="W115" s="41"/>
      <c r="X115" s="41"/>
      <c r="Y115" s="41"/>
      <c r="Z115" s="41"/>
      <c r="AA115" s="41"/>
      <c r="AB115" s="41"/>
      <c r="AC115" s="41"/>
      <c r="AD115" s="41"/>
      <c r="AE115" s="41"/>
      <c r="AT115" s="20" t="s">
        <v>166</v>
      </c>
      <c r="AU115" s="20" t="s">
        <v>81</v>
      </c>
    </row>
    <row r="116" s="2" customFormat="1" ht="21.75" customHeight="1">
      <c r="A116" s="41"/>
      <c r="B116" s="42"/>
      <c r="C116" s="216" t="s">
        <v>302</v>
      </c>
      <c r="D116" s="216" t="s">
        <v>159</v>
      </c>
      <c r="E116" s="217" t="s">
        <v>1418</v>
      </c>
      <c r="F116" s="218" t="s">
        <v>1419</v>
      </c>
      <c r="G116" s="219" t="s">
        <v>187</v>
      </c>
      <c r="H116" s="220">
        <v>8</v>
      </c>
      <c r="I116" s="221"/>
      <c r="J116" s="222">
        <f>ROUND(I116*H116,2)</f>
        <v>0</v>
      </c>
      <c r="K116" s="218" t="s">
        <v>219</v>
      </c>
      <c r="L116" s="47"/>
      <c r="M116" s="223" t="s">
        <v>19</v>
      </c>
      <c r="N116" s="224" t="s">
        <v>43</v>
      </c>
      <c r="O116" s="87"/>
      <c r="P116" s="225">
        <f>O116*H116</f>
        <v>0</v>
      </c>
      <c r="Q116" s="225">
        <v>0.00085999999999999998</v>
      </c>
      <c r="R116" s="225">
        <f>Q116*H116</f>
        <v>0.0068799999999999998</v>
      </c>
      <c r="S116" s="225">
        <v>0</v>
      </c>
      <c r="T116" s="226">
        <f>S116*H116</f>
        <v>0</v>
      </c>
      <c r="U116" s="41"/>
      <c r="V116" s="41"/>
      <c r="W116" s="41"/>
      <c r="X116" s="41"/>
      <c r="Y116" s="41"/>
      <c r="Z116" s="41"/>
      <c r="AA116" s="41"/>
      <c r="AB116" s="41"/>
      <c r="AC116" s="41"/>
      <c r="AD116" s="41"/>
      <c r="AE116" s="41"/>
      <c r="AR116" s="227" t="s">
        <v>318</v>
      </c>
      <c r="AT116" s="227" t="s">
        <v>159</v>
      </c>
      <c r="AU116" s="227" t="s">
        <v>81</v>
      </c>
      <c r="AY116" s="20" t="s">
        <v>156</v>
      </c>
      <c r="BE116" s="228">
        <f>IF(N116="základní",J116,0)</f>
        <v>0</v>
      </c>
      <c r="BF116" s="228">
        <f>IF(N116="snížená",J116,0)</f>
        <v>0</v>
      </c>
      <c r="BG116" s="228">
        <f>IF(N116="zákl. přenesená",J116,0)</f>
        <v>0</v>
      </c>
      <c r="BH116" s="228">
        <f>IF(N116="sníž. přenesená",J116,0)</f>
        <v>0</v>
      </c>
      <c r="BI116" s="228">
        <f>IF(N116="nulová",J116,0)</f>
        <v>0</v>
      </c>
      <c r="BJ116" s="20" t="s">
        <v>79</v>
      </c>
      <c r="BK116" s="228">
        <f>ROUND(I116*H116,2)</f>
        <v>0</v>
      </c>
      <c r="BL116" s="20" t="s">
        <v>318</v>
      </c>
      <c r="BM116" s="227" t="s">
        <v>1420</v>
      </c>
    </row>
    <row r="117" s="2" customFormat="1">
      <c r="A117" s="41"/>
      <c r="B117" s="42"/>
      <c r="C117" s="43"/>
      <c r="D117" s="229" t="s">
        <v>166</v>
      </c>
      <c r="E117" s="43"/>
      <c r="F117" s="230" t="s">
        <v>1421</v>
      </c>
      <c r="G117" s="43"/>
      <c r="H117" s="43"/>
      <c r="I117" s="231"/>
      <c r="J117" s="43"/>
      <c r="K117" s="43"/>
      <c r="L117" s="47"/>
      <c r="M117" s="232"/>
      <c r="N117" s="233"/>
      <c r="O117" s="87"/>
      <c r="P117" s="87"/>
      <c r="Q117" s="87"/>
      <c r="R117" s="87"/>
      <c r="S117" s="87"/>
      <c r="T117" s="88"/>
      <c r="U117" s="41"/>
      <c r="V117" s="41"/>
      <c r="W117" s="41"/>
      <c r="X117" s="41"/>
      <c r="Y117" s="41"/>
      <c r="Z117" s="41"/>
      <c r="AA117" s="41"/>
      <c r="AB117" s="41"/>
      <c r="AC117" s="41"/>
      <c r="AD117" s="41"/>
      <c r="AE117" s="41"/>
      <c r="AT117" s="20" t="s">
        <v>166</v>
      </c>
      <c r="AU117" s="20" t="s">
        <v>81</v>
      </c>
    </row>
    <row r="118" s="2" customFormat="1" ht="24.15" customHeight="1">
      <c r="A118" s="41"/>
      <c r="B118" s="42"/>
      <c r="C118" s="216" t="s">
        <v>308</v>
      </c>
      <c r="D118" s="216" t="s">
        <v>159</v>
      </c>
      <c r="E118" s="217" t="s">
        <v>1422</v>
      </c>
      <c r="F118" s="218" t="s">
        <v>1423</v>
      </c>
      <c r="G118" s="219" t="s">
        <v>551</v>
      </c>
      <c r="H118" s="293"/>
      <c r="I118" s="221"/>
      <c r="J118" s="222">
        <f>ROUND(I118*H118,2)</f>
        <v>0</v>
      </c>
      <c r="K118" s="218" t="s">
        <v>219</v>
      </c>
      <c r="L118" s="47"/>
      <c r="M118" s="223" t="s">
        <v>19</v>
      </c>
      <c r="N118" s="224" t="s">
        <v>43</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318</v>
      </c>
      <c r="AT118" s="227" t="s">
        <v>159</v>
      </c>
      <c r="AU118" s="227" t="s">
        <v>81</v>
      </c>
      <c r="AY118" s="20" t="s">
        <v>156</v>
      </c>
      <c r="BE118" s="228">
        <f>IF(N118="základní",J118,0)</f>
        <v>0</v>
      </c>
      <c r="BF118" s="228">
        <f>IF(N118="snížená",J118,0)</f>
        <v>0</v>
      </c>
      <c r="BG118" s="228">
        <f>IF(N118="zákl. přenesená",J118,0)</f>
        <v>0</v>
      </c>
      <c r="BH118" s="228">
        <f>IF(N118="sníž. přenesená",J118,0)</f>
        <v>0</v>
      </c>
      <c r="BI118" s="228">
        <f>IF(N118="nulová",J118,0)</f>
        <v>0</v>
      </c>
      <c r="BJ118" s="20" t="s">
        <v>79</v>
      </c>
      <c r="BK118" s="228">
        <f>ROUND(I118*H118,2)</f>
        <v>0</v>
      </c>
      <c r="BL118" s="20" t="s">
        <v>318</v>
      </c>
      <c r="BM118" s="227" t="s">
        <v>1424</v>
      </c>
    </row>
    <row r="119" s="2" customFormat="1">
      <c r="A119" s="41"/>
      <c r="B119" s="42"/>
      <c r="C119" s="43"/>
      <c r="D119" s="229" t="s">
        <v>166</v>
      </c>
      <c r="E119" s="43"/>
      <c r="F119" s="230" t="s">
        <v>1425</v>
      </c>
      <c r="G119" s="43"/>
      <c r="H119" s="43"/>
      <c r="I119" s="231"/>
      <c r="J119" s="43"/>
      <c r="K119" s="43"/>
      <c r="L119" s="47"/>
      <c r="M119" s="232"/>
      <c r="N119" s="233"/>
      <c r="O119" s="87"/>
      <c r="P119" s="87"/>
      <c r="Q119" s="87"/>
      <c r="R119" s="87"/>
      <c r="S119" s="87"/>
      <c r="T119" s="88"/>
      <c r="U119" s="41"/>
      <c r="V119" s="41"/>
      <c r="W119" s="41"/>
      <c r="X119" s="41"/>
      <c r="Y119" s="41"/>
      <c r="Z119" s="41"/>
      <c r="AA119" s="41"/>
      <c r="AB119" s="41"/>
      <c r="AC119" s="41"/>
      <c r="AD119" s="41"/>
      <c r="AE119" s="41"/>
      <c r="AT119" s="20" t="s">
        <v>166</v>
      </c>
      <c r="AU119" s="20" t="s">
        <v>81</v>
      </c>
    </row>
    <row r="120" s="12" customFormat="1" ht="22.8" customHeight="1">
      <c r="A120" s="12"/>
      <c r="B120" s="200"/>
      <c r="C120" s="201"/>
      <c r="D120" s="202" t="s">
        <v>71</v>
      </c>
      <c r="E120" s="214" t="s">
        <v>1426</v>
      </c>
      <c r="F120" s="214" t="s">
        <v>1427</v>
      </c>
      <c r="G120" s="201"/>
      <c r="H120" s="201"/>
      <c r="I120" s="204"/>
      <c r="J120" s="215">
        <f>BK120</f>
        <v>0</v>
      </c>
      <c r="K120" s="201"/>
      <c r="L120" s="206"/>
      <c r="M120" s="207"/>
      <c r="N120" s="208"/>
      <c r="O120" s="208"/>
      <c r="P120" s="209">
        <f>SUM(P121:P127)</f>
        <v>0</v>
      </c>
      <c r="Q120" s="208"/>
      <c r="R120" s="209">
        <f>SUM(R121:R127)</f>
        <v>0.2402</v>
      </c>
      <c r="S120" s="208"/>
      <c r="T120" s="210">
        <f>SUM(T121:T127)</f>
        <v>0</v>
      </c>
      <c r="U120" s="12"/>
      <c r="V120" s="12"/>
      <c r="W120" s="12"/>
      <c r="X120" s="12"/>
      <c r="Y120" s="12"/>
      <c r="Z120" s="12"/>
      <c r="AA120" s="12"/>
      <c r="AB120" s="12"/>
      <c r="AC120" s="12"/>
      <c r="AD120" s="12"/>
      <c r="AE120" s="12"/>
      <c r="AR120" s="211" t="s">
        <v>81</v>
      </c>
      <c r="AT120" s="212" t="s">
        <v>71</v>
      </c>
      <c r="AU120" s="212" t="s">
        <v>79</v>
      </c>
      <c r="AY120" s="211" t="s">
        <v>156</v>
      </c>
      <c r="BK120" s="213">
        <f>SUM(BK121:BK127)</f>
        <v>0</v>
      </c>
    </row>
    <row r="121" s="2" customFormat="1" ht="16.5" customHeight="1">
      <c r="A121" s="41"/>
      <c r="B121" s="42"/>
      <c r="C121" s="216" t="s">
        <v>318</v>
      </c>
      <c r="D121" s="216" t="s">
        <v>159</v>
      </c>
      <c r="E121" s="217" t="s">
        <v>1428</v>
      </c>
      <c r="F121" s="218" t="s">
        <v>1429</v>
      </c>
      <c r="G121" s="219" t="s">
        <v>273</v>
      </c>
      <c r="H121" s="220">
        <v>1</v>
      </c>
      <c r="I121" s="221"/>
      <c r="J121" s="222">
        <f>ROUND(I121*H121,2)</f>
        <v>0</v>
      </c>
      <c r="K121" s="218" t="s">
        <v>19</v>
      </c>
      <c r="L121" s="47"/>
      <c r="M121" s="223" t="s">
        <v>19</v>
      </c>
      <c r="N121" s="224" t="s">
        <v>43</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318</v>
      </c>
      <c r="AT121" s="227" t="s">
        <v>159</v>
      </c>
      <c r="AU121" s="227" t="s">
        <v>81</v>
      </c>
      <c r="AY121" s="20" t="s">
        <v>156</v>
      </c>
      <c r="BE121" s="228">
        <f>IF(N121="základní",J121,0)</f>
        <v>0</v>
      </c>
      <c r="BF121" s="228">
        <f>IF(N121="snížená",J121,0)</f>
        <v>0</v>
      </c>
      <c r="BG121" s="228">
        <f>IF(N121="zákl. přenesená",J121,0)</f>
        <v>0</v>
      </c>
      <c r="BH121" s="228">
        <f>IF(N121="sníž. přenesená",J121,0)</f>
        <v>0</v>
      </c>
      <c r="BI121" s="228">
        <f>IF(N121="nulová",J121,0)</f>
        <v>0</v>
      </c>
      <c r="BJ121" s="20" t="s">
        <v>79</v>
      </c>
      <c r="BK121" s="228">
        <f>ROUND(I121*H121,2)</f>
        <v>0</v>
      </c>
      <c r="BL121" s="20" t="s">
        <v>318</v>
      </c>
      <c r="BM121" s="227" t="s">
        <v>1430</v>
      </c>
    </row>
    <row r="122" s="2" customFormat="1" ht="24.15" customHeight="1">
      <c r="A122" s="41"/>
      <c r="B122" s="42"/>
      <c r="C122" s="216" t="s">
        <v>335</v>
      </c>
      <c r="D122" s="216" t="s">
        <v>159</v>
      </c>
      <c r="E122" s="217" t="s">
        <v>1431</v>
      </c>
      <c r="F122" s="218" t="s">
        <v>1432</v>
      </c>
      <c r="G122" s="219" t="s">
        <v>187</v>
      </c>
      <c r="H122" s="220">
        <v>7</v>
      </c>
      <c r="I122" s="221"/>
      <c r="J122" s="222">
        <f>ROUND(I122*H122,2)</f>
        <v>0</v>
      </c>
      <c r="K122" s="218" t="s">
        <v>219</v>
      </c>
      <c r="L122" s="47"/>
      <c r="M122" s="223" t="s">
        <v>19</v>
      </c>
      <c r="N122" s="224" t="s">
        <v>43</v>
      </c>
      <c r="O122" s="87"/>
      <c r="P122" s="225">
        <f>O122*H122</f>
        <v>0</v>
      </c>
      <c r="Q122" s="225">
        <v>0.0287</v>
      </c>
      <c r="R122" s="225">
        <f>Q122*H122</f>
        <v>0.2009</v>
      </c>
      <c r="S122" s="225">
        <v>0</v>
      </c>
      <c r="T122" s="226">
        <f>S122*H122</f>
        <v>0</v>
      </c>
      <c r="U122" s="41"/>
      <c r="V122" s="41"/>
      <c r="W122" s="41"/>
      <c r="X122" s="41"/>
      <c r="Y122" s="41"/>
      <c r="Z122" s="41"/>
      <c r="AA122" s="41"/>
      <c r="AB122" s="41"/>
      <c r="AC122" s="41"/>
      <c r="AD122" s="41"/>
      <c r="AE122" s="41"/>
      <c r="AR122" s="227" t="s">
        <v>318</v>
      </c>
      <c r="AT122" s="227" t="s">
        <v>159</v>
      </c>
      <c r="AU122" s="227" t="s">
        <v>81</v>
      </c>
      <c r="AY122" s="20" t="s">
        <v>156</v>
      </c>
      <c r="BE122" s="228">
        <f>IF(N122="základní",J122,0)</f>
        <v>0</v>
      </c>
      <c r="BF122" s="228">
        <f>IF(N122="snížená",J122,0)</f>
        <v>0</v>
      </c>
      <c r="BG122" s="228">
        <f>IF(N122="zákl. přenesená",J122,0)</f>
        <v>0</v>
      </c>
      <c r="BH122" s="228">
        <f>IF(N122="sníž. přenesená",J122,0)</f>
        <v>0</v>
      </c>
      <c r="BI122" s="228">
        <f>IF(N122="nulová",J122,0)</f>
        <v>0</v>
      </c>
      <c r="BJ122" s="20" t="s">
        <v>79</v>
      </c>
      <c r="BK122" s="228">
        <f>ROUND(I122*H122,2)</f>
        <v>0</v>
      </c>
      <c r="BL122" s="20" t="s">
        <v>318</v>
      </c>
      <c r="BM122" s="227" t="s">
        <v>1433</v>
      </c>
    </row>
    <row r="123" s="2" customFormat="1">
      <c r="A123" s="41"/>
      <c r="B123" s="42"/>
      <c r="C123" s="43"/>
      <c r="D123" s="229" t="s">
        <v>166</v>
      </c>
      <c r="E123" s="43"/>
      <c r="F123" s="230" t="s">
        <v>1434</v>
      </c>
      <c r="G123" s="43"/>
      <c r="H123" s="43"/>
      <c r="I123" s="231"/>
      <c r="J123" s="43"/>
      <c r="K123" s="43"/>
      <c r="L123" s="47"/>
      <c r="M123" s="232"/>
      <c r="N123" s="233"/>
      <c r="O123" s="87"/>
      <c r="P123" s="87"/>
      <c r="Q123" s="87"/>
      <c r="R123" s="87"/>
      <c r="S123" s="87"/>
      <c r="T123" s="88"/>
      <c r="U123" s="41"/>
      <c r="V123" s="41"/>
      <c r="W123" s="41"/>
      <c r="X123" s="41"/>
      <c r="Y123" s="41"/>
      <c r="Z123" s="41"/>
      <c r="AA123" s="41"/>
      <c r="AB123" s="41"/>
      <c r="AC123" s="41"/>
      <c r="AD123" s="41"/>
      <c r="AE123" s="41"/>
      <c r="AT123" s="20" t="s">
        <v>166</v>
      </c>
      <c r="AU123" s="20" t="s">
        <v>81</v>
      </c>
    </row>
    <row r="124" s="2" customFormat="1" ht="24.15" customHeight="1">
      <c r="A124" s="41"/>
      <c r="B124" s="42"/>
      <c r="C124" s="216" t="s">
        <v>340</v>
      </c>
      <c r="D124" s="216" t="s">
        <v>159</v>
      </c>
      <c r="E124" s="217" t="s">
        <v>1435</v>
      </c>
      <c r="F124" s="218" t="s">
        <v>1436</v>
      </c>
      <c r="G124" s="219" t="s">
        <v>187</v>
      </c>
      <c r="H124" s="220">
        <v>1</v>
      </c>
      <c r="I124" s="221"/>
      <c r="J124" s="222">
        <f>ROUND(I124*H124,2)</f>
        <v>0</v>
      </c>
      <c r="K124" s="218" t="s">
        <v>219</v>
      </c>
      <c r="L124" s="47"/>
      <c r="M124" s="223" t="s">
        <v>19</v>
      </c>
      <c r="N124" s="224" t="s">
        <v>43</v>
      </c>
      <c r="O124" s="87"/>
      <c r="P124" s="225">
        <f>O124*H124</f>
        <v>0</v>
      </c>
      <c r="Q124" s="225">
        <v>0.039300000000000002</v>
      </c>
      <c r="R124" s="225">
        <f>Q124*H124</f>
        <v>0.039300000000000002</v>
      </c>
      <c r="S124" s="225">
        <v>0</v>
      </c>
      <c r="T124" s="226">
        <f>S124*H124</f>
        <v>0</v>
      </c>
      <c r="U124" s="41"/>
      <c r="V124" s="41"/>
      <c r="W124" s="41"/>
      <c r="X124" s="41"/>
      <c r="Y124" s="41"/>
      <c r="Z124" s="41"/>
      <c r="AA124" s="41"/>
      <c r="AB124" s="41"/>
      <c r="AC124" s="41"/>
      <c r="AD124" s="41"/>
      <c r="AE124" s="41"/>
      <c r="AR124" s="227" t="s">
        <v>318</v>
      </c>
      <c r="AT124" s="227" t="s">
        <v>159</v>
      </c>
      <c r="AU124" s="227" t="s">
        <v>81</v>
      </c>
      <c r="AY124" s="20" t="s">
        <v>156</v>
      </c>
      <c r="BE124" s="228">
        <f>IF(N124="základní",J124,0)</f>
        <v>0</v>
      </c>
      <c r="BF124" s="228">
        <f>IF(N124="snížená",J124,0)</f>
        <v>0</v>
      </c>
      <c r="BG124" s="228">
        <f>IF(N124="zákl. přenesená",J124,0)</f>
        <v>0</v>
      </c>
      <c r="BH124" s="228">
        <f>IF(N124="sníž. přenesená",J124,0)</f>
        <v>0</v>
      </c>
      <c r="BI124" s="228">
        <f>IF(N124="nulová",J124,0)</f>
        <v>0</v>
      </c>
      <c r="BJ124" s="20" t="s">
        <v>79</v>
      </c>
      <c r="BK124" s="228">
        <f>ROUND(I124*H124,2)</f>
        <v>0</v>
      </c>
      <c r="BL124" s="20" t="s">
        <v>318</v>
      </c>
      <c r="BM124" s="227" t="s">
        <v>1437</v>
      </c>
    </row>
    <row r="125" s="2" customFormat="1">
      <c r="A125" s="41"/>
      <c r="B125" s="42"/>
      <c r="C125" s="43"/>
      <c r="D125" s="229" t="s">
        <v>166</v>
      </c>
      <c r="E125" s="43"/>
      <c r="F125" s="230" t="s">
        <v>1438</v>
      </c>
      <c r="G125" s="43"/>
      <c r="H125" s="43"/>
      <c r="I125" s="231"/>
      <c r="J125" s="43"/>
      <c r="K125" s="43"/>
      <c r="L125" s="47"/>
      <c r="M125" s="232"/>
      <c r="N125" s="233"/>
      <c r="O125" s="87"/>
      <c r="P125" s="87"/>
      <c r="Q125" s="87"/>
      <c r="R125" s="87"/>
      <c r="S125" s="87"/>
      <c r="T125" s="88"/>
      <c r="U125" s="41"/>
      <c r="V125" s="41"/>
      <c r="W125" s="41"/>
      <c r="X125" s="41"/>
      <c r="Y125" s="41"/>
      <c r="Z125" s="41"/>
      <c r="AA125" s="41"/>
      <c r="AB125" s="41"/>
      <c r="AC125" s="41"/>
      <c r="AD125" s="41"/>
      <c r="AE125" s="41"/>
      <c r="AT125" s="20" t="s">
        <v>166</v>
      </c>
      <c r="AU125" s="20" t="s">
        <v>81</v>
      </c>
    </row>
    <row r="126" s="2" customFormat="1" ht="24.15" customHeight="1">
      <c r="A126" s="41"/>
      <c r="B126" s="42"/>
      <c r="C126" s="216" t="s">
        <v>347</v>
      </c>
      <c r="D126" s="216" t="s">
        <v>159</v>
      </c>
      <c r="E126" s="217" t="s">
        <v>1439</v>
      </c>
      <c r="F126" s="218" t="s">
        <v>1440</v>
      </c>
      <c r="G126" s="219" t="s">
        <v>551</v>
      </c>
      <c r="H126" s="293"/>
      <c r="I126" s="221"/>
      <c r="J126" s="222">
        <f>ROUND(I126*H126,2)</f>
        <v>0</v>
      </c>
      <c r="K126" s="218" t="s">
        <v>219</v>
      </c>
      <c r="L126" s="47"/>
      <c r="M126" s="223" t="s">
        <v>19</v>
      </c>
      <c r="N126" s="224" t="s">
        <v>43</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318</v>
      </c>
      <c r="AT126" s="227" t="s">
        <v>159</v>
      </c>
      <c r="AU126" s="227" t="s">
        <v>81</v>
      </c>
      <c r="AY126" s="20" t="s">
        <v>156</v>
      </c>
      <c r="BE126" s="228">
        <f>IF(N126="základní",J126,0)</f>
        <v>0</v>
      </c>
      <c r="BF126" s="228">
        <f>IF(N126="snížená",J126,0)</f>
        <v>0</v>
      </c>
      <c r="BG126" s="228">
        <f>IF(N126="zákl. přenesená",J126,0)</f>
        <v>0</v>
      </c>
      <c r="BH126" s="228">
        <f>IF(N126="sníž. přenesená",J126,0)</f>
        <v>0</v>
      </c>
      <c r="BI126" s="228">
        <f>IF(N126="nulová",J126,0)</f>
        <v>0</v>
      </c>
      <c r="BJ126" s="20" t="s">
        <v>79</v>
      </c>
      <c r="BK126" s="228">
        <f>ROUND(I126*H126,2)</f>
        <v>0</v>
      </c>
      <c r="BL126" s="20" t="s">
        <v>318</v>
      </c>
      <c r="BM126" s="227" t="s">
        <v>1441</v>
      </c>
    </row>
    <row r="127" s="2" customFormat="1">
      <c r="A127" s="41"/>
      <c r="B127" s="42"/>
      <c r="C127" s="43"/>
      <c r="D127" s="229" t="s">
        <v>166</v>
      </c>
      <c r="E127" s="43"/>
      <c r="F127" s="230" t="s">
        <v>1442</v>
      </c>
      <c r="G127" s="43"/>
      <c r="H127" s="43"/>
      <c r="I127" s="231"/>
      <c r="J127" s="43"/>
      <c r="K127" s="43"/>
      <c r="L127" s="47"/>
      <c r="M127" s="295"/>
      <c r="N127" s="296"/>
      <c r="O127" s="236"/>
      <c r="P127" s="236"/>
      <c r="Q127" s="236"/>
      <c r="R127" s="236"/>
      <c r="S127" s="236"/>
      <c r="T127" s="297"/>
      <c r="U127" s="41"/>
      <c r="V127" s="41"/>
      <c r="W127" s="41"/>
      <c r="X127" s="41"/>
      <c r="Y127" s="41"/>
      <c r="Z127" s="41"/>
      <c r="AA127" s="41"/>
      <c r="AB127" s="41"/>
      <c r="AC127" s="41"/>
      <c r="AD127" s="41"/>
      <c r="AE127" s="41"/>
      <c r="AT127" s="20" t="s">
        <v>166</v>
      </c>
      <c r="AU127" s="20" t="s">
        <v>81</v>
      </c>
    </row>
    <row r="128" s="2" customFormat="1" ht="6.96" customHeight="1">
      <c r="A128" s="41"/>
      <c r="B128" s="62"/>
      <c r="C128" s="63"/>
      <c r="D128" s="63"/>
      <c r="E128" s="63"/>
      <c r="F128" s="63"/>
      <c r="G128" s="63"/>
      <c r="H128" s="63"/>
      <c r="I128" s="63"/>
      <c r="J128" s="63"/>
      <c r="K128" s="63"/>
      <c r="L128" s="47"/>
      <c r="M128" s="41"/>
      <c r="O128" s="41"/>
      <c r="P128" s="41"/>
      <c r="Q128" s="41"/>
      <c r="R128" s="41"/>
      <c r="S128" s="41"/>
      <c r="T128" s="41"/>
      <c r="U128" s="41"/>
      <c r="V128" s="41"/>
      <c r="W128" s="41"/>
      <c r="X128" s="41"/>
      <c r="Y128" s="41"/>
      <c r="Z128" s="41"/>
      <c r="AA128" s="41"/>
      <c r="AB128" s="41"/>
      <c r="AC128" s="41"/>
      <c r="AD128" s="41"/>
      <c r="AE128" s="41"/>
    </row>
  </sheetData>
  <sheetProtection sheet="1" autoFilter="0" formatColumns="0" formatRows="0" objects="1" scenarios="1" spinCount="100000" saltValue="PA6TSGQOdRTgudWaQjM7pfxu9tg/ny0rMAOne/JF+0tmj7y4PQ+hd7gSoAGdwj2ChSEDEg5LCplifdHO5sq62g==" hashValue="VXIbdSE08n433ZxjkIVLZsLe5M43Tj1bEYoQslecbDD58POhhCxxz7Y0AMM2G7Cnj6+0HY2jEWoodGDhknHNNQ==" algorithmName="SHA-512" password="80EB"/>
  <autoFilter ref="C89:K127"/>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7" r:id="rId1" display="https://podminky.urs.cz/item/CS_URS_2024_02/998731201"/>
    <hyperlink ref="F102" r:id="rId2" display="https://podminky.urs.cz/item/CS_URS_2023_01/733223202"/>
    <hyperlink ref="F104" r:id="rId3" display="https://podminky.urs.cz/item/CS_URS_2024_02/733223205"/>
    <hyperlink ref="F106" r:id="rId4" display="https://podminky.urs.cz/item/CS_URS_2024_02/733811241"/>
    <hyperlink ref="F108" r:id="rId5" display="https://podminky.urs.cz/item/CS_URS_2024_02/733811242"/>
    <hyperlink ref="F110" r:id="rId6" display="https://podminky.urs.cz/item/CS_URS_2024_02/998733201"/>
    <hyperlink ref="F113" r:id="rId7" display="https://podminky.urs.cz/item/CS_URS_2024_02/734221545"/>
    <hyperlink ref="F115" r:id="rId8" display="https://podminky.urs.cz/item/CS_URS_2024_02/734221682"/>
    <hyperlink ref="F117" r:id="rId9" display="https://podminky.urs.cz/item/CS_URS_2024_02/734261406"/>
    <hyperlink ref="F119" r:id="rId10" display="https://podminky.urs.cz/item/CS_URS_2024_02/998734201"/>
    <hyperlink ref="F123" r:id="rId11" display="https://podminky.urs.cz/item/CS_URS_2024_02/735151557"/>
    <hyperlink ref="F125" r:id="rId12" display="https://podminky.urs.cz/item/CS_URS_2024_02/735151560"/>
    <hyperlink ref="F127" r:id="rId13" display="https://podminky.urs.cz/item/CS_URS_2024_02/998735201"/>
  </hyperlinks>
  <pageMargins left="0.39375" right="0.39375" top="0.39375" bottom="0.39375" header="0" footer="0"/>
  <pageSetup paperSize="9" orientation="landscape" blackAndWhite="1" fitToHeight="100"/>
  <headerFooter>
    <oddFooter>&amp;CStrana &amp;P z &amp;N</oddFooter>
  </headerFooter>
  <drawing r:id="rId14"/>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100</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193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1443</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ROUND(J86,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ROUND((SUM(BE86:BE124)),  2)</f>
        <v>0</v>
      </c>
      <c r="G35" s="41"/>
      <c r="H35" s="41"/>
      <c r="I35" s="161">
        <v>0.20999999999999999</v>
      </c>
      <c r="J35" s="160">
        <f>ROUND(((SUM(BE86:BE124))*I35),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ROUND((SUM(BF86:BF124)),  2)</f>
        <v>0</v>
      </c>
      <c r="G36" s="41"/>
      <c r="H36" s="41"/>
      <c r="I36" s="161">
        <v>0.12</v>
      </c>
      <c r="J36" s="160">
        <f>ROUND(((SUM(BF86:BF124))*I36),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ROUND((SUM(BG86:BG124)),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ROUND((SUM(BH86:BH124)),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ROUND((SUM(BI86:BI124)),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193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01.5 - Nové gastrovybavení</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J86</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212</v>
      </c>
      <c r="E64" s="181"/>
      <c r="F64" s="181"/>
      <c r="G64" s="181"/>
      <c r="H64" s="181"/>
      <c r="I64" s="181"/>
      <c r="J64" s="182">
        <f>J87</f>
        <v>0</v>
      </c>
      <c r="K64" s="179"/>
      <c r="L64" s="183"/>
      <c r="S64" s="9"/>
      <c r="T64" s="9"/>
      <c r="U64" s="9"/>
      <c r="V64" s="9"/>
      <c r="W64" s="9"/>
      <c r="X64" s="9"/>
      <c r="Y64" s="9"/>
      <c r="Z64" s="9"/>
      <c r="AA64" s="9"/>
      <c r="AB64" s="9"/>
      <c r="AC64" s="9"/>
      <c r="AD64" s="9"/>
      <c r="AE64" s="9"/>
    </row>
    <row r="65" s="2" customFormat="1" ht="21.84" customHeight="1">
      <c r="A65" s="41"/>
      <c r="B65" s="42"/>
      <c r="C65" s="43"/>
      <c r="D65" s="43"/>
      <c r="E65" s="43"/>
      <c r="F65" s="43"/>
      <c r="G65" s="43"/>
      <c r="H65" s="43"/>
      <c r="I65" s="43"/>
      <c r="J65" s="43"/>
      <c r="K65" s="43"/>
      <c r="L65" s="148"/>
      <c r="S65" s="41"/>
      <c r="T65" s="41"/>
      <c r="U65" s="41"/>
      <c r="V65" s="41"/>
      <c r="W65" s="41"/>
      <c r="X65" s="41"/>
      <c r="Y65" s="41"/>
      <c r="Z65" s="41"/>
      <c r="AA65" s="41"/>
      <c r="AB65" s="41"/>
      <c r="AC65" s="41"/>
      <c r="AD65" s="41"/>
      <c r="AE65" s="41"/>
    </row>
    <row r="66" s="2" customFormat="1" ht="6.96" customHeight="1">
      <c r="A66" s="41"/>
      <c r="B66" s="62"/>
      <c r="C66" s="63"/>
      <c r="D66" s="63"/>
      <c r="E66" s="63"/>
      <c r="F66" s="63"/>
      <c r="G66" s="63"/>
      <c r="H66" s="63"/>
      <c r="I66" s="63"/>
      <c r="J66" s="63"/>
      <c r="K66" s="63"/>
      <c r="L66" s="148"/>
      <c r="S66" s="41"/>
      <c r="T66" s="41"/>
      <c r="U66" s="41"/>
      <c r="V66" s="41"/>
      <c r="W66" s="41"/>
      <c r="X66" s="41"/>
      <c r="Y66" s="41"/>
      <c r="Z66" s="41"/>
      <c r="AA66" s="41"/>
      <c r="AB66" s="41"/>
      <c r="AC66" s="41"/>
      <c r="AD66" s="41"/>
      <c r="AE66" s="41"/>
    </row>
    <row r="70" s="2" customFormat="1" ht="6.96" customHeight="1">
      <c r="A70" s="41"/>
      <c r="B70" s="64"/>
      <c r="C70" s="65"/>
      <c r="D70" s="65"/>
      <c r="E70" s="65"/>
      <c r="F70" s="65"/>
      <c r="G70" s="65"/>
      <c r="H70" s="65"/>
      <c r="I70" s="65"/>
      <c r="J70" s="65"/>
      <c r="K70" s="65"/>
      <c r="L70" s="148"/>
      <c r="S70" s="41"/>
      <c r="T70" s="41"/>
      <c r="U70" s="41"/>
      <c r="V70" s="41"/>
      <c r="W70" s="41"/>
      <c r="X70" s="41"/>
      <c r="Y70" s="41"/>
      <c r="Z70" s="41"/>
      <c r="AA70" s="41"/>
      <c r="AB70" s="41"/>
      <c r="AC70" s="41"/>
      <c r="AD70" s="41"/>
      <c r="AE70" s="41"/>
    </row>
    <row r="71" s="2" customFormat="1" ht="24.96" customHeight="1">
      <c r="A71" s="41"/>
      <c r="B71" s="42"/>
      <c r="C71" s="26" t="s">
        <v>141</v>
      </c>
      <c r="D71" s="43"/>
      <c r="E71" s="43"/>
      <c r="F71" s="43"/>
      <c r="G71" s="43"/>
      <c r="H71" s="43"/>
      <c r="I71" s="43"/>
      <c r="J71" s="43"/>
      <c r="K71" s="43"/>
      <c r="L71" s="148"/>
      <c r="S71" s="41"/>
      <c r="T71" s="41"/>
      <c r="U71" s="41"/>
      <c r="V71" s="41"/>
      <c r="W71" s="41"/>
      <c r="X71" s="41"/>
      <c r="Y71" s="41"/>
      <c r="Z71" s="41"/>
      <c r="AA71" s="41"/>
      <c r="AB71" s="41"/>
      <c r="AC71" s="41"/>
      <c r="AD71" s="41"/>
      <c r="AE71" s="41"/>
    </row>
    <row r="72" s="2" customFormat="1" ht="6.96" customHeight="1">
      <c r="A72" s="41"/>
      <c r="B72" s="42"/>
      <c r="C72" s="43"/>
      <c r="D72" s="43"/>
      <c r="E72" s="43"/>
      <c r="F72" s="43"/>
      <c r="G72" s="43"/>
      <c r="H72" s="43"/>
      <c r="I72" s="43"/>
      <c r="J72" s="43"/>
      <c r="K72" s="43"/>
      <c r="L72" s="148"/>
      <c r="S72" s="41"/>
      <c r="T72" s="41"/>
      <c r="U72" s="41"/>
      <c r="V72" s="41"/>
      <c r="W72" s="41"/>
      <c r="X72" s="41"/>
      <c r="Y72" s="41"/>
      <c r="Z72" s="41"/>
      <c r="AA72" s="41"/>
      <c r="AB72" s="41"/>
      <c r="AC72" s="41"/>
      <c r="AD72" s="41"/>
      <c r="AE72" s="41"/>
    </row>
    <row r="73" s="2" customFormat="1" ht="12" customHeight="1">
      <c r="A73" s="41"/>
      <c r="B73" s="42"/>
      <c r="C73" s="35" t="s">
        <v>16</v>
      </c>
      <c r="D73" s="43"/>
      <c r="E73" s="43"/>
      <c r="F73" s="43"/>
      <c r="G73" s="43"/>
      <c r="H73" s="43"/>
      <c r="I73" s="43"/>
      <c r="J73" s="43"/>
      <c r="K73" s="43"/>
      <c r="L73" s="148"/>
      <c r="S73" s="41"/>
      <c r="T73" s="41"/>
      <c r="U73" s="41"/>
      <c r="V73" s="41"/>
      <c r="W73" s="41"/>
      <c r="X73" s="41"/>
      <c r="Y73" s="41"/>
      <c r="Z73" s="41"/>
      <c r="AA73" s="41"/>
      <c r="AB73" s="41"/>
      <c r="AC73" s="41"/>
      <c r="AD73" s="41"/>
      <c r="AE73" s="41"/>
    </row>
    <row r="74" s="2" customFormat="1" ht="26.25" customHeight="1">
      <c r="A74" s="41"/>
      <c r="B74" s="42"/>
      <c r="C74" s="43"/>
      <c r="D74" s="43"/>
      <c r="E74" s="173" t="str">
        <f>E7</f>
        <v>Změna stavby před dokončením - snížení energetické náročnosti technologických zařízení v kuchyni ZŠ Nádražní HS</v>
      </c>
      <c r="F74" s="35"/>
      <c r="G74" s="35"/>
      <c r="H74" s="35"/>
      <c r="I74" s="43"/>
      <c r="J74" s="43"/>
      <c r="K74" s="43"/>
      <c r="L74" s="148"/>
      <c r="S74" s="41"/>
      <c r="T74" s="41"/>
      <c r="U74" s="41"/>
      <c r="V74" s="41"/>
      <c r="W74" s="41"/>
      <c r="X74" s="41"/>
      <c r="Y74" s="41"/>
      <c r="Z74" s="41"/>
      <c r="AA74" s="41"/>
      <c r="AB74" s="41"/>
      <c r="AC74" s="41"/>
      <c r="AD74" s="41"/>
      <c r="AE74" s="41"/>
    </row>
    <row r="75" s="1" customFormat="1" ht="12" customHeight="1">
      <c r="B75" s="24"/>
      <c r="C75" s="35" t="s">
        <v>130</v>
      </c>
      <c r="D75" s="25"/>
      <c r="E75" s="25"/>
      <c r="F75" s="25"/>
      <c r="G75" s="25"/>
      <c r="H75" s="25"/>
      <c r="I75" s="25"/>
      <c r="J75" s="25"/>
      <c r="K75" s="25"/>
      <c r="L75" s="23"/>
    </row>
    <row r="76" s="2" customFormat="1" ht="16.5" customHeight="1">
      <c r="A76" s="41"/>
      <c r="B76" s="42"/>
      <c r="C76" s="43"/>
      <c r="D76" s="43"/>
      <c r="E76" s="173" t="s">
        <v>193</v>
      </c>
      <c r="F76" s="43"/>
      <c r="G76" s="43"/>
      <c r="H76" s="43"/>
      <c r="I76" s="43"/>
      <c r="J76" s="43"/>
      <c r="K76" s="43"/>
      <c r="L76" s="148"/>
      <c r="S76" s="41"/>
      <c r="T76" s="41"/>
      <c r="U76" s="41"/>
      <c r="V76" s="41"/>
      <c r="W76" s="41"/>
      <c r="X76" s="41"/>
      <c r="Y76" s="41"/>
      <c r="Z76" s="41"/>
      <c r="AA76" s="41"/>
      <c r="AB76" s="41"/>
      <c r="AC76" s="41"/>
      <c r="AD76" s="41"/>
      <c r="AE76" s="41"/>
    </row>
    <row r="77" s="2" customFormat="1" ht="12" customHeight="1">
      <c r="A77" s="41"/>
      <c r="B77" s="42"/>
      <c r="C77" s="35" t="s">
        <v>194</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6.5" customHeight="1">
      <c r="A78" s="41"/>
      <c r="B78" s="42"/>
      <c r="C78" s="43"/>
      <c r="D78" s="43"/>
      <c r="E78" s="72" t="str">
        <f>E11</f>
        <v>SO 01.5 - Nové gastrovybavení</v>
      </c>
      <c r="F78" s="43"/>
      <c r="G78" s="43"/>
      <c r="H78" s="43"/>
      <c r="I78" s="43"/>
      <c r="J78" s="43"/>
      <c r="K78" s="43"/>
      <c r="L78" s="148"/>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12" customHeight="1">
      <c r="A80" s="41"/>
      <c r="B80" s="42"/>
      <c r="C80" s="35" t="s">
        <v>21</v>
      </c>
      <c r="D80" s="43"/>
      <c r="E80" s="43"/>
      <c r="F80" s="30" t="str">
        <f>F14</f>
        <v>Horní Slavkov, Nádražní 683</v>
      </c>
      <c r="G80" s="43"/>
      <c r="H80" s="43"/>
      <c r="I80" s="35" t="s">
        <v>23</v>
      </c>
      <c r="J80" s="75" t="str">
        <f>IF(J14="","",J14)</f>
        <v>15. 7. 2024</v>
      </c>
      <c r="K80" s="43"/>
      <c r="L80" s="148"/>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5.15" customHeight="1">
      <c r="A82" s="41"/>
      <c r="B82" s="42"/>
      <c r="C82" s="35" t="s">
        <v>25</v>
      </c>
      <c r="D82" s="43"/>
      <c r="E82" s="43"/>
      <c r="F82" s="30" t="str">
        <f>E17</f>
        <v>Město Horní Slavkov</v>
      </c>
      <c r="G82" s="43"/>
      <c r="H82" s="43"/>
      <c r="I82" s="35" t="s">
        <v>31</v>
      </c>
      <c r="J82" s="39" t="str">
        <f>E23</f>
        <v>CENTRA STAV s.r.o.</v>
      </c>
      <c r="K82" s="43"/>
      <c r="L82" s="148"/>
      <c r="S82" s="41"/>
      <c r="T82" s="41"/>
      <c r="U82" s="41"/>
      <c r="V82" s="41"/>
      <c r="W82" s="41"/>
      <c r="X82" s="41"/>
      <c r="Y82" s="41"/>
      <c r="Z82" s="41"/>
      <c r="AA82" s="41"/>
      <c r="AB82" s="41"/>
      <c r="AC82" s="41"/>
      <c r="AD82" s="41"/>
      <c r="AE82" s="41"/>
    </row>
    <row r="83" s="2" customFormat="1" ht="15.15" customHeight="1">
      <c r="A83" s="41"/>
      <c r="B83" s="42"/>
      <c r="C83" s="35" t="s">
        <v>29</v>
      </c>
      <c r="D83" s="43"/>
      <c r="E83" s="43"/>
      <c r="F83" s="30" t="str">
        <f>IF(E20="","",E20)</f>
        <v>Vyplň údaj</v>
      </c>
      <c r="G83" s="43"/>
      <c r="H83" s="43"/>
      <c r="I83" s="35" t="s">
        <v>34</v>
      </c>
      <c r="J83" s="39" t="str">
        <f>E26</f>
        <v>Michal Kubelka</v>
      </c>
      <c r="K83" s="43"/>
      <c r="L83" s="148"/>
      <c r="S83" s="41"/>
      <c r="T83" s="41"/>
      <c r="U83" s="41"/>
      <c r="V83" s="41"/>
      <c r="W83" s="41"/>
      <c r="X83" s="41"/>
      <c r="Y83" s="41"/>
      <c r="Z83" s="41"/>
      <c r="AA83" s="41"/>
      <c r="AB83" s="41"/>
      <c r="AC83" s="41"/>
      <c r="AD83" s="41"/>
      <c r="AE83" s="41"/>
    </row>
    <row r="84" s="2" customFormat="1" ht="10.32" customHeight="1">
      <c r="A84" s="41"/>
      <c r="B84" s="42"/>
      <c r="C84" s="43"/>
      <c r="D84" s="43"/>
      <c r="E84" s="43"/>
      <c r="F84" s="43"/>
      <c r="G84" s="43"/>
      <c r="H84" s="43"/>
      <c r="I84" s="43"/>
      <c r="J84" s="43"/>
      <c r="K84" s="43"/>
      <c r="L84" s="148"/>
      <c r="S84" s="41"/>
      <c r="T84" s="41"/>
      <c r="U84" s="41"/>
      <c r="V84" s="41"/>
      <c r="W84" s="41"/>
      <c r="X84" s="41"/>
      <c r="Y84" s="41"/>
      <c r="Z84" s="41"/>
      <c r="AA84" s="41"/>
      <c r="AB84" s="41"/>
      <c r="AC84" s="41"/>
      <c r="AD84" s="41"/>
      <c r="AE84" s="41"/>
    </row>
    <row r="85" s="11" customFormat="1" ht="29.28" customHeight="1">
      <c r="A85" s="189"/>
      <c r="B85" s="190"/>
      <c r="C85" s="191" t="s">
        <v>142</v>
      </c>
      <c r="D85" s="192" t="s">
        <v>57</v>
      </c>
      <c r="E85" s="192" t="s">
        <v>53</v>
      </c>
      <c r="F85" s="192" t="s">
        <v>54</v>
      </c>
      <c r="G85" s="192" t="s">
        <v>143</v>
      </c>
      <c r="H85" s="192" t="s">
        <v>144</v>
      </c>
      <c r="I85" s="192" t="s">
        <v>145</v>
      </c>
      <c r="J85" s="192" t="s">
        <v>134</v>
      </c>
      <c r="K85" s="193" t="s">
        <v>146</v>
      </c>
      <c r="L85" s="194"/>
      <c r="M85" s="95" t="s">
        <v>19</v>
      </c>
      <c r="N85" s="96" t="s">
        <v>42</v>
      </c>
      <c r="O85" s="96" t="s">
        <v>147</v>
      </c>
      <c r="P85" s="96" t="s">
        <v>148</v>
      </c>
      <c r="Q85" s="96" t="s">
        <v>149</v>
      </c>
      <c r="R85" s="96" t="s">
        <v>150</v>
      </c>
      <c r="S85" s="96" t="s">
        <v>151</v>
      </c>
      <c r="T85" s="97" t="s">
        <v>152</v>
      </c>
      <c r="U85" s="189"/>
      <c r="V85" s="189"/>
      <c r="W85" s="189"/>
      <c r="X85" s="189"/>
      <c r="Y85" s="189"/>
      <c r="Z85" s="189"/>
      <c r="AA85" s="189"/>
      <c r="AB85" s="189"/>
      <c r="AC85" s="189"/>
      <c r="AD85" s="189"/>
      <c r="AE85" s="189"/>
    </row>
    <row r="86" s="2" customFormat="1" ht="22.8" customHeight="1">
      <c r="A86" s="41"/>
      <c r="B86" s="42"/>
      <c r="C86" s="102" t="s">
        <v>153</v>
      </c>
      <c r="D86" s="43"/>
      <c r="E86" s="43"/>
      <c r="F86" s="43"/>
      <c r="G86" s="43"/>
      <c r="H86" s="43"/>
      <c r="I86" s="43"/>
      <c r="J86" s="195">
        <f>BK86</f>
        <v>0</v>
      </c>
      <c r="K86" s="43"/>
      <c r="L86" s="47"/>
      <c r="M86" s="98"/>
      <c r="N86" s="196"/>
      <c r="O86" s="99"/>
      <c r="P86" s="197">
        <f>P87</f>
        <v>0</v>
      </c>
      <c r="Q86" s="99"/>
      <c r="R86" s="197">
        <f>R87</f>
        <v>0</v>
      </c>
      <c r="S86" s="99"/>
      <c r="T86" s="198">
        <f>T87</f>
        <v>0</v>
      </c>
      <c r="U86" s="41"/>
      <c r="V86" s="41"/>
      <c r="W86" s="41"/>
      <c r="X86" s="41"/>
      <c r="Y86" s="41"/>
      <c r="Z86" s="41"/>
      <c r="AA86" s="41"/>
      <c r="AB86" s="41"/>
      <c r="AC86" s="41"/>
      <c r="AD86" s="41"/>
      <c r="AE86" s="41"/>
      <c r="AT86" s="20" t="s">
        <v>71</v>
      </c>
      <c r="AU86" s="20" t="s">
        <v>135</v>
      </c>
      <c r="BK86" s="199">
        <f>BK87</f>
        <v>0</v>
      </c>
    </row>
    <row r="87" s="12" customFormat="1" ht="25.92" customHeight="1">
      <c r="A87" s="12"/>
      <c r="B87" s="200"/>
      <c r="C87" s="201"/>
      <c r="D87" s="202" t="s">
        <v>71</v>
      </c>
      <c r="E87" s="203" t="s">
        <v>645</v>
      </c>
      <c r="F87" s="203" t="s">
        <v>646</v>
      </c>
      <c r="G87" s="201"/>
      <c r="H87" s="201"/>
      <c r="I87" s="204"/>
      <c r="J87" s="205">
        <f>BK87</f>
        <v>0</v>
      </c>
      <c r="K87" s="201"/>
      <c r="L87" s="206"/>
      <c r="M87" s="207"/>
      <c r="N87" s="208"/>
      <c r="O87" s="208"/>
      <c r="P87" s="209">
        <f>SUM(P88:P124)</f>
        <v>0</v>
      </c>
      <c r="Q87" s="208"/>
      <c r="R87" s="209">
        <f>SUM(R88:R124)</f>
        <v>0</v>
      </c>
      <c r="S87" s="208"/>
      <c r="T87" s="210">
        <f>SUM(T88:T124)</f>
        <v>0</v>
      </c>
      <c r="U87" s="12"/>
      <c r="V87" s="12"/>
      <c r="W87" s="12"/>
      <c r="X87" s="12"/>
      <c r="Y87" s="12"/>
      <c r="Z87" s="12"/>
      <c r="AA87" s="12"/>
      <c r="AB87" s="12"/>
      <c r="AC87" s="12"/>
      <c r="AD87" s="12"/>
      <c r="AE87" s="12"/>
      <c r="AR87" s="211" t="s">
        <v>178</v>
      </c>
      <c r="AT87" s="212" t="s">
        <v>71</v>
      </c>
      <c r="AU87" s="212" t="s">
        <v>72</v>
      </c>
      <c r="AY87" s="211" t="s">
        <v>156</v>
      </c>
      <c r="BK87" s="213">
        <f>SUM(BK88:BK124)</f>
        <v>0</v>
      </c>
    </row>
    <row r="88" s="2" customFormat="1" ht="21.75" customHeight="1">
      <c r="A88" s="41"/>
      <c r="B88" s="42"/>
      <c r="C88" s="283" t="s">
        <v>79</v>
      </c>
      <c r="D88" s="283" t="s">
        <v>348</v>
      </c>
      <c r="E88" s="284" t="s">
        <v>1444</v>
      </c>
      <c r="F88" s="285" t="s">
        <v>1445</v>
      </c>
      <c r="G88" s="286" t="s">
        <v>187</v>
      </c>
      <c r="H88" s="287">
        <v>1</v>
      </c>
      <c r="I88" s="288"/>
      <c r="J88" s="289">
        <f>ROUND(I88*H88,2)</f>
        <v>0</v>
      </c>
      <c r="K88" s="285" t="s">
        <v>19</v>
      </c>
      <c r="L88" s="290"/>
      <c r="M88" s="291" t="s">
        <v>19</v>
      </c>
      <c r="N88" s="292" t="s">
        <v>43</v>
      </c>
      <c r="O88" s="87"/>
      <c r="P88" s="225">
        <f>O88*H88</f>
        <v>0</v>
      </c>
      <c r="Q88" s="225">
        <v>0</v>
      </c>
      <c r="R88" s="225">
        <f>Q88*H88</f>
        <v>0</v>
      </c>
      <c r="S88" s="225">
        <v>0</v>
      </c>
      <c r="T88" s="226">
        <f>S88*H88</f>
        <v>0</v>
      </c>
      <c r="U88" s="41"/>
      <c r="V88" s="41"/>
      <c r="W88" s="41"/>
      <c r="X88" s="41"/>
      <c r="Y88" s="41"/>
      <c r="Z88" s="41"/>
      <c r="AA88" s="41"/>
      <c r="AB88" s="41"/>
      <c r="AC88" s="41"/>
      <c r="AD88" s="41"/>
      <c r="AE88" s="41"/>
      <c r="AR88" s="227" t="s">
        <v>263</v>
      </c>
      <c r="AT88" s="227" t="s">
        <v>348</v>
      </c>
      <c r="AU88" s="227" t="s">
        <v>79</v>
      </c>
      <c r="AY88" s="20" t="s">
        <v>156</v>
      </c>
      <c r="BE88" s="228">
        <f>IF(N88="základní",J88,0)</f>
        <v>0</v>
      </c>
      <c r="BF88" s="228">
        <f>IF(N88="snížená",J88,0)</f>
        <v>0</v>
      </c>
      <c r="BG88" s="228">
        <f>IF(N88="zákl. přenesená",J88,0)</f>
        <v>0</v>
      </c>
      <c r="BH88" s="228">
        <f>IF(N88="sníž. přenesená",J88,0)</f>
        <v>0</v>
      </c>
      <c r="BI88" s="228">
        <f>IF(N88="nulová",J88,0)</f>
        <v>0</v>
      </c>
      <c r="BJ88" s="20" t="s">
        <v>79</v>
      </c>
      <c r="BK88" s="228">
        <f>ROUND(I88*H88,2)</f>
        <v>0</v>
      </c>
      <c r="BL88" s="20" t="s">
        <v>178</v>
      </c>
      <c r="BM88" s="227" t="s">
        <v>1446</v>
      </c>
    </row>
    <row r="89" s="2" customFormat="1" ht="16.5" customHeight="1">
      <c r="A89" s="41"/>
      <c r="B89" s="42"/>
      <c r="C89" s="283" t="s">
        <v>81</v>
      </c>
      <c r="D89" s="283" t="s">
        <v>348</v>
      </c>
      <c r="E89" s="284" t="s">
        <v>1447</v>
      </c>
      <c r="F89" s="285" t="s">
        <v>1448</v>
      </c>
      <c r="G89" s="286" t="s">
        <v>187</v>
      </c>
      <c r="H89" s="287">
        <v>3</v>
      </c>
      <c r="I89" s="288"/>
      <c r="J89" s="289">
        <f>ROUND(I89*H89,2)</f>
        <v>0</v>
      </c>
      <c r="K89" s="285" t="s">
        <v>19</v>
      </c>
      <c r="L89" s="290"/>
      <c r="M89" s="291" t="s">
        <v>19</v>
      </c>
      <c r="N89" s="292" t="s">
        <v>43</v>
      </c>
      <c r="O89" s="87"/>
      <c r="P89" s="225">
        <f>O89*H89</f>
        <v>0</v>
      </c>
      <c r="Q89" s="225">
        <v>0</v>
      </c>
      <c r="R89" s="225">
        <f>Q89*H89</f>
        <v>0</v>
      </c>
      <c r="S89" s="225">
        <v>0</v>
      </c>
      <c r="T89" s="226">
        <f>S89*H89</f>
        <v>0</v>
      </c>
      <c r="U89" s="41"/>
      <c r="V89" s="41"/>
      <c r="W89" s="41"/>
      <c r="X89" s="41"/>
      <c r="Y89" s="41"/>
      <c r="Z89" s="41"/>
      <c r="AA89" s="41"/>
      <c r="AB89" s="41"/>
      <c r="AC89" s="41"/>
      <c r="AD89" s="41"/>
      <c r="AE89" s="41"/>
      <c r="AR89" s="227" t="s">
        <v>263</v>
      </c>
      <c r="AT89" s="227" t="s">
        <v>348</v>
      </c>
      <c r="AU89" s="227" t="s">
        <v>79</v>
      </c>
      <c r="AY89" s="20" t="s">
        <v>156</v>
      </c>
      <c r="BE89" s="228">
        <f>IF(N89="základní",J89,0)</f>
        <v>0</v>
      </c>
      <c r="BF89" s="228">
        <f>IF(N89="snížená",J89,0)</f>
        <v>0</v>
      </c>
      <c r="BG89" s="228">
        <f>IF(N89="zákl. přenesená",J89,0)</f>
        <v>0</v>
      </c>
      <c r="BH89" s="228">
        <f>IF(N89="sníž. přenesená",J89,0)</f>
        <v>0</v>
      </c>
      <c r="BI89" s="228">
        <f>IF(N89="nulová",J89,0)</f>
        <v>0</v>
      </c>
      <c r="BJ89" s="20" t="s">
        <v>79</v>
      </c>
      <c r="BK89" s="228">
        <f>ROUND(I89*H89,2)</f>
        <v>0</v>
      </c>
      <c r="BL89" s="20" t="s">
        <v>178</v>
      </c>
      <c r="BM89" s="227" t="s">
        <v>1449</v>
      </c>
    </row>
    <row r="90" s="2" customFormat="1" ht="24.15" customHeight="1">
      <c r="A90" s="41"/>
      <c r="B90" s="42"/>
      <c r="C90" s="283" t="s">
        <v>106</v>
      </c>
      <c r="D90" s="283" t="s">
        <v>348</v>
      </c>
      <c r="E90" s="284" t="s">
        <v>1450</v>
      </c>
      <c r="F90" s="285" t="s">
        <v>1451</v>
      </c>
      <c r="G90" s="286" t="s">
        <v>187</v>
      </c>
      <c r="H90" s="287">
        <v>1</v>
      </c>
      <c r="I90" s="288"/>
      <c r="J90" s="289">
        <f>ROUND(I90*H90,2)</f>
        <v>0</v>
      </c>
      <c r="K90" s="285" t="s">
        <v>19</v>
      </c>
      <c r="L90" s="290"/>
      <c r="M90" s="291" t="s">
        <v>19</v>
      </c>
      <c r="N90" s="292" t="s">
        <v>43</v>
      </c>
      <c r="O90" s="87"/>
      <c r="P90" s="225">
        <f>O90*H90</f>
        <v>0</v>
      </c>
      <c r="Q90" s="225">
        <v>0</v>
      </c>
      <c r="R90" s="225">
        <f>Q90*H90</f>
        <v>0</v>
      </c>
      <c r="S90" s="225">
        <v>0</v>
      </c>
      <c r="T90" s="226">
        <f>S90*H90</f>
        <v>0</v>
      </c>
      <c r="U90" s="41"/>
      <c r="V90" s="41"/>
      <c r="W90" s="41"/>
      <c r="X90" s="41"/>
      <c r="Y90" s="41"/>
      <c r="Z90" s="41"/>
      <c r="AA90" s="41"/>
      <c r="AB90" s="41"/>
      <c r="AC90" s="41"/>
      <c r="AD90" s="41"/>
      <c r="AE90" s="41"/>
      <c r="AR90" s="227" t="s">
        <v>263</v>
      </c>
      <c r="AT90" s="227" t="s">
        <v>348</v>
      </c>
      <c r="AU90" s="227" t="s">
        <v>79</v>
      </c>
      <c r="AY90" s="20" t="s">
        <v>156</v>
      </c>
      <c r="BE90" s="228">
        <f>IF(N90="základní",J90,0)</f>
        <v>0</v>
      </c>
      <c r="BF90" s="228">
        <f>IF(N90="snížená",J90,0)</f>
        <v>0</v>
      </c>
      <c r="BG90" s="228">
        <f>IF(N90="zákl. přenesená",J90,0)</f>
        <v>0</v>
      </c>
      <c r="BH90" s="228">
        <f>IF(N90="sníž. přenesená",J90,0)</f>
        <v>0</v>
      </c>
      <c r="BI90" s="228">
        <f>IF(N90="nulová",J90,0)</f>
        <v>0</v>
      </c>
      <c r="BJ90" s="20" t="s">
        <v>79</v>
      </c>
      <c r="BK90" s="228">
        <f>ROUND(I90*H90,2)</f>
        <v>0</v>
      </c>
      <c r="BL90" s="20" t="s">
        <v>178</v>
      </c>
      <c r="BM90" s="227" t="s">
        <v>1452</v>
      </c>
    </row>
    <row r="91" s="2" customFormat="1" ht="37.8" customHeight="1">
      <c r="A91" s="41"/>
      <c r="B91" s="42"/>
      <c r="C91" s="283" t="s">
        <v>178</v>
      </c>
      <c r="D91" s="283" t="s">
        <v>348</v>
      </c>
      <c r="E91" s="284" t="s">
        <v>1453</v>
      </c>
      <c r="F91" s="285" t="s">
        <v>1454</v>
      </c>
      <c r="G91" s="286" t="s">
        <v>187</v>
      </c>
      <c r="H91" s="287">
        <v>2</v>
      </c>
      <c r="I91" s="288"/>
      <c r="J91" s="289">
        <f>ROUND(I91*H91,2)</f>
        <v>0</v>
      </c>
      <c r="K91" s="285" t="s">
        <v>19</v>
      </c>
      <c r="L91" s="290"/>
      <c r="M91" s="291" t="s">
        <v>19</v>
      </c>
      <c r="N91" s="292" t="s">
        <v>43</v>
      </c>
      <c r="O91" s="87"/>
      <c r="P91" s="225">
        <f>O91*H91</f>
        <v>0</v>
      </c>
      <c r="Q91" s="225">
        <v>0</v>
      </c>
      <c r="R91" s="225">
        <f>Q91*H91</f>
        <v>0</v>
      </c>
      <c r="S91" s="225">
        <v>0</v>
      </c>
      <c r="T91" s="226">
        <f>S91*H91</f>
        <v>0</v>
      </c>
      <c r="U91" s="41"/>
      <c r="V91" s="41"/>
      <c r="W91" s="41"/>
      <c r="X91" s="41"/>
      <c r="Y91" s="41"/>
      <c r="Z91" s="41"/>
      <c r="AA91" s="41"/>
      <c r="AB91" s="41"/>
      <c r="AC91" s="41"/>
      <c r="AD91" s="41"/>
      <c r="AE91" s="41"/>
      <c r="AR91" s="227" t="s">
        <v>263</v>
      </c>
      <c r="AT91" s="227" t="s">
        <v>348</v>
      </c>
      <c r="AU91" s="227" t="s">
        <v>79</v>
      </c>
      <c r="AY91" s="20" t="s">
        <v>156</v>
      </c>
      <c r="BE91" s="228">
        <f>IF(N91="základní",J91,0)</f>
        <v>0</v>
      </c>
      <c r="BF91" s="228">
        <f>IF(N91="snížená",J91,0)</f>
        <v>0</v>
      </c>
      <c r="BG91" s="228">
        <f>IF(N91="zákl. přenesená",J91,0)</f>
        <v>0</v>
      </c>
      <c r="BH91" s="228">
        <f>IF(N91="sníž. přenesená",J91,0)</f>
        <v>0</v>
      </c>
      <c r="BI91" s="228">
        <f>IF(N91="nulová",J91,0)</f>
        <v>0</v>
      </c>
      <c r="BJ91" s="20" t="s">
        <v>79</v>
      </c>
      <c r="BK91" s="228">
        <f>ROUND(I91*H91,2)</f>
        <v>0</v>
      </c>
      <c r="BL91" s="20" t="s">
        <v>178</v>
      </c>
      <c r="BM91" s="227" t="s">
        <v>1455</v>
      </c>
    </row>
    <row r="92" s="2" customFormat="1" ht="24.15" customHeight="1">
      <c r="A92" s="41"/>
      <c r="B92" s="42"/>
      <c r="C92" s="283" t="s">
        <v>155</v>
      </c>
      <c r="D92" s="283" t="s">
        <v>348</v>
      </c>
      <c r="E92" s="284" t="s">
        <v>1456</v>
      </c>
      <c r="F92" s="285" t="s">
        <v>1457</v>
      </c>
      <c r="G92" s="286" t="s">
        <v>187</v>
      </c>
      <c r="H92" s="287">
        <v>1</v>
      </c>
      <c r="I92" s="288"/>
      <c r="J92" s="289">
        <f>ROUND(I92*H92,2)</f>
        <v>0</v>
      </c>
      <c r="K92" s="285" t="s">
        <v>19</v>
      </c>
      <c r="L92" s="290"/>
      <c r="M92" s="291" t="s">
        <v>19</v>
      </c>
      <c r="N92" s="292" t="s">
        <v>43</v>
      </c>
      <c r="O92" s="87"/>
      <c r="P92" s="225">
        <f>O92*H92</f>
        <v>0</v>
      </c>
      <c r="Q92" s="225">
        <v>0</v>
      </c>
      <c r="R92" s="225">
        <f>Q92*H92</f>
        <v>0</v>
      </c>
      <c r="S92" s="225">
        <v>0</v>
      </c>
      <c r="T92" s="226">
        <f>S92*H92</f>
        <v>0</v>
      </c>
      <c r="U92" s="41"/>
      <c r="V92" s="41"/>
      <c r="W92" s="41"/>
      <c r="X92" s="41"/>
      <c r="Y92" s="41"/>
      <c r="Z92" s="41"/>
      <c r="AA92" s="41"/>
      <c r="AB92" s="41"/>
      <c r="AC92" s="41"/>
      <c r="AD92" s="41"/>
      <c r="AE92" s="41"/>
      <c r="AR92" s="227" t="s">
        <v>263</v>
      </c>
      <c r="AT92" s="227" t="s">
        <v>348</v>
      </c>
      <c r="AU92" s="227" t="s">
        <v>79</v>
      </c>
      <c r="AY92" s="20" t="s">
        <v>156</v>
      </c>
      <c r="BE92" s="228">
        <f>IF(N92="základní",J92,0)</f>
        <v>0</v>
      </c>
      <c r="BF92" s="228">
        <f>IF(N92="snížená",J92,0)</f>
        <v>0</v>
      </c>
      <c r="BG92" s="228">
        <f>IF(N92="zákl. přenesená",J92,0)</f>
        <v>0</v>
      </c>
      <c r="BH92" s="228">
        <f>IF(N92="sníž. přenesená",J92,0)</f>
        <v>0</v>
      </c>
      <c r="BI92" s="228">
        <f>IF(N92="nulová",J92,0)</f>
        <v>0</v>
      </c>
      <c r="BJ92" s="20" t="s">
        <v>79</v>
      </c>
      <c r="BK92" s="228">
        <f>ROUND(I92*H92,2)</f>
        <v>0</v>
      </c>
      <c r="BL92" s="20" t="s">
        <v>178</v>
      </c>
      <c r="BM92" s="227" t="s">
        <v>1458</v>
      </c>
    </row>
    <row r="93" s="2" customFormat="1" ht="153.45" customHeight="1">
      <c r="A93" s="41"/>
      <c r="B93" s="42"/>
      <c r="C93" s="283" t="s">
        <v>189</v>
      </c>
      <c r="D93" s="283" t="s">
        <v>348</v>
      </c>
      <c r="E93" s="284" t="s">
        <v>1459</v>
      </c>
      <c r="F93" s="285" t="s">
        <v>1460</v>
      </c>
      <c r="G93" s="286" t="s">
        <v>187</v>
      </c>
      <c r="H93" s="287">
        <v>1</v>
      </c>
      <c r="I93" s="288"/>
      <c r="J93" s="289">
        <f>ROUND(I93*H93,2)</f>
        <v>0</v>
      </c>
      <c r="K93" s="285" t="s">
        <v>19</v>
      </c>
      <c r="L93" s="290"/>
      <c r="M93" s="291" t="s">
        <v>19</v>
      </c>
      <c r="N93" s="292" t="s">
        <v>43</v>
      </c>
      <c r="O93" s="87"/>
      <c r="P93" s="225">
        <f>O93*H93</f>
        <v>0</v>
      </c>
      <c r="Q93" s="225">
        <v>0</v>
      </c>
      <c r="R93" s="225">
        <f>Q93*H93</f>
        <v>0</v>
      </c>
      <c r="S93" s="225">
        <v>0</v>
      </c>
      <c r="T93" s="226">
        <f>S93*H93</f>
        <v>0</v>
      </c>
      <c r="U93" s="41"/>
      <c r="V93" s="41"/>
      <c r="W93" s="41"/>
      <c r="X93" s="41"/>
      <c r="Y93" s="41"/>
      <c r="Z93" s="41"/>
      <c r="AA93" s="41"/>
      <c r="AB93" s="41"/>
      <c r="AC93" s="41"/>
      <c r="AD93" s="41"/>
      <c r="AE93" s="41"/>
      <c r="AR93" s="227" t="s">
        <v>263</v>
      </c>
      <c r="AT93" s="227" t="s">
        <v>348</v>
      </c>
      <c r="AU93" s="227" t="s">
        <v>79</v>
      </c>
      <c r="AY93" s="20" t="s">
        <v>156</v>
      </c>
      <c r="BE93" s="228">
        <f>IF(N93="základní",J93,0)</f>
        <v>0</v>
      </c>
      <c r="BF93" s="228">
        <f>IF(N93="snížená",J93,0)</f>
        <v>0</v>
      </c>
      <c r="BG93" s="228">
        <f>IF(N93="zákl. přenesená",J93,0)</f>
        <v>0</v>
      </c>
      <c r="BH93" s="228">
        <f>IF(N93="sníž. přenesená",J93,0)</f>
        <v>0</v>
      </c>
      <c r="BI93" s="228">
        <f>IF(N93="nulová",J93,0)</f>
        <v>0</v>
      </c>
      <c r="BJ93" s="20" t="s">
        <v>79</v>
      </c>
      <c r="BK93" s="228">
        <f>ROUND(I93*H93,2)</f>
        <v>0</v>
      </c>
      <c r="BL93" s="20" t="s">
        <v>178</v>
      </c>
      <c r="BM93" s="227" t="s">
        <v>1461</v>
      </c>
    </row>
    <row r="94" s="2" customFormat="1" ht="16.5" customHeight="1">
      <c r="A94" s="41"/>
      <c r="B94" s="42"/>
      <c r="C94" s="283" t="s">
        <v>256</v>
      </c>
      <c r="D94" s="283" t="s">
        <v>348</v>
      </c>
      <c r="E94" s="284" t="s">
        <v>256</v>
      </c>
      <c r="F94" s="285" t="s">
        <v>1462</v>
      </c>
      <c r="G94" s="286" t="s">
        <v>187</v>
      </c>
      <c r="H94" s="287">
        <v>1</v>
      </c>
      <c r="I94" s="288"/>
      <c r="J94" s="289">
        <f>ROUND(I94*H94,2)</f>
        <v>0</v>
      </c>
      <c r="K94" s="285" t="s">
        <v>19</v>
      </c>
      <c r="L94" s="290"/>
      <c r="M94" s="291" t="s">
        <v>19</v>
      </c>
      <c r="N94" s="292" t="s">
        <v>43</v>
      </c>
      <c r="O94" s="87"/>
      <c r="P94" s="225">
        <f>O94*H94</f>
        <v>0</v>
      </c>
      <c r="Q94" s="225">
        <v>0</v>
      </c>
      <c r="R94" s="225">
        <f>Q94*H94</f>
        <v>0</v>
      </c>
      <c r="S94" s="225">
        <v>0</v>
      </c>
      <c r="T94" s="226">
        <f>S94*H94</f>
        <v>0</v>
      </c>
      <c r="U94" s="41"/>
      <c r="V94" s="41"/>
      <c r="W94" s="41"/>
      <c r="X94" s="41"/>
      <c r="Y94" s="41"/>
      <c r="Z94" s="41"/>
      <c r="AA94" s="41"/>
      <c r="AB94" s="41"/>
      <c r="AC94" s="41"/>
      <c r="AD94" s="41"/>
      <c r="AE94" s="41"/>
      <c r="AR94" s="227" t="s">
        <v>263</v>
      </c>
      <c r="AT94" s="227" t="s">
        <v>348</v>
      </c>
      <c r="AU94" s="227" t="s">
        <v>79</v>
      </c>
      <c r="AY94" s="20" t="s">
        <v>156</v>
      </c>
      <c r="BE94" s="228">
        <f>IF(N94="základní",J94,0)</f>
        <v>0</v>
      </c>
      <c r="BF94" s="228">
        <f>IF(N94="snížená",J94,0)</f>
        <v>0</v>
      </c>
      <c r="BG94" s="228">
        <f>IF(N94="zákl. přenesená",J94,0)</f>
        <v>0</v>
      </c>
      <c r="BH94" s="228">
        <f>IF(N94="sníž. přenesená",J94,0)</f>
        <v>0</v>
      </c>
      <c r="BI94" s="228">
        <f>IF(N94="nulová",J94,0)</f>
        <v>0</v>
      </c>
      <c r="BJ94" s="20" t="s">
        <v>79</v>
      </c>
      <c r="BK94" s="228">
        <f>ROUND(I94*H94,2)</f>
        <v>0</v>
      </c>
      <c r="BL94" s="20" t="s">
        <v>178</v>
      </c>
      <c r="BM94" s="227" t="s">
        <v>1463</v>
      </c>
    </row>
    <row r="95" s="2" customFormat="1" ht="21.75" customHeight="1">
      <c r="A95" s="41"/>
      <c r="B95" s="42"/>
      <c r="C95" s="283" t="s">
        <v>263</v>
      </c>
      <c r="D95" s="283" t="s">
        <v>348</v>
      </c>
      <c r="E95" s="284" t="s">
        <v>263</v>
      </c>
      <c r="F95" s="285" t="s">
        <v>1464</v>
      </c>
      <c r="G95" s="286" t="s">
        <v>187</v>
      </c>
      <c r="H95" s="287">
        <v>1</v>
      </c>
      <c r="I95" s="288"/>
      <c r="J95" s="289">
        <f>ROUND(I95*H95,2)</f>
        <v>0</v>
      </c>
      <c r="K95" s="285" t="s">
        <v>19</v>
      </c>
      <c r="L95" s="290"/>
      <c r="M95" s="291" t="s">
        <v>19</v>
      </c>
      <c r="N95" s="292" t="s">
        <v>43</v>
      </c>
      <c r="O95" s="87"/>
      <c r="P95" s="225">
        <f>O95*H95</f>
        <v>0</v>
      </c>
      <c r="Q95" s="225">
        <v>0</v>
      </c>
      <c r="R95" s="225">
        <f>Q95*H95</f>
        <v>0</v>
      </c>
      <c r="S95" s="225">
        <v>0</v>
      </c>
      <c r="T95" s="226">
        <f>S95*H95</f>
        <v>0</v>
      </c>
      <c r="U95" s="41"/>
      <c r="V95" s="41"/>
      <c r="W95" s="41"/>
      <c r="X95" s="41"/>
      <c r="Y95" s="41"/>
      <c r="Z95" s="41"/>
      <c r="AA95" s="41"/>
      <c r="AB95" s="41"/>
      <c r="AC95" s="41"/>
      <c r="AD95" s="41"/>
      <c r="AE95" s="41"/>
      <c r="AR95" s="227" t="s">
        <v>263</v>
      </c>
      <c r="AT95" s="227" t="s">
        <v>348</v>
      </c>
      <c r="AU95" s="227" t="s">
        <v>79</v>
      </c>
      <c r="AY95" s="20" t="s">
        <v>156</v>
      </c>
      <c r="BE95" s="228">
        <f>IF(N95="základní",J95,0)</f>
        <v>0</v>
      </c>
      <c r="BF95" s="228">
        <f>IF(N95="snížená",J95,0)</f>
        <v>0</v>
      </c>
      <c r="BG95" s="228">
        <f>IF(N95="zákl. přenesená",J95,0)</f>
        <v>0</v>
      </c>
      <c r="BH95" s="228">
        <f>IF(N95="sníž. přenesená",J95,0)</f>
        <v>0</v>
      </c>
      <c r="BI95" s="228">
        <f>IF(N95="nulová",J95,0)</f>
        <v>0</v>
      </c>
      <c r="BJ95" s="20" t="s">
        <v>79</v>
      </c>
      <c r="BK95" s="228">
        <f>ROUND(I95*H95,2)</f>
        <v>0</v>
      </c>
      <c r="BL95" s="20" t="s">
        <v>178</v>
      </c>
      <c r="BM95" s="227" t="s">
        <v>1465</v>
      </c>
    </row>
    <row r="96" s="2" customFormat="1" ht="16.5" customHeight="1">
      <c r="A96" s="41"/>
      <c r="B96" s="42"/>
      <c r="C96" s="283" t="s">
        <v>270</v>
      </c>
      <c r="D96" s="283" t="s">
        <v>348</v>
      </c>
      <c r="E96" s="284" t="s">
        <v>270</v>
      </c>
      <c r="F96" s="285" t="s">
        <v>1466</v>
      </c>
      <c r="G96" s="286" t="s">
        <v>187</v>
      </c>
      <c r="H96" s="287">
        <v>1</v>
      </c>
      <c r="I96" s="288"/>
      <c r="J96" s="289">
        <f>ROUND(I96*H96,2)</f>
        <v>0</v>
      </c>
      <c r="K96" s="285" t="s">
        <v>19</v>
      </c>
      <c r="L96" s="290"/>
      <c r="M96" s="291" t="s">
        <v>19</v>
      </c>
      <c r="N96" s="292"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263</v>
      </c>
      <c r="AT96" s="227" t="s">
        <v>348</v>
      </c>
      <c r="AU96" s="227" t="s">
        <v>79</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178</v>
      </c>
      <c r="BM96" s="227" t="s">
        <v>1467</v>
      </c>
    </row>
    <row r="97" s="2" customFormat="1" ht="24.15" customHeight="1">
      <c r="A97" s="41"/>
      <c r="B97" s="42"/>
      <c r="C97" s="283" t="s">
        <v>276</v>
      </c>
      <c r="D97" s="283" t="s">
        <v>348</v>
      </c>
      <c r="E97" s="284" t="s">
        <v>276</v>
      </c>
      <c r="F97" s="285" t="s">
        <v>1468</v>
      </c>
      <c r="G97" s="286" t="s">
        <v>187</v>
      </c>
      <c r="H97" s="287">
        <v>2</v>
      </c>
      <c r="I97" s="288"/>
      <c r="J97" s="289">
        <f>ROUND(I97*H97,2)</f>
        <v>0</v>
      </c>
      <c r="K97" s="285" t="s">
        <v>19</v>
      </c>
      <c r="L97" s="290"/>
      <c r="M97" s="291" t="s">
        <v>19</v>
      </c>
      <c r="N97" s="292" t="s">
        <v>43</v>
      </c>
      <c r="O97" s="87"/>
      <c r="P97" s="225">
        <f>O97*H97</f>
        <v>0</v>
      </c>
      <c r="Q97" s="225">
        <v>0</v>
      </c>
      <c r="R97" s="225">
        <f>Q97*H97</f>
        <v>0</v>
      </c>
      <c r="S97" s="225">
        <v>0</v>
      </c>
      <c r="T97" s="226">
        <f>S97*H97</f>
        <v>0</v>
      </c>
      <c r="U97" s="41"/>
      <c r="V97" s="41"/>
      <c r="W97" s="41"/>
      <c r="X97" s="41"/>
      <c r="Y97" s="41"/>
      <c r="Z97" s="41"/>
      <c r="AA97" s="41"/>
      <c r="AB97" s="41"/>
      <c r="AC97" s="41"/>
      <c r="AD97" s="41"/>
      <c r="AE97" s="41"/>
      <c r="AR97" s="227" t="s">
        <v>263</v>
      </c>
      <c r="AT97" s="227" t="s">
        <v>348</v>
      </c>
      <c r="AU97" s="227" t="s">
        <v>79</v>
      </c>
      <c r="AY97" s="20" t="s">
        <v>156</v>
      </c>
      <c r="BE97" s="228">
        <f>IF(N97="základní",J97,0)</f>
        <v>0</v>
      </c>
      <c r="BF97" s="228">
        <f>IF(N97="snížená",J97,0)</f>
        <v>0</v>
      </c>
      <c r="BG97" s="228">
        <f>IF(N97="zákl. přenesená",J97,0)</f>
        <v>0</v>
      </c>
      <c r="BH97" s="228">
        <f>IF(N97="sníž. přenesená",J97,0)</f>
        <v>0</v>
      </c>
      <c r="BI97" s="228">
        <f>IF(N97="nulová",J97,0)</f>
        <v>0</v>
      </c>
      <c r="BJ97" s="20" t="s">
        <v>79</v>
      </c>
      <c r="BK97" s="228">
        <f>ROUND(I97*H97,2)</f>
        <v>0</v>
      </c>
      <c r="BL97" s="20" t="s">
        <v>178</v>
      </c>
      <c r="BM97" s="227" t="s">
        <v>1469</v>
      </c>
    </row>
    <row r="98" s="2" customFormat="1" ht="16.5" customHeight="1">
      <c r="A98" s="41"/>
      <c r="B98" s="42"/>
      <c r="C98" s="283" t="s">
        <v>281</v>
      </c>
      <c r="D98" s="283" t="s">
        <v>348</v>
      </c>
      <c r="E98" s="284" t="s">
        <v>281</v>
      </c>
      <c r="F98" s="285" t="s">
        <v>1470</v>
      </c>
      <c r="G98" s="286" t="s">
        <v>187</v>
      </c>
      <c r="H98" s="287">
        <v>2</v>
      </c>
      <c r="I98" s="288"/>
      <c r="J98" s="289">
        <f>ROUND(I98*H98,2)</f>
        <v>0</v>
      </c>
      <c r="K98" s="285" t="s">
        <v>19</v>
      </c>
      <c r="L98" s="290"/>
      <c r="M98" s="291" t="s">
        <v>19</v>
      </c>
      <c r="N98" s="292" t="s">
        <v>43</v>
      </c>
      <c r="O98" s="87"/>
      <c r="P98" s="225">
        <f>O98*H98</f>
        <v>0</v>
      </c>
      <c r="Q98" s="225">
        <v>0</v>
      </c>
      <c r="R98" s="225">
        <f>Q98*H98</f>
        <v>0</v>
      </c>
      <c r="S98" s="225">
        <v>0</v>
      </c>
      <c r="T98" s="226">
        <f>S98*H98</f>
        <v>0</v>
      </c>
      <c r="U98" s="41"/>
      <c r="V98" s="41"/>
      <c r="W98" s="41"/>
      <c r="X98" s="41"/>
      <c r="Y98" s="41"/>
      <c r="Z98" s="41"/>
      <c r="AA98" s="41"/>
      <c r="AB98" s="41"/>
      <c r="AC98" s="41"/>
      <c r="AD98" s="41"/>
      <c r="AE98" s="41"/>
      <c r="AR98" s="227" t="s">
        <v>263</v>
      </c>
      <c r="AT98" s="227" t="s">
        <v>348</v>
      </c>
      <c r="AU98" s="227" t="s">
        <v>79</v>
      </c>
      <c r="AY98" s="20" t="s">
        <v>156</v>
      </c>
      <c r="BE98" s="228">
        <f>IF(N98="základní",J98,0)</f>
        <v>0</v>
      </c>
      <c r="BF98" s="228">
        <f>IF(N98="snížená",J98,0)</f>
        <v>0</v>
      </c>
      <c r="BG98" s="228">
        <f>IF(N98="zákl. přenesená",J98,0)</f>
        <v>0</v>
      </c>
      <c r="BH98" s="228">
        <f>IF(N98="sníž. přenesená",J98,0)</f>
        <v>0</v>
      </c>
      <c r="BI98" s="228">
        <f>IF(N98="nulová",J98,0)</f>
        <v>0</v>
      </c>
      <c r="BJ98" s="20" t="s">
        <v>79</v>
      </c>
      <c r="BK98" s="228">
        <f>ROUND(I98*H98,2)</f>
        <v>0</v>
      </c>
      <c r="BL98" s="20" t="s">
        <v>178</v>
      </c>
      <c r="BM98" s="227" t="s">
        <v>1471</v>
      </c>
    </row>
    <row r="99" s="2" customFormat="1" ht="37.8" customHeight="1">
      <c r="A99" s="41"/>
      <c r="B99" s="42"/>
      <c r="C99" s="283" t="s">
        <v>8</v>
      </c>
      <c r="D99" s="283" t="s">
        <v>348</v>
      </c>
      <c r="E99" s="284" t="s">
        <v>8</v>
      </c>
      <c r="F99" s="285" t="s">
        <v>1472</v>
      </c>
      <c r="G99" s="286" t="s">
        <v>187</v>
      </c>
      <c r="H99" s="287">
        <v>2</v>
      </c>
      <c r="I99" s="288"/>
      <c r="J99" s="289">
        <f>ROUND(I99*H99,2)</f>
        <v>0</v>
      </c>
      <c r="K99" s="285" t="s">
        <v>19</v>
      </c>
      <c r="L99" s="290"/>
      <c r="M99" s="291" t="s">
        <v>19</v>
      </c>
      <c r="N99" s="292" t="s">
        <v>43</v>
      </c>
      <c r="O99" s="87"/>
      <c r="P99" s="225">
        <f>O99*H99</f>
        <v>0</v>
      </c>
      <c r="Q99" s="225">
        <v>0</v>
      </c>
      <c r="R99" s="225">
        <f>Q99*H99</f>
        <v>0</v>
      </c>
      <c r="S99" s="225">
        <v>0</v>
      </c>
      <c r="T99" s="226">
        <f>S99*H99</f>
        <v>0</v>
      </c>
      <c r="U99" s="41"/>
      <c r="V99" s="41"/>
      <c r="W99" s="41"/>
      <c r="X99" s="41"/>
      <c r="Y99" s="41"/>
      <c r="Z99" s="41"/>
      <c r="AA99" s="41"/>
      <c r="AB99" s="41"/>
      <c r="AC99" s="41"/>
      <c r="AD99" s="41"/>
      <c r="AE99" s="41"/>
      <c r="AR99" s="227" t="s">
        <v>263</v>
      </c>
      <c r="AT99" s="227" t="s">
        <v>348</v>
      </c>
      <c r="AU99" s="227" t="s">
        <v>79</v>
      </c>
      <c r="AY99" s="20" t="s">
        <v>156</v>
      </c>
      <c r="BE99" s="228">
        <f>IF(N99="základní",J99,0)</f>
        <v>0</v>
      </c>
      <c r="BF99" s="228">
        <f>IF(N99="snížená",J99,0)</f>
        <v>0</v>
      </c>
      <c r="BG99" s="228">
        <f>IF(N99="zákl. přenesená",J99,0)</f>
        <v>0</v>
      </c>
      <c r="BH99" s="228">
        <f>IF(N99="sníž. přenesená",J99,0)</f>
        <v>0</v>
      </c>
      <c r="BI99" s="228">
        <f>IF(N99="nulová",J99,0)</f>
        <v>0</v>
      </c>
      <c r="BJ99" s="20" t="s">
        <v>79</v>
      </c>
      <c r="BK99" s="228">
        <f>ROUND(I99*H99,2)</f>
        <v>0</v>
      </c>
      <c r="BL99" s="20" t="s">
        <v>178</v>
      </c>
      <c r="BM99" s="227" t="s">
        <v>1473</v>
      </c>
    </row>
    <row r="100" s="2" customFormat="1" ht="16.5" customHeight="1">
      <c r="A100" s="41"/>
      <c r="B100" s="42"/>
      <c r="C100" s="283" t="s">
        <v>297</v>
      </c>
      <c r="D100" s="283" t="s">
        <v>348</v>
      </c>
      <c r="E100" s="284" t="s">
        <v>297</v>
      </c>
      <c r="F100" s="285" t="s">
        <v>1474</v>
      </c>
      <c r="G100" s="286" t="s">
        <v>187</v>
      </c>
      <c r="H100" s="287">
        <v>1</v>
      </c>
      <c r="I100" s="288"/>
      <c r="J100" s="289">
        <f>ROUND(I100*H100,2)</f>
        <v>0</v>
      </c>
      <c r="K100" s="285" t="s">
        <v>19</v>
      </c>
      <c r="L100" s="290"/>
      <c r="M100" s="291" t="s">
        <v>19</v>
      </c>
      <c r="N100" s="292" t="s">
        <v>43</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263</v>
      </c>
      <c r="AT100" s="227" t="s">
        <v>348</v>
      </c>
      <c r="AU100" s="227" t="s">
        <v>79</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178</v>
      </c>
      <c r="BM100" s="227" t="s">
        <v>1475</v>
      </c>
    </row>
    <row r="101" s="2" customFormat="1" ht="16.5" customHeight="1">
      <c r="A101" s="41"/>
      <c r="B101" s="42"/>
      <c r="C101" s="283" t="s">
        <v>302</v>
      </c>
      <c r="D101" s="283" t="s">
        <v>348</v>
      </c>
      <c r="E101" s="284" t="s">
        <v>302</v>
      </c>
      <c r="F101" s="285" t="s">
        <v>1476</v>
      </c>
      <c r="G101" s="286" t="s">
        <v>187</v>
      </c>
      <c r="H101" s="287">
        <v>1</v>
      </c>
      <c r="I101" s="288"/>
      <c r="J101" s="289">
        <f>ROUND(I101*H101,2)</f>
        <v>0</v>
      </c>
      <c r="K101" s="285" t="s">
        <v>19</v>
      </c>
      <c r="L101" s="290"/>
      <c r="M101" s="291" t="s">
        <v>19</v>
      </c>
      <c r="N101" s="292" t="s">
        <v>43</v>
      </c>
      <c r="O101" s="87"/>
      <c r="P101" s="225">
        <f>O101*H101</f>
        <v>0</v>
      </c>
      <c r="Q101" s="225">
        <v>0</v>
      </c>
      <c r="R101" s="225">
        <f>Q101*H101</f>
        <v>0</v>
      </c>
      <c r="S101" s="225">
        <v>0</v>
      </c>
      <c r="T101" s="226">
        <f>S101*H101</f>
        <v>0</v>
      </c>
      <c r="U101" s="41"/>
      <c r="V101" s="41"/>
      <c r="W101" s="41"/>
      <c r="X101" s="41"/>
      <c r="Y101" s="41"/>
      <c r="Z101" s="41"/>
      <c r="AA101" s="41"/>
      <c r="AB101" s="41"/>
      <c r="AC101" s="41"/>
      <c r="AD101" s="41"/>
      <c r="AE101" s="41"/>
      <c r="AR101" s="227" t="s">
        <v>263</v>
      </c>
      <c r="AT101" s="227" t="s">
        <v>348</v>
      </c>
      <c r="AU101" s="227" t="s">
        <v>79</v>
      </c>
      <c r="AY101" s="20" t="s">
        <v>156</v>
      </c>
      <c r="BE101" s="228">
        <f>IF(N101="základní",J101,0)</f>
        <v>0</v>
      </c>
      <c r="BF101" s="228">
        <f>IF(N101="snížená",J101,0)</f>
        <v>0</v>
      </c>
      <c r="BG101" s="228">
        <f>IF(N101="zákl. přenesená",J101,0)</f>
        <v>0</v>
      </c>
      <c r="BH101" s="228">
        <f>IF(N101="sníž. přenesená",J101,0)</f>
        <v>0</v>
      </c>
      <c r="BI101" s="228">
        <f>IF(N101="nulová",J101,0)</f>
        <v>0</v>
      </c>
      <c r="BJ101" s="20" t="s">
        <v>79</v>
      </c>
      <c r="BK101" s="228">
        <f>ROUND(I101*H101,2)</f>
        <v>0</v>
      </c>
      <c r="BL101" s="20" t="s">
        <v>178</v>
      </c>
      <c r="BM101" s="227" t="s">
        <v>1477</v>
      </c>
    </row>
    <row r="102" s="2" customFormat="1" ht="16.5" customHeight="1">
      <c r="A102" s="41"/>
      <c r="B102" s="42"/>
      <c r="C102" s="283" t="s">
        <v>308</v>
      </c>
      <c r="D102" s="283" t="s">
        <v>348</v>
      </c>
      <c r="E102" s="284" t="s">
        <v>308</v>
      </c>
      <c r="F102" s="285" t="s">
        <v>1478</v>
      </c>
      <c r="G102" s="286" t="s">
        <v>187</v>
      </c>
      <c r="H102" s="287">
        <v>1</v>
      </c>
      <c r="I102" s="288"/>
      <c r="J102" s="289">
        <f>ROUND(I102*H102,2)</f>
        <v>0</v>
      </c>
      <c r="K102" s="285" t="s">
        <v>19</v>
      </c>
      <c r="L102" s="290"/>
      <c r="M102" s="291" t="s">
        <v>19</v>
      </c>
      <c r="N102" s="292" t="s">
        <v>43</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263</v>
      </c>
      <c r="AT102" s="227" t="s">
        <v>348</v>
      </c>
      <c r="AU102" s="227" t="s">
        <v>79</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178</v>
      </c>
      <c r="BM102" s="227" t="s">
        <v>1479</v>
      </c>
    </row>
    <row r="103" s="2" customFormat="1" ht="114.9" customHeight="1">
      <c r="A103" s="41"/>
      <c r="B103" s="42"/>
      <c r="C103" s="283" t="s">
        <v>318</v>
      </c>
      <c r="D103" s="283" t="s">
        <v>348</v>
      </c>
      <c r="E103" s="284" t="s">
        <v>318</v>
      </c>
      <c r="F103" s="285" t="s">
        <v>1480</v>
      </c>
      <c r="G103" s="286" t="s">
        <v>187</v>
      </c>
      <c r="H103" s="287">
        <v>1</v>
      </c>
      <c r="I103" s="288"/>
      <c r="J103" s="289">
        <f>ROUND(I103*H103,2)</f>
        <v>0</v>
      </c>
      <c r="K103" s="285" t="s">
        <v>19</v>
      </c>
      <c r="L103" s="290"/>
      <c r="M103" s="291" t="s">
        <v>19</v>
      </c>
      <c r="N103" s="292" t="s">
        <v>43</v>
      </c>
      <c r="O103" s="87"/>
      <c r="P103" s="225">
        <f>O103*H103</f>
        <v>0</v>
      </c>
      <c r="Q103" s="225">
        <v>0</v>
      </c>
      <c r="R103" s="225">
        <f>Q103*H103</f>
        <v>0</v>
      </c>
      <c r="S103" s="225">
        <v>0</v>
      </c>
      <c r="T103" s="226">
        <f>S103*H103</f>
        <v>0</v>
      </c>
      <c r="U103" s="41"/>
      <c r="V103" s="41"/>
      <c r="W103" s="41"/>
      <c r="X103" s="41"/>
      <c r="Y103" s="41"/>
      <c r="Z103" s="41"/>
      <c r="AA103" s="41"/>
      <c r="AB103" s="41"/>
      <c r="AC103" s="41"/>
      <c r="AD103" s="41"/>
      <c r="AE103" s="41"/>
      <c r="AR103" s="227" t="s">
        <v>263</v>
      </c>
      <c r="AT103" s="227" t="s">
        <v>348</v>
      </c>
      <c r="AU103" s="227" t="s">
        <v>79</v>
      </c>
      <c r="AY103" s="20" t="s">
        <v>156</v>
      </c>
      <c r="BE103" s="228">
        <f>IF(N103="základní",J103,0)</f>
        <v>0</v>
      </c>
      <c r="BF103" s="228">
        <f>IF(N103="snížená",J103,0)</f>
        <v>0</v>
      </c>
      <c r="BG103" s="228">
        <f>IF(N103="zákl. přenesená",J103,0)</f>
        <v>0</v>
      </c>
      <c r="BH103" s="228">
        <f>IF(N103="sníž. přenesená",J103,0)</f>
        <v>0</v>
      </c>
      <c r="BI103" s="228">
        <f>IF(N103="nulová",J103,0)</f>
        <v>0</v>
      </c>
      <c r="BJ103" s="20" t="s">
        <v>79</v>
      </c>
      <c r="BK103" s="228">
        <f>ROUND(I103*H103,2)</f>
        <v>0</v>
      </c>
      <c r="BL103" s="20" t="s">
        <v>178</v>
      </c>
      <c r="BM103" s="227" t="s">
        <v>1481</v>
      </c>
    </row>
    <row r="104" s="2" customFormat="1" ht="101.25" customHeight="1">
      <c r="A104" s="41"/>
      <c r="B104" s="42"/>
      <c r="C104" s="283" t="s">
        <v>335</v>
      </c>
      <c r="D104" s="283" t="s">
        <v>348</v>
      </c>
      <c r="E104" s="284" t="s">
        <v>335</v>
      </c>
      <c r="F104" s="285" t="s">
        <v>1482</v>
      </c>
      <c r="G104" s="286" t="s">
        <v>187</v>
      </c>
      <c r="H104" s="287">
        <v>1</v>
      </c>
      <c r="I104" s="288"/>
      <c r="J104" s="289">
        <f>ROUND(I104*H104,2)</f>
        <v>0</v>
      </c>
      <c r="K104" s="285" t="s">
        <v>19</v>
      </c>
      <c r="L104" s="290"/>
      <c r="M104" s="291" t="s">
        <v>19</v>
      </c>
      <c r="N104" s="292" t="s">
        <v>43</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263</v>
      </c>
      <c r="AT104" s="227" t="s">
        <v>348</v>
      </c>
      <c r="AU104" s="227" t="s">
        <v>79</v>
      </c>
      <c r="AY104" s="20" t="s">
        <v>156</v>
      </c>
      <c r="BE104" s="228">
        <f>IF(N104="základní",J104,0)</f>
        <v>0</v>
      </c>
      <c r="BF104" s="228">
        <f>IF(N104="snížená",J104,0)</f>
        <v>0</v>
      </c>
      <c r="BG104" s="228">
        <f>IF(N104="zákl. přenesená",J104,0)</f>
        <v>0</v>
      </c>
      <c r="BH104" s="228">
        <f>IF(N104="sníž. přenesená",J104,0)</f>
        <v>0</v>
      </c>
      <c r="BI104" s="228">
        <f>IF(N104="nulová",J104,0)</f>
        <v>0</v>
      </c>
      <c r="BJ104" s="20" t="s">
        <v>79</v>
      </c>
      <c r="BK104" s="228">
        <f>ROUND(I104*H104,2)</f>
        <v>0</v>
      </c>
      <c r="BL104" s="20" t="s">
        <v>178</v>
      </c>
      <c r="BM104" s="227" t="s">
        <v>1483</v>
      </c>
    </row>
    <row r="105" s="2" customFormat="1" ht="24.15" customHeight="1">
      <c r="A105" s="41"/>
      <c r="B105" s="42"/>
      <c r="C105" s="283" t="s">
        <v>340</v>
      </c>
      <c r="D105" s="283" t="s">
        <v>348</v>
      </c>
      <c r="E105" s="284" t="s">
        <v>340</v>
      </c>
      <c r="F105" s="285" t="s">
        <v>1484</v>
      </c>
      <c r="G105" s="286" t="s">
        <v>187</v>
      </c>
      <c r="H105" s="287">
        <v>1</v>
      </c>
      <c r="I105" s="288"/>
      <c r="J105" s="289">
        <f>ROUND(I105*H105,2)</f>
        <v>0</v>
      </c>
      <c r="K105" s="285" t="s">
        <v>19</v>
      </c>
      <c r="L105" s="290"/>
      <c r="M105" s="291" t="s">
        <v>19</v>
      </c>
      <c r="N105" s="292" t="s">
        <v>43</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263</v>
      </c>
      <c r="AT105" s="227" t="s">
        <v>348</v>
      </c>
      <c r="AU105" s="227" t="s">
        <v>79</v>
      </c>
      <c r="AY105" s="20" t="s">
        <v>156</v>
      </c>
      <c r="BE105" s="228">
        <f>IF(N105="základní",J105,0)</f>
        <v>0</v>
      </c>
      <c r="BF105" s="228">
        <f>IF(N105="snížená",J105,0)</f>
        <v>0</v>
      </c>
      <c r="BG105" s="228">
        <f>IF(N105="zákl. přenesená",J105,0)</f>
        <v>0</v>
      </c>
      <c r="BH105" s="228">
        <f>IF(N105="sníž. přenesená",J105,0)</f>
        <v>0</v>
      </c>
      <c r="BI105" s="228">
        <f>IF(N105="nulová",J105,0)</f>
        <v>0</v>
      </c>
      <c r="BJ105" s="20" t="s">
        <v>79</v>
      </c>
      <c r="BK105" s="228">
        <f>ROUND(I105*H105,2)</f>
        <v>0</v>
      </c>
      <c r="BL105" s="20" t="s">
        <v>178</v>
      </c>
      <c r="BM105" s="227" t="s">
        <v>1485</v>
      </c>
    </row>
    <row r="106" s="2" customFormat="1" ht="128.55" customHeight="1">
      <c r="A106" s="41"/>
      <c r="B106" s="42"/>
      <c r="C106" s="283" t="s">
        <v>347</v>
      </c>
      <c r="D106" s="283" t="s">
        <v>348</v>
      </c>
      <c r="E106" s="284" t="s">
        <v>347</v>
      </c>
      <c r="F106" s="285" t="s">
        <v>1486</v>
      </c>
      <c r="G106" s="286" t="s">
        <v>187</v>
      </c>
      <c r="H106" s="287">
        <v>2</v>
      </c>
      <c r="I106" s="288"/>
      <c r="J106" s="289">
        <f>ROUND(I106*H106,2)</f>
        <v>0</v>
      </c>
      <c r="K106" s="285" t="s">
        <v>19</v>
      </c>
      <c r="L106" s="290"/>
      <c r="M106" s="291" t="s">
        <v>19</v>
      </c>
      <c r="N106" s="292" t="s">
        <v>43</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263</v>
      </c>
      <c r="AT106" s="227" t="s">
        <v>348</v>
      </c>
      <c r="AU106" s="227" t="s">
        <v>79</v>
      </c>
      <c r="AY106" s="20" t="s">
        <v>156</v>
      </c>
      <c r="BE106" s="228">
        <f>IF(N106="základní",J106,0)</f>
        <v>0</v>
      </c>
      <c r="BF106" s="228">
        <f>IF(N106="snížená",J106,0)</f>
        <v>0</v>
      </c>
      <c r="BG106" s="228">
        <f>IF(N106="zákl. přenesená",J106,0)</f>
        <v>0</v>
      </c>
      <c r="BH106" s="228">
        <f>IF(N106="sníž. přenesená",J106,0)</f>
        <v>0</v>
      </c>
      <c r="BI106" s="228">
        <f>IF(N106="nulová",J106,0)</f>
        <v>0</v>
      </c>
      <c r="BJ106" s="20" t="s">
        <v>79</v>
      </c>
      <c r="BK106" s="228">
        <f>ROUND(I106*H106,2)</f>
        <v>0</v>
      </c>
      <c r="BL106" s="20" t="s">
        <v>178</v>
      </c>
      <c r="BM106" s="227" t="s">
        <v>1487</v>
      </c>
    </row>
    <row r="107" s="2" customFormat="1" ht="114.9" customHeight="1">
      <c r="A107" s="41"/>
      <c r="B107" s="42"/>
      <c r="C107" s="283" t="s">
        <v>353</v>
      </c>
      <c r="D107" s="283" t="s">
        <v>348</v>
      </c>
      <c r="E107" s="284" t="s">
        <v>353</v>
      </c>
      <c r="F107" s="285" t="s">
        <v>1488</v>
      </c>
      <c r="G107" s="286" t="s">
        <v>187</v>
      </c>
      <c r="H107" s="287">
        <v>1</v>
      </c>
      <c r="I107" s="288"/>
      <c r="J107" s="289">
        <f>ROUND(I107*H107,2)</f>
        <v>0</v>
      </c>
      <c r="K107" s="285" t="s">
        <v>19</v>
      </c>
      <c r="L107" s="290"/>
      <c r="M107" s="291" t="s">
        <v>19</v>
      </c>
      <c r="N107" s="292" t="s">
        <v>43</v>
      </c>
      <c r="O107" s="87"/>
      <c r="P107" s="225">
        <f>O107*H107</f>
        <v>0</v>
      </c>
      <c r="Q107" s="225">
        <v>0</v>
      </c>
      <c r="R107" s="225">
        <f>Q107*H107</f>
        <v>0</v>
      </c>
      <c r="S107" s="225">
        <v>0</v>
      </c>
      <c r="T107" s="226">
        <f>S107*H107</f>
        <v>0</v>
      </c>
      <c r="U107" s="41"/>
      <c r="V107" s="41"/>
      <c r="W107" s="41"/>
      <c r="X107" s="41"/>
      <c r="Y107" s="41"/>
      <c r="Z107" s="41"/>
      <c r="AA107" s="41"/>
      <c r="AB107" s="41"/>
      <c r="AC107" s="41"/>
      <c r="AD107" s="41"/>
      <c r="AE107" s="41"/>
      <c r="AR107" s="227" t="s">
        <v>263</v>
      </c>
      <c r="AT107" s="227" t="s">
        <v>348</v>
      </c>
      <c r="AU107" s="227" t="s">
        <v>79</v>
      </c>
      <c r="AY107" s="20" t="s">
        <v>156</v>
      </c>
      <c r="BE107" s="228">
        <f>IF(N107="základní",J107,0)</f>
        <v>0</v>
      </c>
      <c r="BF107" s="228">
        <f>IF(N107="snížená",J107,0)</f>
        <v>0</v>
      </c>
      <c r="BG107" s="228">
        <f>IF(N107="zákl. přenesená",J107,0)</f>
        <v>0</v>
      </c>
      <c r="BH107" s="228">
        <f>IF(N107="sníž. přenesená",J107,0)</f>
        <v>0</v>
      </c>
      <c r="BI107" s="228">
        <f>IF(N107="nulová",J107,0)</f>
        <v>0</v>
      </c>
      <c r="BJ107" s="20" t="s">
        <v>79</v>
      </c>
      <c r="BK107" s="228">
        <f>ROUND(I107*H107,2)</f>
        <v>0</v>
      </c>
      <c r="BL107" s="20" t="s">
        <v>178</v>
      </c>
      <c r="BM107" s="227" t="s">
        <v>1489</v>
      </c>
    </row>
    <row r="108" s="2" customFormat="1" ht="90" customHeight="1">
      <c r="A108" s="41"/>
      <c r="B108" s="42"/>
      <c r="C108" s="283" t="s">
        <v>7</v>
      </c>
      <c r="D108" s="283" t="s">
        <v>348</v>
      </c>
      <c r="E108" s="284" t="s">
        <v>7</v>
      </c>
      <c r="F108" s="285" t="s">
        <v>1490</v>
      </c>
      <c r="G108" s="286" t="s">
        <v>187</v>
      </c>
      <c r="H108" s="287">
        <v>1</v>
      </c>
      <c r="I108" s="288"/>
      <c r="J108" s="289">
        <f>ROUND(I108*H108,2)</f>
        <v>0</v>
      </c>
      <c r="K108" s="285" t="s">
        <v>19</v>
      </c>
      <c r="L108" s="290"/>
      <c r="M108" s="291" t="s">
        <v>19</v>
      </c>
      <c r="N108" s="292" t="s">
        <v>43</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263</v>
      </c>
      <c r="AT108" s="227" t="s">
        <v>348</v>
      </c>
      <c r="AU108" s="227" t="s">
        <v>79</v>
      </c>
      <c r="AY108" s="20" t="s">
        <v>156</v>
      </c>
      <c r="BE108" s="228">
        <f>IF(N108="základní",J108,0)</f>
        <v>0</v>
      </c>
      <c r="BF108" s="228">
        <f>IF(N108="snížená",J108,0)</f>
        <v>0</v>
      </c>
      <c r="BG108" s="228">
        <f>IF(N108="zákl. přenesená",J108,0)</f>
        <v>0</v>
      </c>
      <c r="BH108" s="228">
        <f>IF(N108="sníž. přenesená",J108,0)</f>
        <v>0</v>
      </c>
      <c r="BI108" s="228">
        <f>IF(N108="nulová",J108,0)</f>
        <v>0</v>
      </c>
      <c r="BJ108" s="20" t="s">
        <v>79</v>
      </c>
      <c r="BK108" s="228">
        <f>ROUND(I108*H108,2)</f>
        <v>0</v>
      </c>
      <c r="BL108" s="20" t="s">
        <v>178</v>
      </c>
      <c r="BM108" s="227" t="s">
        <v>1491</v>
      </c>
    </row>
    <row r="109" s="2" customFormat="1" ht="16.5" customHeight="1">
      <c r="A109" s="41"/>
      <c r="B109" s="42"/>
      <c r="C109" s="283" t="s">
        <v>361</v>
      </c>
      <c r="D109" s="283" t="s">
        <v>348</v>
      </c>
      <c r="E109" s="284" t="s">
        <v>361</v>
      </c>
      <c r="F109" s="285" t="s">
        <v>1492</v>
      </c>
      <c r="G109" s="286" t="s">
        <v>187</v>
      </c>
      <c r="H109" s="287">
        <v>1</v>
      </c>
      <c r="I109" s="288"/>
      <c r="J109" s="289">
        <f>ROUND(I109*H109,2)</f>
        <v>0</v>
      </c>
      <c r="K109" s="285" t="s">
        <v>19</v>
      </c>
      <c r="L109" s="290"/>
      <c r="M109" s="291" t="s">
        <v>19</v>
      </c>
      <c r="N109" s="292" t="s">
        <v>43</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263</v>
      </c>
      <c r="AT109" s="227" t="s">
        <v>348</v>
      </c>
      <c r="AU109" s="227" t="s">
        <v>79</v>
      </c>
      <c r="AY109" s="20" t="s">
        <v>156</v>
      </c>
      <c r="BE109" s="228">
        <f>IF(N109="základní",J109,0)</f>
        <v>0</v>
      </c>
      <c r="BF109" s="228">
        <f>IF(N109="snížená",J109,0)</f>
        <v>0</v>
      </c>
      <c r="BG109" s="228">
        <f>IF(N109="zákl. přenesená",J109,0)</f>
        <v>0</v>
      </c>
      <c r="BH109" s="228">
        <f>IF(N109="sníž. přenesená",J109,0)</f>
        <v>0</v>
      </c>
      <c r="BI109" s="228">
        <f>IF(N109="nulová",J109,0)</f>
        <v>0</v>
      </c>
      <c r="BJ109" s="20" t="s">
        <v>79</v>
      </c>
      <c r="BK109" s="228">
        <f>ROUND(I109*H109,2)</f>
        <v>0</v>
      </c>
      <c r="BL109" s="20" t="s">
        <v>178</v>
      </c>
      <c r="BM109" s="227" t="s">
        <v>1493</v>
      </c>
    </row>
    <row r="110" s="2" customFormat="1" ht="16.5" customHeight="1">
      <c r="A110" s="41"/>
      <c r="B110" s="42"/>
      <c r="C110" s="283" t="s">
        <v>368</v>
      </c>
      <c r="D110" s="283" t="s">
        <v>348</v>
      </c>
      <c r="E110" s="284" t="s">
        <v>368</v>
      </c>
      <c r="F110" s="285" t="s">
        <v>1494</v>
      </c>
      <c r="G110" s="286" t="s">
        <v>187</v>
      </c>
      <c r="H110" s="287">
        <v>3</v>
      </c>
      <c r="I110" s="288"/>
      <c r="J110" s="289">
        <f>ROUND(I110*H110,2)</f>
        <v>0</v>
      </c>
      <c r="K110" s="285" t="s">
        <v>19</v>
      </c>
      <c r="L110" s="290"/>
      <c r="M110" s="291" t="s">
        <v>19</v>
      </c>
      <c r="N110" s="292" t="s">
        <v>43</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263</v>
      </c>
      <c r="AT110" s="227" t="s">
        <v>348</v>
      </c>
      <c r="AU110" s="227" t="s">
        <v>79</v>
      </c>
      <c r="AY110" s="20" t="s">
        <v>156</v>
      </c>
      <c r="BE110" s="228">
        <f>IF(N110="základní",J110,0)</f>
        <v>0</v>
      </c>
      <c r="BF110" s="228">
        <f>IF(N110="snížená",J110,0)</f>
        <v>0</v>
      </c>
      <c r="BG110" s="228">
        <f>IF(N110="zákl. přenesená",J110,0)</f>
        <v>0</v>
      </c>
      <c r="BH110" s="228">
        <f>IF(N110="sníž. přenesená",J110,0)</f>
        <v>0</v>
      </c>
      <c r="BI110" s="228">
        <f>IF(N110="nulová",J110,0)</f>
        <v>0</v>
      </c>
      <c r="BJ110" s="20" t="s">
        <v>79</v>
      </c>
      <c r="BK110" s="228">
        <f>ROUND(I110*H110,2)</f>
        <v>0</v>
      </c>
      <c r="BL110" s="20" t="s">
        <v>178</v>
      </c>
      <c r="BM110" s="227" t="s">
        <v>1495</v>
      </c>
    </row>
    <row r="111" s="2" customFormat="1" ht="24.15" customHeight="1">
      <c r="A111" s="41"/>
      <c r="B111" s="42"/>
      <c r="C111" s="283" t="s">
        <v>374</v>
      </c>
      <c r="D111" s="283" t="s">
        <v>348</v>
      </c>
      <c r="E111" s="284" t="s">
        <v>374</v>
      </c>
      <c r="F111" s="285" t="s">
        <v>1496</v>
      </c>
      <c r="G111" s="286" t="s">
        <v>187</v>
      </c>
      <c r="H111" s="287">
        <v>1</v>
      </c>
      <c r="I111" s="288"/>
      <c r="J111" s="289">
        <f>ROUND(I111*H111,2)</f>
        <v>0</v>
      </c>
      <c r="K111" s="285" t="s">
        <v>19</v>
      </c>
      <c r="L111" s="290"/>
      <c r="M111" s="291" t="s">
        <v>19</v>
      </c>
      <c r="N111" s="292" t="s">
        <v>43</v>
      </c>
      <c r="O111" s="87"/>
      <c r="P111" s="225">
        <f>O111*H111</f>
        <v>0</v>
      </c>
      <c r="Q111" s="225">
        <v>0</v>
      </c>
      <c r="R111" s="225">
        <f>Q111*H111</f>
        <v>0</v>
      </c>
      <c r="S111" s="225">
        <v>0</v>
      </c>
      <c r="T111" s="226">
        <f>S111*H111</f>
        <v>0</v>
      </c>
      <c r="U111" s="41"/>
      <c r="V111" s="41"/>
      <c r="W111" s="41"/>
      <c r="X111" s="41"/>
      <c r="Y111" s="41"/>
      <c r="Z111" s="41"/>
      <c r="AA111" s="41"/>
      <c r="AB111" s="41"/>
      <c r="AC111" s="41"/>
      <c r="AD111" s="41"/>
      <c r="AE111" s="41"/>
      <c r="AR111" s="227" t="s">
        <v>263</v>
      </c>
      <c r="AT111" s="227" t="s">
        <v>348</v>
      </c>
      <c r="AU111" s="227" t="s">
        <v>79</v>
      </c>
      <c r="AY111" s="20" t="s">
        <v>156</v>
      </c>
      <c r="BE111" s="228">
        <f>IF(N111="základní",J111,0)</f>
        <v>0</v>
      </c>
      <c r="BF111" s="228">
        <f>IF(N111="snížená",J111,0)</f>
        <v>0</v>
      </c>
      <c r="BG111" s="228">
        <f>IF(N111="zákl. přenesená",J111,0)</f>
        <v>0</v>
      </c>
      <c r="BH111" s="228">
        <f>IF(N111="sníž. přenesená",J111,0)</f>
        <v>0</v>
      </c>
      <c r="BI111" s="228">
        <f>IF(N111="nulová",J111,0)</f>
        <v>0</v>
      </c>
      <c r="BJ111" s="20" t="s">
        <v>79</v>
      </c>
      <c r="BK111" s="228">
        <f>ROUND(I111*H111,2)</f>
        <v>0</v>
      </c>
      <c r="BL111" s="20" t="s">
        <v>178</v>
      </c>
      <c r="BM111" s="227" t="s">
        <v>1497</v>
      </c>
    </row>
    <row r="112" s="2" customFormat="1" ht="16.5" customHeight="1">
      <c r="A112" s="41"/>
      <c r="B112" s="42"/>
      <c r="C112" s="283" t="s">
        <v>378</v>
      </c>
      <c r="D112" s="283" t="s">
        <v>348</v>
      </c>
      <c r="E112" s="284" t="s">
        <v>378</v>
      </c>
      <c r="F112" s="285" t="s">
        <v>1498</v>
      </c>
      <c r="G112" s="286" t="s">
        <v>187</v>
      </c>
      <c r="H112" s="287">
        <v>1</v>
      </c>
      <c r="I112" s="288"/>
      <c r="J112" s="289">
        <f>ROUND(I112*H112,2)</f>
        <v>0</v>
      </c>
      <c r="K112" s="285" t="s">
        <v>19</v>
      </c>
      <c r="L112" s="290"/>
      <c r="M112" s="291" t="s">
        <v>19</v>
      </c>
      <c r="N112" s="292" t="s">
        <v>43</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263</v>
      </c>
      <c r="AT112" s="227" t="s">
        <v>348</v>
      </c>
      <c r="AU112" s="227" t="s">
        <v>79</v>
      </c>
      <c r="AY112" s="20" t="s">
        <v>156</v>
      </c>
      <c r="BE112" s="228">
        <f>IF(N112="základní",J112,0)</f>
        <v>0</v>
      </c>
      <c r="BF112" s="228">
        <f>IF(N112="snížená",J112,0)</f>
        <v>0</v>
      </c>
      <c r="BG112" s="228">
        <f>IF(N112="zákl. přenesená",J112,0)</f>
        <v>0</v>
      </c>
      <c r="BH112" s="228">
        <f>IF(N112="sníž. přenesená",J112,0)</f>
        <v>0</v>
      </c>
      <c r="BI112" s="228">
        <f>IF(N112="nulová",J112,0)</f>
        <v>0</v>
      </c>
      <c r="BJ112" s="20" t="s">
        <v>79</v>
      </c>
      <c r="BK112" s="228">
        <f>ROUND(I112*H112,2)</f>
        <v>0</v>
      </c>
      <c r="BL112" s="20" t="s">
        <v>178</v>
      </c>
      <c r="BM112" s="227" t="s">
        <v>1499</v>
      </c>
    </row>
    <row r="113" s="2" customFormat="1" ht="24.15" customHeight="1">
      <c r="A113" s="41"/>
      <c r="B113" s="42"/>
      <c r="C113" s="283" t="s">
        <v>385</v>
      </c>
      <c r="D113" s="283" t="s">
        <v>348</v>
      </c>
      <c r="E113" s="284" t="s">
        <v>385</v>
      </c>
      <c r="F113" s="285" t="s">
        <v>1500</v>
      </c>
      <c r="G113" s="286" t="s">
        <v>187</v>
      </c>
      <c r="H113" s="287">
        <v>1</v>
      </c>
      <c r="I113" s="288"/>
      <c r="J113" s="289">
        <f>ROUND(I113*H113,2)</f>
        <v>0</v>
      </c>
      <c r="K113" s="285" t="s">
        <v>19</v>
      </c>
      <c r="L113" s="290"/>
      <c r="M113" s="291" t="s">
        <v>19</v>
      </c>
      <c r="N113" s="292" t="s">
        <v>43</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263</v>
      </c>
      <c r="AT113" s="227" t="s">
        <v>348</v>
      </c>
      <c r="AU113" s="227" t="s">
        <v>79</v>
      </c>
      <c r="AY113" s="20" t="s">
        <v>156</v>
      </c>
      <c r="BE113" s="228">
        <f>IF(N113="základní",J113,0)</f>
        <v>0</v>
      </c>
      <c r="BF113" s="228">
        <f>IF(N113="snížená",J113,0)</f>
        <v>0</v>
      </c>
      <c r="BG113" s="228">
        <f>IF(N113="zákl. přenesená",J113,0)</f>
        <v>0</v>
      </c>
      <c r="BH113" s="228">
        <f>IF(N113="sníž. přenesená",J113,0)</f>
        <v>0</v>
      </c>
      <c r="BI113" s="228">
        <f>IF(N113="nulová",J113,0)</f>
        <v>0</v>
      </c>
      <c r="BJ113" s="20" t="s">
        <v>79</v>
      </c>
      <c r="BK113" s="228">
        <f>ROUND(I113*H113,2)</f>
        <v>0</v>
      </c>
      <c r="BL113" s="20" t="s">
        <v>178</v>
      </c>
      <c r="BM113" s="227" t="s">
        <v>1501</v>
      </c>
    </row>
    <row r="114" s="2" customFormat="1" ht="24.15" customHeight="1">
      <c r="A114" s="41"/>
      <c r="B114" s="42"/>
      <c r="C114" s="283" t="s">
        <v>392</v>
      </c>
      <c r="D114" s="283" t="s">
        <v>348</v>
      </c>
      <c r="E114" s="284" t="s">
        <v>392</v>
      </c>
      <c r="F114" s="285" t="s">
        <v>1502</v>
      </c>
      <c r="G114" s="286" t="s">
        <v>187</v>
      </c>
      <c r="H114" s="287">
        <v>1</v>
      </c>
      <c r="I114" s="288"/>
      <c r="J114" s="289">
        <f>ROUND(I114*H114,2)</f>
        <v>0</v>
      </c>
      <c r="K114" s="285" t="s">
        <v>19</v>
      </c>
      <c r="L114" s="290"/>
      <c r="M114" s="291" t="s">
        <v>19</v>
      </c>
      <c r="N114" s="292" t="s">
        <v>43</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263</v>
      </c>
      <c r="AT114" s="227" t="s">
        <v>348</v>
      </c>
      <c r="AU114" s="227" t="s">
        <v>79</v>
      </c>
      <c r="AY114" s="20" t="s">
        <v>156</v>
      </c>
      <c r="BE114" s="228">
        <f>IF(N114="základní",J114,0)</f>
        <v>0</v>
      </c>
      <c r="BF114" s="228">
        <f>IF(N114="snížená",J114,0)</f>
        <v>0</v>
      </c>
      <c r="BG114" s="228">
        <f>IF(N114="zákl. přenesená",J114,0)</f>
        <v>0</v>
      </c>
      <c r="BH114" s="228">
        <f>IF(N114="sníž. přenesená",J114,0)</f>
        <v>0</v>
      </c>
      <c r="BI114" s="228">
        <f>IF(N114="nulová",J114,0)</f>
        <v>0</v>
      </c>
      <c r="BJ114" s="20" t="s">
        <v>79</v>
      </c>
      <c r="BK114" s="228">
        <f>ROUND(I114*H114,2)</f>
        <v>0</v>
      </c>
      <c r="BL114" s="20" t="s">
        <v>178</v>
      </c>
      <c r="BM114" s="227" t="s">
        <v>1503</v>
      </c>
    </row>
    <row r="115" s="2" customFormat="1" ht="16.5" customHeight="1">
      <c r="A115" s="41"/>
      <c r="B115" s="42"/>
      <c r="C115" s="283" t="s">
        <v>398</v>
      </c>
      <c r="D115" s="283" t="s">
        <v>348</v>
      </c>
      <c r="E115" s="284" t="s">
        <v>398</v>
      </c>
      <c r="F115" s="285" t="s">
        <v>1504</v>
      </c>
      <c r="G115" s="286" t="s">
        <v>187</v>
      </c>
      <c r="H115" s="287">
        <v>3</v>
      </c>
      <c r="I115" s="288"/>
      <c r="J115" s="289">
        <f>ROUND(I115*H115,2)</f>
        <v>0</v>
      </c>
      <c r="K115" s="285" t="s">
        <v>19</v>
      </c>
      <c r="L115" s="290"/>
      <c r="M115" s="291" t="s">
        <v>19</v>
      </c>
      <c r="N115" s="292" t="s">
        <v>43</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263</v>
      </c>
      <c r="AT115" s="227" t="s">
        <v>348</v>
      </c>
      <c r="AU115" s="227" t="s">
        <v>79</v>
      </c>
      <c r="AY115" s="20" t="s">
        <v>156</v>
      </c>
      <c r="BE115" s="228">
        <f>IF(N115="základní",J115,0)</f>
        <v>0</v>
      </c>
      <c r="BF115" s="228">
        <f>IF(N115="snížená",J115,0)</f>
        <v>0</v>
      </c>
      <c r="BG115" s="228">
        <f>IF(N115="zákl. přenesená",J115,0)</f>
        <v>0</v>
      </c>
      <c r="BH115" s="228">
        <f>IF(N115="sníž. přenesená",J115,0)</f>
        <v>0</v>
      </c>
      <c r="BI115" s="228">
        <f>IF(N115="nulová",J115,0)</f>
        <v>0</v>
      </c>
      <c r="BJ115" s="20" t="s">
        <v>79</v>
      </c>
      <c r="BK115" s="228">
        <f>ROUND(I115*H115,2)</f>
        <v>0</v>
      </c>
      <c r="BL115" s="20" t="s">
        <v>178</v>
      </c>
      <c r="BM115" s="227" t="s">
        <v>1505</v>
      </c>
    </row>
    <row r="116" s="2" customFormat="1" ht="16.5" customHeight="1">
      <c r="A116" s="41"/>
      <c r="B116" s="42"/>
      <c r="C116" s="283" t="s">
        <v>403</v>
      </c>
      <c r="D116" s="283" t="s">
        <v>348</v>
      </c>
      <c r="E116" s="284" t="s">
        <v>403</v>
      </c>
      <c r="F116" s="285" t="s">
        <v>1506</v>
      </c>
      <c r="G116" s="286" t="s">
        <v>187</v>
      </c>
      <c r="H116" s="287">
        <v>1</v>
      </c>
      <c r="I116" s="288"/>
      <c r="J116" s="289">
        <f>ROUND(I116*H116,2)</f>
        <v>0</v>
      </c>
      <c r="K116" s="285" t="s">
        <v>19</v>
      </c>
      <c r="L116" s="290"/>
      <c r="M116" s="291" t="s">
        <v>19</v>
      </c>
      <c r="N116" s="292" t="s">
        <v>43</v>
      </c>
      <c r="O116" s="87"/>
      <c r="P116" s="225">
        <f>O116*H116</f>
        <v>0</v>
      </c>
      <c r="Q116" s="225">
        <v>0</v>
      </c>
      <c r="R116" s="225">
        <f>Q116*H116</f>
        <v>0</v>
      </c>
      <c r="S116" s="225">
        <v>0</v>
      </c>
      <c r="T116" s="226">
        <f>S116*H116</f>
        <v>0</v>
      </c>
      <c r="U116" s="41"/>
      <c r="V116" s="41"/>
      <c r="W116" s="41"/>
      <c r="X116" s="41"/>
      <c r="Y116" s="41"/>
      <c r="Z116" s="41"/>
      <c r="AA116" s="41"/>
      <c r="AB116" s="41"/>
      <c r="AC116" s="41"/>
      <c r="AD116" s="41"/>
      <c r="AE116" s="41"/>
      <c r="AR116" s="227" t="s">
        <v>263</v>
      </c>
      <c r="AT116" s="227" t="s">
        <v>348</v>
      </c>
      <c r="AU116" s="227" t="s">
        <v>79</v>
      </c>
      <c r="AY116" s="20" t="s">
        <v>156</v>
      </c>
      <c r="BE116" s="228">
        <f>IF(N116="základní",J116,0)</f>
        <v>0</v>
      </c>
      <c r="BF116" s="228">
        <f>IF(N116="snížená",J116,0)</f>
        <v>0</v>
      </c>
      <c r="BG116" s="228">
        <f>IF(N116="zákl. přenesená",J116,0)</f>
        <v>0</v>
      </c>
      <c r="BH116" s="228">
        <f>IF(N116="sníž. přenesená",J116,0)</f>
        <v>0</v>
      </c>
      <c r="BI116" s="228">
        <f>IF(N116="nulová",J116,0)</f>
        <v>0</v>
      </c>
      <c r="BJ116" s="20" t="s">
        <v>79</v>
      </c>
      <c r="BK116" s="228">
        <f>ROUND(I116*H116,2)</f>
        <v>0</v>
      </c>
      <c r="BL116" s="20" t="s">
        <v>178</v>
      </c>
      <c r="BM116" s="227" t="s">
        <v>1507</v>
      </c>
    </row>
    <row r="117" s="2" customFormat="1" ht="128.55" customHeight="1">
      <c r="A117" s="41"/>
      <c r="B117" s="42"/>
      <c r="C117" s="283" t="s">
        <v>408</v>
      </c>
      <c r="D117" s="283" t="s">
        <v>348</v>
      </c>
      <c r="E117" s="284" t="s">
        <v>408</v>
      </c>
      <c r="F117" s="285" t="s">
        <v>1508</v>
      </c>
      <c r="G117" s="286" t="s">
        <v>187</v>
      </c>
      <c r="H117" s="287">
        <v>1</v>
      </c>
      <c r="I117" s="288"/>
      <c r="J117" s="289">
        <f>ROUND(I117*H117,2)</f>
        <v>0</v>
      </c>
      <c r="K117" s="285" t="s">
        <v>19</v>
      </c>
      <c r="L117" s="290"/>
      <c r="M117" s="291" t="s">
        <v>19</v>
      </c>
      <c r="N117" s="292" t="s">
        <v>43</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263</v>
      </c>
      <c r="AT117" s="227" t="s">
        <v>348</v>
      </c>
      <c r="AU117" s="227" t="s">
        <v>79</v>
      </c>
      <c r="AY117" s="20" t="s">
        <v>156</v>
      </c>
      <c r="BE117" s="228">
        <f>IF(N117="základní",J117,0)</f>
        <v>0</v>
      </c>
      <c r="BF117" s="228">
        <f>IF(N117="snížená",J117,0)</f>
        <v>0</v>
      </c>
      <c r="BG117" s="228">
        <f>IF(N117="zákl. přenesená",J117,0)</f>
        <v>0</v>
      </c>
      <c r="BH117" s="228">
        <f>IF(N117="sníž. přenesená",J117,0)</f>
        <v>0</v>
      </c>
      <c r="BI117" s="228">
        <f>IF(N117="nulová",J117,0)</f>
        <v>0</v>
      </c>
      <c r="BJ117" s="20" t="s">
        <v>79</v>
      </c>
      <c r="BK117" s="228">
        <f>ROUND(I117*H117,2)</f>
        <v>0</v>
      </c>
      <c r="BL117" s="20" t="s">
        <v>178</v>
      </c>
      <c r="BM117" s="227" t="s">
        <v>1509</v>
      </c>
    </row>
    <row r="118" s="2" customFormat="1" ht="16.5" customHeight="1">
      <c r="A118" s="41"/>
      <c r="B118" s="42"/>
      <c r="C118" s="283" t="s">
        <v>414</v>
      </c>
      <c r="D118" s="283" t="s">
        <v>348</v>
      </c>
      <c r="E118" s="284" t="s">
        <v>414</v>
      </c>
      <c r="F118" s="285" t="s">
        <v>1510</v>
      </c>
      <c r="G118" s="286" t="s">
        <v>187</v>
      </c>
      <c r="H118" s="287">
        <v>1</v>
      </c>
      <c r="I118" s="288"/>
      <c r="J118" s="289">
        <f>ROUND(I118*H118,2)</f>
        <v>0</v>
      </c>
      <c r="K118" s="285" t="s">
        <v>19</v>
      </c>
      <c r="L118" s="290"/>
      <c r="M118" s="291" t="s">
        <v>19</v>
      </c>
      <c r="N118" s="292" t="s">
        <v>43</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263</v>
      </c>
      <c r="AT118" s="227" t="s">
        <v>348</v>
      </c>
      <c r="AU118" s="227" t="s">
        <v>79</v>
      </c>
      <c r="AY118" s="20" t="s">
        <v>156</v>
      </c>
      <c r="BE118" s="228">
        <f>IF(N118="základní",J118,0)</f>
        <v>0</v>
      </c>
      <c r="BF118" s="228">
        <f>IF(N118="snížená",J118,0)</f>
        <v>0</v>
      </c>
      <c r="BG118" s="228">
        <f>IF(N118="zákl. přenesená",J118,0)</f>
        <v>0</v>
      </c>
      <c r="BH118" s="228">
        <f>IF(N118="sníž. přenesená",J118,0)</f>
        <v>0</v>
      </c>
      <c r="BI118" s="228">
        <f>IF(N118="nulová",J118,0)</f>
        <v>0</v>
      </c>
      <c r="BJ118" s="20" t="s">
        <v>79</v>
      </c>
      <c r="BK118" s="228">
        <f>ROUND(I118*H118,2)</f>
        <v>0</v>
      </c>
      <c r="BL118" s="20" t="s">
        <v>178</v>
      </c>
      <c r="BM118" s="227" t="s">
        <v>1511</v>
      </c>
    </row>
    <row r="119" s="2" customFormat="1" ht="16.5" customHeight="1">
      <c r="A119" s="41"/>
      <c r="B119" s="42"/>
      <c r="C119" s="283" t="s">
        <v>420</v>
      </c>
      <c r="D119" s="283" t="s">
        <v>348</v>
      </c>
      <c r="E119" s="284" t="s">
        <v>420</v>
      </c>
      <c r="F119" s="285" t="s">
        <v>1512</v>
      </c>
      <c r="G119" s="286" t="s">
        <v>187</v>
      </c>
      <c r="H119" s="287">
        <v>1</v>
      </c>
      <c r="I119" s="288"/>
      <c r="J119" s="289">
        <f>ROUND(I119*H119,2)</f>
        <v>0</v>
      </c>
      <c r="K119" s="285" t="s">
        <v>19</v>
      </c>
      <c r="L119" s="290"/>
      <c r="M119" s="291" t="s">
        <v>19</v>
      </c>
      <c r="N119" s="292" t="s">
        <v>43</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263</v>
      </c>
      <c r="AT119" s="227" t="s">
        <v>348</v>
      </c>
      <c r="AU119" s="227" t="s">
        <v>79</v>
      </c>
      <c r="AY119" s="20" t="s">
        <v>156</v>
      </c>
      <c r="BE119" s="228">
        <f>IF(N119="základní",J119,0)</f>
        <v>0</v>
      </c>
      <c r="BF119" s="228">
        <f>IF(N119="snížená",J119,0)</f>
        <v>0</v>
      </c>
      <c r="BG119" s="228">
        <f>IF(N119="zákl. přenesená",J119,0)</f>
        <v>0</v>
      </c>
      <c r="BH119" s="228">
        <f>IF(N119="sníž. přenesená",J119,0)</f>
        <v>0</v>
      </c>
      <c r="BI119" s="228">
        <f>IF(N119="nulová",J119,0)</f>
        <v>0</v>
      </c>
      <c r="BJ119" s="20" t="s">
        <v>79</v>
      </c>
      <c r="BK119" s="228">
        <f>ROUND(I119*H119,2)</f>
        <v>0</v>
      </c>
      <c r="BL119" s="20" t="s">
        <v>178</v>
      </c>
      <c r="BM119" s="227" t="s">
        <v>1513</v>
      </c>
    </row>
    <row r="120" s="2" customFormat="1" ht="24.15" customHeight="1">
      <c r="A120" s="41"/>
      <c r="B120" s="42"/>
      <c r="C120" s="283" t="s">
        <v>426</v>
      </c>
      <c r="D120" s="283" t="s">
        <v>348</v>
      </c>
      <c r="E120" s="284" t="s">
        <v>426</v>
      </c>
      <c r="F120" s="285" t="s">
        <v>1514</v>
      </c>
      <c r="G120" s="286" t="s">
        <v>187</v>
      </c>
      <c r="H120" s="287">
        <v>1</v>
      </c>
      <c r="I120" s="288"/>
      <c r="J120" s="289">
        <f>ROUND(I120*H120,2)</f>
        <v>0</v>
      </c>
      <c r="K120" s="285" t="s">
        <v>19</v>
      </c>
      <c r="L120" s="290"/>
      <c r="M120" s="291" t="s">
        <v>19</v>
      </c>
      <c r="N120" s="292" t="s">
        <v>43</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263</v>
      </c>
      <c r="AT120" s="227" t="s">
        <v>348</v>
      </c>
      <c r="AU120" s="227" t="s">
        <v>79</v>
      </c>
      <c r="AY120" s="20" t="s">
        <v>156</v>
      </c>
      <c r="BE120" s="228">
        <f>IF(N120="základní",J120,0)</f>
        <v>0</v>
      </c>
      <c r="BF120" s="228">
        <f>IF(N120="snížená",J120,0)</f>
        <v>0</v>
      </c>
      <c r="BG120" s="228">
        <f>IF(N120="zákl. přenesená",J120,0)</f>
        <v>0</v>
      </c>
      <c r="BH120" s="228">
        <f>IF(N120="sníž. přenesená",J120,0)</f>
        <v>0</v>
      </c>
      <c r="BI120" s="228">
        <f>IF(N120="nulová",J120,0)</f>
        <v>0</v>
      </c>
      <c r="BJ120" s="20" t="s">
        <v>79</v>
      </c>
      <c r="BK120" s="228">
        <f>ROUND(I120*H120,2)</f>
        <v>0</v>
      </c>
      <c r="BL120" s="20" t="s">
        <v>178</v>
      </c>
      <c r="BM120" s="227" t="s">
        <v>1515</v>
      </c>
    </row>
    <row r="121" s="2" customFormat="1" ht="16.5" customHeight="1">
      <c r="A121" s="41"/>
      <c r="B121" s="42"/>
      <c r="C121" s="283" t="s">
        <v>432</v>
      </c>
      <c r="D121" s="283" t="s">
        <v>348</v>
      </c>
      <c r="E121" s="284" t="s">
        <v>432</v>
      </c>
      <c r="F121" s="285" t="s">
        <v>1516</v>
      </c>
      <c r="G121" s="286" t="s">
        <v>187</v>
      </c>
      <c r="H121" s="287">
        <v>1</v>
      </c>
      <c r="I121" s="288"/>
      <c r="J121" s="289">
        <f>ROUND(I121*H121,2)</f>
        <v>0</v>
      </c>
      <c r="K121" s="285" t="s">
        <v>19</v>
      </c>
      <c r="L121" s="290"/>
      <c r="M121" s="291" t="s">
        <v>19</v>
      </c>
      <c r="N121" s="292" t="s">
        <v>43</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263</v>
      </c>
      <c r="AT121" s="227" t="s">
        <v>348</v>
      </c>
      <c r="AU121" s="227" t="s">
        <v>79</v>
      </c>
      <c r="AY121" s="20" t="s">
        <v>156</v>
      </c>
      <c r="BE121" s="228">
        <f>IF(N121="základní",J121,0)</f>
        <v>0</v>
      </c>
      <c r="BF121" s="228">
        <f>IF(N121="snížená",J121,0)</f>
        <v>0</v>
      </c>
      <c r="BG121" s="228">
        <f>IF(N121="zákl. přenesená",J121,0)</f>
        <v>0</v>
      </c>
      <c r="BH121" s="228">
        <f>IF(N121="sníž. přenesená",J121,0)</f>
        <v>0</v>
      </c>
      <c r="BI121" s="228">
        <f>IF(N121="nulová",J121,0)</f>
        <v>0</v>
      </c>
      <c r="BJ121" s="20" t="s">
        <v>79</v>
      </c>
      <c r="BK121" s="228">
        <f>ROUND(I121*H121,2)</f>
        <v>0</v>
      </c>
      <c r="BL121" s="20" t="s">
        <v>178</v>
      </c>
      <c r="BM121" s="227" t="s">
        <v>1517</v>
      </c>
    </row>
    <row r="122" s="2" customFormat="1" ht="24.15" customHeight="1">
      <c r="A122" s="41"/>
      <c r="B122" s="42"/>
      <c r="C122" s="283" t="s">
        <v>439</v>
      </c>
      <c r="D122" s="283" t="s">
        <v>348</v>
      </c>
      <c r="E122" s="284" t="s">
        <v>439</v>
      </c>
      <c r="F122" s="285" t="s">
        <v>1518</v>
      </c>
      <c r="G122" s="286" t="s">
        <v>187</v>
      </c>
      <c r="H122" s="287">
        <v>1</v>
      </c>
      <c r="I122" s="288"/>
      <c r="J122" s="289">
        <f>ROUND(I122*H122,2)</f>
        <v>0</v>
      </c>
      <c r="K122" s="285" t="s">
        <v>19</v>
      </c>
      <c r="L122" s="290"/>
      <c r="M122" s="291" t="s">
        <v>19</v>
      </c>
      <c r="N122" s="292" t="s">
        <v>43</v>
      </c>
      <c r="O122" s="87"/>
      <c r="P122" s="225">
        <f>O122*H122</f>
        <v>0</v>
      </c>
      <c r="Q122" s="225">
        <v>0</v>
      </c>
      <c r="R122" s="225">
        <f>Q122*H122</f>
        <v>0</v>
      </c>
      <c r="S122" s="225">
        <v>0</v>
      </c>
      <c r="T122" s="226">
        <f>S122*H122</f>
        <v>0</v>
      </c>
      <c r="U122" s="41"/>
      <c r="V122" s="41"/>
      <c r="W122" s="41"/>
      <c r="X122" s="41"/>
      <c r="Y122" s="41"/>
      <c r="Z122" s="41"/>
      <c r="AA122" s="41"/>
      <c r="AB122" s="41"/>
      <c r="AC122" s="41"/>
      <c r="AD122" s="41"/>
      <c r="AE122" s="41"/>
      <c r="AR122" s="227" t="s">
        <v>263</v>
      </c>
      <c r="AT122" s="227" t="s">
        <v>348</v>
      </c>
      <c r="AU122" s="227" t="s">
        <v>79</v>
      </c>
      <c r="AY122" s="20" t="s">
        <v>156</v>
      </c>
      <c r="BE122" s="228">
        <f>IF(N122="základní",J122,0)</f>
        <v>0</v>
      </c>
      <c r="BF122" s="228">
        <f>IF(N122="snížená",J122,0)</f>
        <v>0</v>
      </c>
      <c r="BG122" s="228">
        <f>IF(N122="zákl. přenesená",J122,0)</f>
        <v>0</v>
      </c>
      <c r="BH122" s="228">
        <f>IF(N122="sníž. přenesená",J122,0)</f>
        <v>0</v>
      </c>
      <c r="BI122" s="228">
        <f>IF(N122="nulová",J122,0)</f>
        <v>0</v>
      </c>
      <c r="BJ122" s="20" t="s">
        <v>79</v>
      </c>
      <c r="BK122" s="228">
        <f>ROUND(I122*H122,2)</f>
        <v>0</v>
      </c>
      <c r="BL122" s="20" t="s">
        <v>178</v>
      </c>
      <c r="BM122" s="227" t="s">
        <v>1519</v>
      </c>
    </row>
    <row r="123" s="2" customFormat="1" ht="16.5" customHeight="1">
      <c r="A123" s="41"/>
      <c r="B123" s="42"/>
      <c r="C123" s="283" t="s">
        <v>445</v>
      </c>
      <c r="D123" s="283" t="s">
        <v>348</v>
      </c>
      <c r="E123" s="284" t="s">
        <v>445</v>
      </c>
      <c r="F123" s="285" t="s">
        <v>1520</v>
      </c>
      <c r="G123" s="286" t="s">
        <v>187</v>
      </c>
      <c r="H123" s="287">
        <v>2</v>
      </c>
      <c r="I123" s="288"/>
      <c r="J123" s="289">
        <f>ROUND(I123*H123,2)</f>
        <v>0</v>
      </c>
      <c r="K123" s="285" t="s">
        <v>19</v>
      </c>
      <c r="L123" s="290"/>
      <c r="M123" s="291" t="s">
        <v>19</v>
      </c>
      <c r="N123" s="292" t="s">
        <v>43</v>
      </c>
      <c r="O123" s="87"/>
      <c r="P123" s="225">
        <f>O123*H123</f>
        <v>0</v>
      </c>
      <c r="Q123" s="225">
        <v>0</v>
      </c>
      <c r="R123" s="225">
        <f>Q123*H123</f>
        <v>0</v>
      </c>
      <c r="S123" s="225">
        <v>0</v>
      </c>
      <c r="T123" s="226">
        <f>S123*H123</f>
        <v>0</v>
      </c>
      <c r="U123" s="41"/>
      <c r="V123" s="41"/>
      <c r="W123" s="41"/>
      <c r="X123" s="41"/>
      <c r="Y123" s="41"/>
      <c r="Z123" s="41"/>
      <c r="AA123" s="41"/>
      <c r="AB123" s="41"/>
      <c r="AC123" s="41"/>
      <c r="AD123" s="41"/>
      <c r="AE123" s="41"/>
      <c r="AR123" s="227" t="s">
        <v>263</v>
      </c>
      <c r="AT123" s="227" t="s">
        <v>348</v>
      </c>
      <c r="AU123" s="227" t="s">
        <v>79</v>
      </c>
      <c r="AY123" s="20" t="s">
        <v>156</v>
      </c>
      <c r="BE123" s="228">
        <f>IF(N123="základní",J123,0)</f>
        <v>0</v>
      </c>
      <c r="BF123" s="228">
        <f>IF(N123="snížená",J123,0)</f>
        <v>0</v>
      </c>
      <c r="BG123" s="228">
        <f>IF(N123="zákl. přenesená",J123,0)</f>
        <v>0</v>
      </c>
      <c r="BH123" s="228">
        <f>IF(N123="sníž. přenesená",J123,0)</f>
        <v>0</v>
      </c>
      <c r="BI123" s="228">
        <f>IF(N123="nulová",J123,0)</f>
        <v>0</v>
      </c>
      <c r="BJ123" s="20" t="s">
        <v>79</v>
      </c>
      <c r="BK123" s="228">
        <f>ROUND(I123*H123,2)</f>
        <v>0</v>
      </c>
      <c r="BL123" s="20" t="s">
        <v>178</v>
      </c>
      <c r="BM123" s="227" t="s">
        <v>1521</v>
      </c>
    </row>
    <row r="124" s="2" customFormat="1" ht="16.5" customHeight="1">
      <c r="A124" s="41"/>
      <c r="B124" s="42"/>
      <c r="C124" s="216" t="s">
        <v>451</v>
      </c>
      <c r="D124" s="216" t="s">
        <v>159</v>
      </c>
      <c r="E124" s="217" t="s">
        <v>451</v>
      </c>
      <c r="F124" s="218" t="s">
        <v>1522</v>
      </c>
      <c r="G124" s="219" t="s">
        <v>1523</v>
      </c>
      <c r="H124" s="220">
        <v>1</v>
      </c>
      <c r="I124" s="221"/>
      <c r="J124" s="222">
        <f>ROUND(I124*H124,2)</f>
        <v>0</v>
      </c>
      <c r="K124" s="218" t="s">
        <v>19</v>
      </c>
      <c r="L124" s="47"/>
      <c r="M124" s="234" t="s">
        <v>19</v>
      </c>
      <c r="N124" s="235" t="s">
        <v>43</v>
      </c>
      <c r="O124" s="236"/>
      <c r="P124" s="237">
        <f>O124*H124</f>
        <v>0</v>
      </c>
      <c r="Q124" s="237">
        <v>0</v>
      </c>
      <c r="R124" s="237">
        <f>Q124*H124</f>
        <v>0</v>
      </c>
      <c r="S124" s="237">
        <v>0</v>
      </c>
      <c r="T124" s="238">
        <f>S124*H124</f>
        <v>0</v>
      </c>
      <c r="U124" s="41"/>
      <c r="V124" s="41"/>
      <c r="W124" s="41"/>
      <c r="X124" s="41"/>
      <c r="Y124" s="41"/>
      <c r="Z124" s="41"/>
      <c r="AA124" s="41"/>
      <c r="AB124" s="41"/>
      <c r="AC124" s="41"/>
      <c r="AD124" s="41"/>
      <c r="AE124" s="41"/>
      <c r="AR124" s="227" t="s">
        <v>178</v>
      </c>
      <c r="AT124" s="227" t="s">
        <v>159</v>
      </c>
      <c r="AU124" s="227" t="s">
        <v>79</v>
      </c>
      <c r="AY124" s="20" t="s">
        <v>156</v>
      </c>
      <c r="BE124" s="228">
        <f>IF(N124="základní",J124,0)</f>
        <v>0</v>
      </c>
      <c r="BF124" s="228">
        <f>IF(N124="snížená",J124,0)</f>
        <v>0</v>
      </c>
      <c r="BG124" s="228">
        <f>IF(N124="zákl. přenesená",J124,0)</f>
        <v>0</v>
      </c>
      <c r="BH124" s="228">
        <f>IF(N124="sníž. přenesená",J124,0)</f>
        <v>0</v>
      </c>
      <c r="BI124" s="228">
        <f>IF(N124="nulová",J124,0)</f>
        <v>0</v>
      </c>
      <c r="BJ124" s="20" t="s">
        <v>79</v>
      </c>
      <c r="BK124" s="228">
        <f>ROUND(I124*H124,2)</f>
        <v>0</v>
      </c>
      <c r="BL124" s="20" t="s">
        <v>178</v>
      </c>
      <c r="BM124" s="227" t="s">
        <v>1524</v>
      </c>
    </row>
    <row r="125" s="2" customFormat="1" ht="6.96" customHeight="1">
      <c r="A125" s="41"/>
      <c r="B125" s="62"/>
      <c r="C125" s="63"/>
      <c r="D125" s="63"/>
      <c r="E125" s="63"/>
      <c r="F125" s="63"/>
      <c r="G125" s="63"/>
      <c r="H125" s="63"/>
      <c r="I125" s="63"/>
      <c r="J125" s="63"/>
      <c r="K125" s="63"/>
      <c r="L125" s="47"/>
      <c r="M125" s="41"/>
      <c r="O125" s="41"/>
      <c r="P125" s="41"/>
      <c r="Q125" s="41"/>
      <c r="R125" s="41"/>
      <c r="S125" s="41"/>
      <c r="T125" s="41"/>
      <c r="U125" s="41"/>
      <c r="V125" s="41"/>
      <c r="W125" s="41"/>
      <c r="X125" s="41"/>
      <c r="Y125" s="41"/>
      <c r="Z125" s="41"/>
      <c r="AA125" s="41"/>
      <c r="AB125" s="41"/>
      <c r="AC125" s="41"/>
      <c r="AD125" s="41"/>
      <c r="AE125" s="41"/>
    </row>
  </sheetData>
  <sheetProtection sheet="1" autoFilter="0" formatColumns="0" formatRows="0" objects="1" scenarios="1" spinCount="100000" saltValue="A2WWc8Jl8aaTI9NOSpex5RrYKBlfV6+JgeFJlEfsPpuXrIiSXcFZwxHY//oCGhnw875Nus13YpAkjOUDtuSB2A==" hashValue="1Eebe5bekkYcPv9rSXB1t7Y28CMirfYcg4TVi5GcP0agY4uh7LoDxjr0X8ggkYiAnvi3z3JN1Q1eBpAJY/rVgA==" algorithmName="SHA-512" password="80EB"/>
  <autoFilter ref="C85:K124"/>
  <mergeCells count="12">
    <mergeCell ref="E7:H7"/>
    <mergeCell ref="E9:H9"/>
    <mergeCell ref="E11:H11"/>
    <mergeCell ref="E20:H20"/>
    <mergeCell ref="E29:H29"/>
    <mergeCell ref="E50:H50"/>
    <mergeCell ref="E52:H52"/>
    <mergeCell ref="E54:H54"/>
    <mergeCell ref="E74:H74"/>
    <mergeCell ref="E76:H76"/>
    <mergeCell ref="E78:H78"/>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107</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c r="B8" s="23"/>
      <c r="D8" s="146" t="s">
        <v>130</v>
      </c>
      <c r="L8" s="23"/>
    </row>
    <row r="9" s="1" customFormat="1" ht="16.5" customHeight="1">
      <c r="B9" s="23"/>
      <c r="E9" s="147" t="s">
        <v>193</v>
      </c>
      <c r="F9" s="1"/>
      <c r="G9" s="1"/>
      <c r="H9" s="1"/>
      <c r="L9" s="23"/>
    </row>
    <row r="10" s="1" customFormat="1" ht="12" customHeight="1">
      <c r="B10" s="23"/>
      <c r="D10" s="146" t="s">
        <v>194</v>
      </c>
      <c r="L10" s="23"/>
    </row>
    <row r="11" s="2" customFormat="1" ht="16.5" customHeight="1">
      <c r="A11" s="41"/>
      <c r="B11" s="47"/>
      <c r="C11" s="41"/>
      <c r="D11" s="41"/>
      <c r="E11" s="159" t="s">
        <v>1525</v>
      </c>
      <c r="F11" s="41"/>
      <c r="G11" s="41"/>
      <c r="H11" s="41"/>
      <c r="I11" s="41"/>
      <c r="J11" s="41"/>
      <c r="K11" s="41"/>
      <c r="L11" s="148"/>
      <c r="S11" s="41"/>
      <c r="T11" s="41"/>
      <c r="U11" s="41"/>
      <c r="V11" s="41"/>
      <c r="W11" s="41"/>
      <c r="X11" s="41"/>
      <c r="Y11" s="41"/>
      <c r="Z11" s="41"/>
      <c r="AA11" s="41"/>
      <c r="AB11" s="41"/>
      <c r="AC11" s="41"/>
      <c r="AD11" s="41"/>
      <c r="AE11" s="41"/>
    </row>
    <row r="12" s="2" customFormat="1" ht="12" customHeight="1">
      <c r="A12" s="41"/>
      <c r="B12" s="47"/>
      <c r="C12" s="41"/>
      <c r="D12" s="146" t="s">
        <v>1526</v>
      </c>
      <c r="E12" s="41"/>
      <c r="F12" s="41"/>
      <c r="G12" s="41"/>
      <c r="H12" s="41"/>
      <c r="I12" s="41"/>
      <c r="J12" s="41"/>
      <c r="K12" s="41"/>
      <c r="L12" s="148"/>
      <c r="S12" s="41"/>
      <c r="T12" s="41"/>
      <c r="U12" s="41"/>
      <c r="V12" s="41"/>
      <c r="W12" s="41"/>
      <c r="X12" s="41"/>
      <c r="Y12" s="41"/>
      <c r="Z12" s="41"/>
      <c r="AA12" s="41"/>
      <c r="AB12" s="41"/>
      <c r="AC12" s="41"/>
      <c r="AD12" s="41"/>
      <c r="AE12" s="41"/>
    </row>
    <row r="13" s="2" customFormat="1" ht="16.5" customHeight="1">
      <c r="A13" s="41"/>
      <c r="B13" s="47"/>
      <c r="C13" s="41"/>
      <c r="D13" s="41"/>
      <c r="E13" s="149" t="s">
        <v>1527</v>
      </c>
      <c r="F13" s="41"/>
      <c r="G13" s="41"/>
      <c r="H13" s="41"/>
      <c r="I13" s="41"/>
      <c r="J13" s="41"/>
      <c r="K13" s="41"/>
      <c r="L13" s="148"/>
      <c r="S13" s="41"/>
      <c r="T13" s="41"/>
      <c r="U13" s="41"/>
      <c r="V13" s="41"/>
      <c r="W13" s="41"/>
      <c r="X13" s="41"/>
      <c r="Y13" s="41"/>
      <c r="Z13" s="41"/>
      <c r="AA13" s="41"/>
      <c r="AB13" s="41"/>
      <c r="AC13" s="41"/>
      <c r="AD13" s="41"/>
      <c r="AE13" s="41"/>
    </row>
    <row r="14" s="2" customFormat="1">
      <c r="A14" s="41"/>
      <c r="B14" s="47"/>
      <c r="C14" s="41"/>
      <c r="D14" s="41"/>
      <c r="E14" s="41"/>
      <c r="F14" s="41"/>
      <c r="G14" s="41"/>
      <c r="H14" s="41"/>
      <c r="I14" s="41"/>
      <c r="J14" s="41"/>
      <c r="K14" s="41"/>
      <c r="L14" s="148"/>
      <c r="S14" s="41"/>
      <c r="T14" s="41"/>
      <c r="U14" s="41"/>
      <c r="V14" s="41"/>
      <c r="W14" s="41"/>
      <c r="X14" s="41"/>
      <c r="Y14" s="41"/>
      <c r="Z14" s="41"/>
      <c r="AA14" s="41"/>
      <c r="AB14" s="41"/>
      <c r="AC14" s="41"/>
      <c r="AD14" s="41"/>
      <c r="AE14" s="41"/>
    </row>
    <row r="15" s="2" customFormat="1" ht="12" customHeight="1">
      <c r="A15" s="41"/>
      <c r="B15" s="47"/>
      <c r="C15" s="41"/>
      <c r="D15" s="146" t="s">
        <v>18</v>
      </c>
      <c r="E15" s="41"/>
      <c r="F15" s="136" t="s">
        <v>19</v>
      </c>
      <c r="G15" s="41"/>
      <c r="H15" s="41"/>
      <c r="I15" s="146" t="s">
        <v>20</v>
      </c>
      <c r="J15" s="136" t="s">
        <v>19</v>
      </c>
      <c r="K15" s="41"/>
      <c r="L15" s="148"/>
      <c r="S15" s="41"/>
      <c r="T15" s="41"/>
      <c r="U15" s="41"/>
      <c r="V15" s="41"/>
      <c r="W15" s="41"/>
      <c r="X15" s="41"/>
      <c r="Y15" s="41"/>
      <c r="Z15" s="41"/>
      <c r="AA15" s="41"/>
      <c r="AB15" s="41"/>
      <c r="AC15" s="41"/>
      <c r="AD15" s="41"/>
      <c r="AE15" s="41"/>
    </row>
    <row r="16" s="2" customFormat="1" ht="12" customHeight="1">
      <c r="A16" s="41"/>
      <c r="B16" s="47"/>
      <c r="C16" s="41"/>
      <c r="D16" s="146" t="s">
        <v>21</v>
      </c>
      <c r="E16" s="41"/>
      <c r="F16" s="136" t="s">
        <v>22</v>
      </c>
      <c r="G16" s="41"/>
      <c r="H16" s="41"/>
      <c r="I16" s="146" t="s">
        <v>23</v>
      </c>
      <c r="J16" s="150" t="str">
        <f>'Rekapitulace stavby'!AN8</f>
        <v>15. 7. 2024</v>
      </c>
      <c r="K16" s="41"/>
      <c r="L16" s="148"/>
      <c r="S16" s="41"/>
      <c r="T16" s="41"/>
      <c r="U16" s="41"/>
      <c r="V16" s="41"/>
      <c r="W16" s="41"/>
      <c r="X16" s="41"/>
      <c r="Y16" s="41"/>
      <c r="Z16" s="41"/>
      <c r="AA16" s="41"/>
      <c r="AB16" s="41"/>
      <c r="AC16" s="41"/>
      <c r="AD16" s="41"/>
      <c r="AE16" s="41"/>
    </row>
    <row r="17" s="2" customFormat="1" ht="10.8" customHeight="1">
      <c r="A17" s="41"/>
      <c r="B17" s="47"/>
      <c r="C17" s="41"/>
      <c r="D17" s="41"/>
      <c r="E17" s="41"/>
      <c r="F17" s="41"/>
      <c r="G17" s="41"/>
      <c r="H17" s="41"/>
      <c r="I17" s="41"/>
      <c r="J17" s="41"/>
      <c r="K17" s="41"/>
      <c r="L17" s="148"/>
      <c r="S17" s="41"/>
      <c r="T17" s="41"/>
      <c r="U17" s="41"/>
      <c r="V17" s="41"/>
      <c r="W17" s="41"/>
      <c r="X17" s="41"/>
      <c r="Y17" s="41"/>
      <c r="Z17" s="41"/>
      <c r="AA17" s="41"/>
      <c r="AB17" s="41"/>
      <c r="AC17" s="41"/>
      <c r="AD17" s="41"/>
      <c r="AE17" s="41"/>
    </row>
    <row r="18" s="2" customFormat="1" ht="12" customHeight="1">
      <c r="A18" s="41"/>
      <c r="B18" s="47"/>
      <c r="C18" s="41"/>
      <c r="D18" s="146" t="s">
        <v>25</v>
      </c>
      <c r="E18" s="41"/>
      <c r="F18" s="41"/>
      <c r="G18" s="41"/>
      <c r="H18" s="41"/>
      <c r="I18" s="146" t="s">
        <v>26</v>
      </c>
      <c r="J18" s="136" t="s">
        <v>19</v>
      </c>
      <c r="K18" s="41"/>
      <c r="L18" s="148"/>
      <c r="S18" s="41"/>
      <c r="T18" s="41"/>
      <c r="U18" s="41"/>
      <c r="V18" s="41"/>
      <c r="W18" s="41"/>
      <c r="X18" s="41"/>
      <c r="Y18" s="41"/>
      <c r="Z18" s="41"/>
      <c r="AA18" s="41"/>
      <c r="AB18" s="41"/>
      <c r="AC18" s="41"/>
      <c r="AD18" s="41"/>
      <c r="AE18" s="41"/>
    </row>
    <row r="19" s="2" customFormat="1" ht="18" customHeight="1">
      <c r="A19" s="41"/>
      <c r="B19" s="47"/>
      <c r="C19" s="41"/>
      <c r="D19" s="41"/>
      <c r="E19" s="136" t="s">
        <v>27</v>
      </c>
      <c r="F19" s="41"/>
      <c r="G19" s="41"/>
      <c r="H19" s="41"/>
      <c r="I19" s="146" t="s">
        <v>28</v>
      </c>
      <c r="J19" s="136" t="s">
        <v>19</v>
      </c>
      <c r="K19" s="41"/>
      <c r="L19" s="148"/>
      <c r="S19" s="41"/>
      <c r="T19" s="41"/>
      <c r="U19" s="41"/>
      <c r="V19" s="41"/>
      <c r="W19" s="41"/>
      <c r="X19" s="41"/>
      <c r="Y19" s="41"/>
      <c r="Z19" s="41"/>
      <c r="AA19" s="41"/>
      <c r="AB19" s="41"/>
      <c r="AC19" s="41"/>
      <c r="AD19" s="41"/>
      <c r="AE19" s="41"/>
    </row>
    <row r="20" s="2" customFormat="1" ht="6.96" customHeight="1">
      <c r="A20" s="41"/>
      <c r="B20" s="47"/>
      <c r="C20" s="41"/>
      <c r="D20" s="41"/>
      <c r="E20" s="41"/>
      <c r="F20" s="41"/>
      <c r="G20" s="41"/>
      <c r="H20" s="41"/>
      <c r="I20" s="41"/>
      <c r="J20" s="41"/>
      <c r="K20" s="41"/>
      <c r="L20" s="148"/>
      <c r="S20" s="41"/>
      <c r="T20" s="41"/>
      <c r="U20" s="41"/>
      <c r="V20" s="41"/>
      <c r="W20" s="41"/>
      <c r="X20" s="41"/>
      <c r="Y20" s="41"/>
      <c r="Z20" s="41"/>
      <c r="AA20" s="41"/>
      <c r="AB20" s="41"/>
      <c r="AC20" s="41"/>
      <c r="AD20" s="41"/>
      <c r="AE20" s="41"/>
    </row>
    <row r="21" s="2" customFormat="1" ht="12" customHeight="1">
      <c r="A21" s="41"/>
      <c r="B21" s="47"/>
      <c r="C21" s="41"/>
      <c r="D21" s="146" t="s">
        <v>29</v>
      </c>
      <c r="E21" s="41"/>
      <c r="F21" s="41"/>
      <c r="G21" s="41"/>
      <c r="H21" s="41"/>
      <c r="I21" s="146" t="s">
        <v>26</v>
      </c>
      <c r="J21" s="36" t="str">
        <f>'Rekapitulace stavby'!AN13</f>
        <v>Vyplň údaj</v>
      </c>
      <c r="K21" s="41"/>
      <c r="L21" s="148"/>
      <c r="S21" s="41"/>
      <c r="T21" s="41"/>
      <c r="U21" s="41"/>
      <c r="V21" s="41"/>
      <c r="W21" s="41"/>
      <c r="X21" s="41"/>
      <c r="Y21" s="41"/>
      <c r="Z21" s="41"/>
      <c r="AA21" s="41"/>
      <c r="AB21" s="41"/>
      <c r="AC21" s="41"/>
      <c r="AD21" s="41"/>
      <c r="AE21" s="41"/>
    </row>
    <row r="22" s="2" customFormat="1" ht="18" customHeight="1">
      <c r="A22" s="41"/>
      <c r="B22" s="47"/>
      <c r="C22" s="41"/>
      <c r="D22" s="41"/>
      <c r="E22" s="36" t="str">
        <f>'Rekapitulace stavby'!E14</f>
        <v>Vyplň údaj</v>
      </c>
      <c r="F22" s="136"/>
      <c r="G22" s="136"/>
      <c r="H22" s="136"/>
      <c r="I22" s="146" t="s">
        <v>28</v>
      </c>
      <c r="J22" s="36" t="str">
        <f>'Rekapitulace stavby'!AN14</f>
        <v>Vyplň údaj</v>
      </c>
      <c r="K22" s="41"/>
      <c r="L22" s="148"/>
      <c r="S22" s="41"/>
      <c r="T22" s="41"/>
      <c r="U22" s="41"/>
      <c r="V22" s="41"/>
      <c r="W22" s="41"/>
      <c r="X22" s="41"/>
      <c r="Y22" s="41"/>
      <c r="Z22" s="41"/>
      <c r="AA22" s="41"/>
      <c r="AB22" s="41"/>
      <c r="AC22" s="41"/>
      <c r="AD22" s="41"/>
      <c r="AE22" s="41"/>
    </row>
    <row r="23" s="2" customFormat="1" ht="6.96" customHeight="1">
      <c r="A23" s="41"/>
      <c r="B23" s="47"/>
      <c r="C23" s="41"/>
      <c r="D23" s="41"/>
      <c r="E23" s="41"/>
      <c r="F23" s="41"/>
      <c r="G23" s="41"/>
      <c r="H23" s="41"/>
      <c r="I23" s="41"/>
      <c r="J23" s="41"/>
      <c r="K23" s="41"/>
      <c r="L23" s="148"/>
      <c r="S23" s="41"/>
      <c r="T23" s="41"/>
      <c r="U23" s="41"/>
      <c r="V23" s="41"/>
      <c r="W23" s="41"/>
      <c r="X23" s="41"/>
      <c r="Y23" s="41"/>
      <c r="Z23" s="41"/>
      <c r="AA23" s="41"/>
      <c r="AB23" s="41"/>
      <c r="AC23" s="41"/>
      <c r="AD23" s="41"/>
      <c r="AE23" s="41"/>
    </row>
    <row r="24" s="2" customFormat="1" ht="12" customHeight="1">
      <c r="A24" s="41"/>
      <c r="B24" s="47"/>
      <c r="C24" s="41"/>
      <c r="D24" s="146" t="s">
        <v>31</v>
      </c>
      <c r="E24" s="41"/>
      <c r="F24" s="41"/>
      <c r="G24" s="41"/>
      <c r="H24" s="41"/>
      <c r="I24" s="146" t="s">
        <v>26</v>
      </c>
      <c r="J24" s="136" t="s">
        <v>19</v>
      </c>
      <c r="K24" s="41"/>
      <c r="L24" s="148"/>
      <c r="S24" s="41"/>
      <c r="T24" s="41"/>
      <c r="U24" s="41"/>
      <c r="V24" s="41"/>
      <c r="W24" s="41"/>
      <c r="X24" s="41"/>
      <c r="Y24" s="41"/>
      <c r="Z24" s="41"/>
      <c r="AA24" s="41"/>
      <c r="AB24" s="41"/>
      <c r="AC24" s="41"/>
      <c r="AD24" s="41"/>
      <c r="AE24" s="41"/>
    </row>
    <row r="25" s="2" customFormat="1" ht="18" customHeight="1">
      <c r="A25" s="41"/>
      <c r="B25" s="47"/>
      <c r="C25" s="41"/>
      <c r="D25" s="41"/>
      <c r="E25" s="136" t="s">
        <v>32</v>
      </c>
      <c r="F25" s="41"/>
      <c r="G25" s="41"/>
      <c r="H25" s="41"/>
      <c r="I25" s="146" t="s">
        <v>28</v>
      </c>
      <c r="J25" s="136" t="s">
        <v>19</v>
      </c>
      <c r="K25" s="41"/>
      <c r="L25" s="148"/>
      <c r="S25" s="41"/>
      <c r="T25" s="41"/>
      <c r="U25" s="41"/>
      <c r="V25" s="41"/>
      <c r="W25" s="41"/>
      <c r="X25" s="41"/>
      <c r="Y25" s="41"/>
      <c r="Z25" s="41"/>
      <c r="AA25" s="41"/>
      <c r="AB25" s="41"/>
      <c r="AC25" s="41"/>
      <c r="AD25" s="41"/>
      <c r="AE25" s="41"/>
    </row>
    <row r="26" s="2" customFormat="1" ht="6.96" customHeight="1">
      <c r="A26" s="41"/>
      <c r="B26" s="47"/>
      <c r="C26" s="41"/>
      <c r="D26" s="41"/>
      <c r="E26" s="41"/>
      <c r="F26" s="41"/>
      <c r="G26" s="41"/>
      <c r="H26" s="41"/>
      <c r="I26" s="41"/>
      <c r="J26" s="41"/>
      <c r="K26" s="41"/>
      <c r="L26" s="148"/>
      <c r="S26" s="41"/>
      <c r="T26" s="41"/>
      <c r="U26" s="41"/>
      <c r="V26" s="41"/>
      <c r="W26" s="41"/>
      <c r="X26" s="41"/>
      <c r="Y26" s="41"/>
      <c r="Z26" s="41"/>
      <c r="AA26" s="41"/>
      <c r="AB26" s="41"/>
      <c r="AC26" s="41"/>
      <c r="AD26" s="41"/>
      <c r="AE26" s="41"/>
    </row>
    <row r="27" s="2" customFormat="1" ht="12" customHeight="1">
      <c r="A27" s="41"/>
      <c r="B27" s="47"/>
      <c r="C27" s="41"/>
      <c r="D27" s="146" t="s">
        <v>34</v>
      </c>
      <c r="E27" s="41"/>
      <c r="F27" s="41"/>
      <c r="G27" s="41"/>
      <c r="H27" s="41"/>
      <c r="I27" s="146" t="s">
        <v>26</v>
      </c>
      <c r="J27" s="136" t="s">
        <v>19</v>
      </c>
      <c r="K27" s="41"/>
      <c r="L27" s="148"/>
      <c r="S27" s="41"/>
      <c r="T27" s="41"/>
      <c r="U27" s="41"/>
      <c r="V27" s="41"/>
      <c r="W27" s="41"/>
      <c r="X27" s="41"/>
      <c r="Y27" s="41"/>
      <c r="Z27" s="41"/>
      <c r="AA27" s="41"/>
      <c r="AB27" s="41"/>
      <c r="AC27" s="41"/>
      <c r="AD27" s="41"/>
      <c r="AE27" s="41"/>
    </row>
    <row r="28" s="2" customFormat="1" ht="18" customHeight="1">
      <c r="A28" s="41"/>
      <c r="B28" s="47"/>
      <c r="C28" s="41"/>
      <c r="D28" s="41"/>
      <c r="E28" s="136" t="s">
        <v>35</v>
      </c>
      <c r="F28" s="41"/>
      <c r="G28" s="41"/>
      <c r="H28" s="41"/>
      <c r="I28" s="146" t="s">
        <v>28</v>
      </c>
      <c r="J28" s="136" t="s">
        <v>19</v>
      </c>
      <c r="K28" s="41"/>
      <c r="L28" s="148"/>
      <c r="S28" s="41"/>
      <c r="T28" s="41"/>
      <c r="U28" s="41"/>
      <c r="V28" s="41"/>
      <c r="W28" s="41"/>
      <c r="X28" s="41"/>
      <c r="Y28" s="41"/>
      <c r="Z28" s="41"/>
      <c r="AA28" s="41"/>
      <c r="AB28" s="41"/>
      <c r="AC28" s="41"/>
      <c r="AD28" s="41"/>
      <c r="AE28" s="41"/>
    </row>
    <row r="29" s="2" customFormat="1" ht="6.96" customHeight="1">
      <c r="A29" s="41"/>
      <c r="B29" s="47"/>
      <c r="C29" s="41"/>
      <c r="D29" s="41"/>
      <c r="E29" s="41"/>
      <c r="F29" s="41"/>
      <c r="G29" s="41"/>
      <c r="H29" s="41"/>
      <c r="I29" s="41"/>
      <c r="J29" s="41"/>
      <c r="K29" s="41"/>
      <c r="L29" s="148"/>
      <c r="S29" s="41"/>
      <c r="T29" s="41"/>
      <c r="U29" s="41"/>
      <c r="V29" s="41"/>
      <c r="W29" s="41"/>
      <c r="X29" s="41"/>
      <c r="Y29" s="41"/>
      <c r="Z29" s="41"/>
      <c r="AA29" s="41"/>
      <c r="AB29" s="41"/>
      <c r="AC29" s="41"/>
      <c r="AD29" s="41"/>
      <c r="AE29" s="41"/>
    </row>
    <row r="30" s="2" customFormat="1" ht="12" customHeight="1">
      <c r="A30" s="41"/>
      <c r="B30" s="47"/>
      <c r="C30" s="41"/>
      <c r="D30" s="146" t="s">
        <v>36</v>
      </c>
      <c r="E30" s="41"/>
      <c r="F30" s="41"/>
      <c r="G30" s="41"/>
      <c r="H30" s="41"/>
      <c r="I30" s="41"/>
      <c r="J30" s="41"/>
      <c r="K30" s="41"/>
      <c r="L30" s="148"/>
      <c r="S30" s="41"/>
      <c r="T30" s="41"/>
      <c r="U30" s="41"/>
      <c r="V30" s="41"/>
      <c r="W30" s="41"/>
      <c r="X30" s="41"/>
      <c r="Y30" s="41"/>
      <c r="Z30" s="41"/>
      <c r="AA30" s="41"/>
      <c r="AB30" s="41"/>
      <c r="AC30" s="41"/>
      <c r="AD30" s="41"/>
      <c r="AE30" s="41"/>
    </row>
    <row r="31" s="8" customFormat="1" ht="16.5" customHeight="1">
      <c r="A31" s="151"/>
      <c r="B31" s="152"/>
      <c r="C31" s="151"/>
      <c r="D31" s="151"/>
      <c r="E31" s="153" t="s">
        <v>19</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1"/>
      <c r="B32" s="47"/>
      <c r="C32" s="41"/>
      <c r="D32" s="41"/>
      <c r="E32" s="41"/>
      <c r="F32" s="41"/>
      <c r="G32" s="41"/>
      <c r="H32" s="41"/>
      <c r="I32" s="41"/>
      <c r="J32" s="41"/>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25.44" customHeight="1">
      <c r="A34" s="41"/>
      <c r="B34" s="47"/>
      <c r="C34" s="41"/>
      <c r="D34" s="156" t="s">
        <v>38</v>
      </c>
      <c r="E34" s="41"/>
      <c r="F34" s="41"/>
      <c r="G34" s="41"/>
      <c r="H34" s="41"/>
      <c r="I34" s="41"/>
      <c r="J34" s="157">
        <f>ROUND(J93, 2)</f>
        <v>0</v>
      </c>
      <c r="K34" s="41"/>
      <c r="L34" s="148"/>
      <c r="S34" s="41"/>
      <c r="T34" s="41"/>
      <c r="U34" s="41"/>
      <c r="V34" s="41"/>
      <c r="W34" s="41"/>
      <c r="X34" s="41"/>
      <c r="Y34" s="41"/>
      <c r="Z34" s="41"/>
      <c r="AA34" s="41"/>
      <c r="AB34" s="41"/>
      <c r="AC34" s="41"/>
      <c r="AD34" s="41"/>
      <c r="AE34" s="41"/>
    </row>
    <row r="35" s="2" customFormat="1" ht="6.96" customHeight="1">
      <c r="A35" s="41"/>
      <c r="B35" s="47"/>
      <c r="C35" s="41"/>
      <c r="D35" s="155"/>
      <c r="E35" s="155"/>
      <c r="F35" s="155"/>
      <c r="G35" s="155"/>
      <c r="H35" s="155"/>
      <c r="I35" s="155"/>
      <c r="J35" s="155"/>
      <c r="K35" s="155"/>
      <c r="L35" s="148"/>
      <c r="S35" s="41"/>
      <c r="T35" s="41"/>
      <c r="U35" s="41"/>
      <c r="V35" s="41"/>
      <c r="W35" s="41"/>
      <c r="X35" s="41"/>
      <c r="Y35" s="41"/>
      <c r="Z35" s="41"/>
      <c r="AA35" s="41"/>
      <c r="AB35" s="41"/>
      <c r="AC35" s="41"/>
      <c r="AD35" s="41"/>
      <c r="AE35" s="41"/>
    </row>
    <row r="36" s="2" customFormat="1" ht="14.4" customHeight="1">
      <c r="A36" s="41"/>
      <c r="B36" s="47"/>
      <c r="C36" s="41"/>
      <c r="D36" s="41"/>
      <c r="E36" s="41"/>
      <c r="F36" s="158" t="s">
        <v>40</v>
      </c>
      <c r="G36" s="41"/>
      <c r="H36" s="41"/>
      <c r="I36" s="158" t="s">
        <v>39</v>
      </c>
      <c r="J36" s="158" t="s">
        <v>41</v>
      </c>
      <c r="K36" s="41"/>
      <c r="L36" s="148"/>
      <c r="S36" s="41"/>
      <c r="T36" s="41"/>
      <c r="U36" s="41"/>
      <c r="V36" s="41"/>
      <c r="W36" s="41"/>
      <c r="X36" s="41"/>
      <c r="Y36" s="41"/>
      <c r="Z36" s="41"/>
      <c r="AA36" s="41"/>
      <c r="AB36" s="41"/>
      <c r="AC36" s="41"/>
      <c r="AD36" s="41"/>
      <c r="AE36" s="41"/>
    </row>
    <row r="37" s="2" customFormat="1" ht="14.4" customHeight="1">
      <c r="A37" s="41"/>
      <c r="B37" s="47"/>
      <c r="C37" s="41"/>
      <c r="D37" s="159" t="s">
        <v>42</v>
      </c>
      <c r="E37" s="146" t="s">
        <v>43</v>
      </c>
      <c r="F37" s="160">
        <f>ROUND((SUM(BE93:BE137)),  2)</f>
        <v>0</v>
      </c>
      <c r="G37" s="41"/>
      <c r="H37" s="41"/>
      <c r="I37" s="161">
        <v>0.20999999999999999</v>
      </c>
      <c r="J37" s="160">
        <f>ROUND(((SUM(BE93:BE137))*I37),  2)</f>
        <v>0</v>
      </c>
      <c r="K37" s="41"/>
      <c r="L37" s="148"/>
      <c r="S37" s="41"/>
      <c r="T37" s="41"/>
      <c r="U37" s="41"/>
      <c r="V37" s="41"/>
      <c r="W37" s="41"/>
      <c r="X37" s="41"/>
      <c r="Y37" s="41"/>
      <c r="Z37" s="41"/>
      <c r="AA37" s="41"/>
      <c r="AB37" s="41"/>
      <c r="AC37" s="41"/>
      <c r="AD37" s="41"/>
      <c r="AE37" s="41"/>
    </row>
    <row r="38" s="2" customFormat="1" ht="14.4" customHeight="1">
      <c r="A38" s="41"/>
      <c r="B38" s="47"/>
      <c r="C38" s="41"/>
      <c r="D38" s="41"/>
      <c r="E38" s="146" t="s">
        <v>44</v>
      </c>
      <c r="F38" s="160">
        <f>ROUND((SUM(BF93:BF137)),  2)</f>
        <v>0</v>
      </c>
      <c r="G38" s="41"/>
      <c r="H38" s="41"/>
      <c r="I38" s="161">
        <v>0.12</v>
      </c>
      <c r="J38" s="160">
        <f>ROUND(((SUM(BF93:BF137))*I38),  2)</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45</v>
      </c>
      <c r="F39" s="160">
        <f>ROUND((SUM(BG93:BG137)),  2)</f>
        <v>0</v>
      </c>
      <c r="G39" s="41"/>
      <c r="H39" s="41"/>
      <c r="I39" s="161">
        <v>0.20999999999999999</v>
      </c>
      <c r="J39" s="160">
        <f>0</f>
        <v>0</v>
      </c>
      <c r="K39" s="41"/>
      <c r="L39" s="148"/>
      <c r="S39" s="41"/>
      <c r="T39" s="41"/>
      <c r="U39" s="41"/>
      <c r="V39" s="41"/>
      <c r="W39" s="41"/>
      <c r="X39" s="41"/>
      <c r="Y39" s="41"/>
      <c r="Z39" s="41"/>
      <c r="AA39" s="41"/>
      <c r="AB39" s="41"/>
      <c r="AC39" s="41"/>
      <c r="AD39" s="41"/>
      <c r="AE39" s="41"/>
    </row>
    <row r="40" hidden="1" s="2" customFormat="1" ht="14.4" customHeight="1">
      <c r="A40" s="41"/>
      <c r="B40" s="47"/>
      <c r="C40" s="41"/>
      <c r="D40" s="41"/>
      <c r="E40" s="146" t="s">
        <v>46</v>
      </c>
      <c r="F40" s="160">
        <f>ROUND((SUM(BH93:BH137)),  2)</f>
        <v>0</v>
      </c>
      <c r="G40" s="41"/>
      <c r="H40" s="41"/>
      <c r="I40" s="161">
        <v>0.12</v>
      </c>
      <c r="J40" s="160">
        <f>0</f>
        <v>0</v>
      </c>
      <c r="K40" s="41"/>
      <c r="L40" s="148"/>
      <c r="S40" s="41"/>
      <c r="T40" s="41"/>
      <c r="U40" s="41"/>
      <c r="V40" s="41"/>
      <c r="W40" s="41"/>
      <c r="X40" s="41"/>
      <c r="Y40" s="41"/>
      <c r="Z40" s="41"/>
      <c r="AA40" s="41"/>
      <c r="AB40" s="41"/>
      <c r="AC40" s="41"/>
      <c r="AD40" s="41"/>
      <c r="AE40" s="41"/>
    </row>
    <row r="41" hidden="1" s="2" customFormat="1" ht="14.4" customHeight="1">
      <c r="A41" s="41"/>
      <c r="B41" s="47"/>
      <c r="C41" s="41"/>
      <c r="D41" s="41"/>
      <c r="E41" s="146" t="s">
        <v>47</v>
      </c>
      <c r="F41" s="160">
        <f>ROUND((SUM(BI93:BI137)),  2)</f>
        <v>0</v>
      </c>
      <c r="G41" s="41"/>
      <c r="H41" s="41"/>
      <c r="I41" s="161">
        <v>0</v>
      </c>
      <c r="J41" s="160">
        <f>0</f>
        <v>0</v>
      </c>
      <c r="K41" s="41"/>
      <c r="L41" s="148"/>
      <c r="S41" s="41"/>
      <c r="T41" s="41"/>
      <c r="U41" s="41"/>
      <c r="V41" s="41"/>
      <c r="W41" s="41"/>
      <c r="X41" s="41"/>
      <c r="Y41" s="41"/>
      <c r="Z41" s="41"/>
      <c r="AA41" s="41"/>
      <c r="AB41" s="41"/>
      <c r="AC41" s="41"/>
      <c r="AD41" s="41"/>
      <c r="AE41" s="41"/>
    </row>
    <row r="42" s="2" customFormat="1" ht="6.96" customHeight="1">
      <c r="A42" s="41"/>
      <c r="B42" s="47"/>
      <c r="C42" s="41"/>
      <c r="D42" s="41"/>
      <c r="E42" s="41"/>
      <c r="F42" s="41"/>
      <c r="G42" s="41"/>
      <c r="H42" s="41"/>
      <c r="I42" s="41"/>
      <c r="J42" s="41"/>
      <c r="K42" s="41"/>
      <c r="L42" s="148"/>
      <c r="S42" s="41"/>
      <c r="T42" s="41"/>
      <c r="U42" s="41"/>
      <c r="V42" s="41"/>
      <c r="W42" s="41"/>
      <c r="X42" s="41"/>
      <c r="Y42" s="41"/>
      <c r="Z42" s="41"/>
      <c r="AA42" s="41"/>
      <c r="AB42" s="41"/>
      <c r="AC42" s="41"/>
      <c r="AD42" s="41"/>
      <c r="AE42" s="41"/>
    </row>
    <row r="43" s="2" customFormat="1" ht="25.44" customHeight="1">
      <c r="A43" s="41"/>
      <c r="B43" s="47"/>
      <c r="C43" s="162"/>
      <c r="D43" s="163" t="s">
        <v>48</v>
      </c>
      <c r="E43" s="164"/>
      <c r="F43" s="164"/>
      <c r="G43" s="165" t="s">
        <v>49</v>
      </c>
      <c r="H43" s="166" t="s">
        <v>50</v>
      </c>
      <c r="I43" s="164"/>
      <c r="J43" s="167">
        <f>SUM(J34:J41)</f>
        <v>0</v>
      </c>
      <c r="K43" s="168"/>
      <c r="L43" s="148"/>
      <c r="S43" s="41"/>
      <c r="T43" s="41"/>
      <c r="U43" s="41"/>
      <c r="V43" s="41"/>
      <c r="W43" s="41"/>
      <c r="X43" s="41"/>
      <c r="Y43" s="41"/>
      <c r="Z43" s="41"/>
      <c r="AA43" s="41"/>
      <c r="AB43" s="41"/>
      <c r="AC43" s="41"/>
      <c r="AD43" s="41"/>
      <c r="AE43" s="41"/>
    </row>
    <row r="44" s="2" customFormat="1" ht="14.4" customHeight="1">
      <c r="A44" s="41"/>
      <c r="B44" s="169"/>
      <c r="C44" s="170"/>
      <c r="D44" s="170"/>
      <c r="E44" s="170"/>
      <c r="F44" s="170"/>
      <c r="G44" s="170"/>
      <c r="H44" s="170"/>
      <c r="I44" s="170"/>
      <c r="J44" s="170"/>
      <c r="K44" s="170"/>
      <c r="L44" s="148"/>
      <c r="S44" s="41"/>
      <c r="T44" s="41"/>
      <c r="U44" s="41"/>
      <c r="V44" s="41"/>
      <c r="W44" s="41"/>
      <c r="X44" s="41"/>
      <c r="Y44" s="41"/>
      <c r="Z44" s="41"/>
      <c r="AA44" s="41"/>
      <c r="AB44" s="41"/>
      <c r="AC44" s="41"/>
      <c r="AD44" s="41"/>
      <c r="AE44" s="41"/>
    </row>
    <row r="48" s="2" customFormat="1" ht="6.96" customHeight="1">
      <c r="A48" s="41"/>
      <c r="B48" s="171"/>
      <c r="C48" s="172"/>
      <c r="D48" s="172"/>
      <c r="E48" s="172"/>
      <c r="F48" s="172"/>
      <c r="G48" s="172"/>
      <c r="H48" s="172"/>
      <c r="I48" s="172"/>
      <c r="J48" s="172"/>
      <c r="K48" s="172"/>
      <c r="L48" s="148"/>
      <c r="S48" s="41"/>
      <c r="T48" s="41"/>
      <c r="U48" s="41"/>
      <c r="V48" s="41"/>
      <c r="W48" s="41"/>
      <c r="X48" s="41"/>
      <c r="Y48" s="41"/>
      <c r="Z48" s="41"/>
      <c r="AA48" s="41"/>
      <c r="AB48" s="41"/>
      <c r="AC48" s="41"/>
      <c r="AD48" s="41"/>
      <c r="AE48" s="41"/>
    </row>
    <row r="49" s="2" customFormat="1" ht="24.96" customHeight="1">
      <c r="A49" s="41"/>
      <c r="B49" s="42"/>
      <c r="C49" s="26" t="s">
        <v>132</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6.96" customHeight="1">
      <c r="A50" s="41"/>
      <c r="B50" s="42"/>
      <c r="C50" s="43"/>
      <c r="D50" s="43"/>
      <c r="E50" s="43"/>
      <c r="F50" s="43"/>
      <c r="G50" s="43"/>
      <c r="H50" s="43"/>
      <c r="I50" s="43"/>
      <c r="J50" s="43"/>
      <c r="K50" s="43"/>
      <c r="L50" s="148"/>
      <c r="S50" s="41"/>
      <c r="T50" s="41"/>
      <c r="U50" s="41"/>
      <c r="V50" s="41"/>
      <c r="W50" s="41"/>
      <c r="X50" s="41"/>
      <c r="Y50" s="41"/>
      <c r="Z50" s="41"/>
      <c r="AA50" s="41"/>
      <c r="AB50" s="41"/>
      <c r="AC50" s="41"/>
      <c r="AD50" s="41"/>
      <c r="AE50" s="41"/>
    </row>
    <row r="51" s="2" customFormat="1" ht="12" customHeight="1">
      <c r="A51" s="41"/>
      <c r="B51" s="42"/>
      <c r="C51" s="35" t="s">
        <v>16</v>
      </c>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26.25" customHeight="1">
      <c r="A52" s="41"/>
      <c r="B52" s="42"/>
      <c r="C52" s="43"/>
      <c r="D52" s="43"/>
      <c r="E52" s="173" t="str">
        <f>E7</f>
        <v>Změna stavby před dokončením - snížení energetické náročnosti technologických zařízení v kuchyni ZŠ Nádražní HS</v>
      </c>
      <c r="F52" s="35"/>
      <c r="G52" s="35"/>
      <c r="H52" s="35"/>
      <c r="I52" s="43"/>
      <c r="J52" s="43"/>
      <c r="K52" s="43"/>
      <c r="L52" s="148"/>
      <c r="S52" s="41"/>
      <c r="T52" s="41"/>
      <c r="U52" s="41"/>
      <c r="V52" s="41"/>
      <c r="W52" s="41"/>
      <c r="X52" s="41"/>
      <c r="Y52" s="41"/>
      <c r="Z52" s="41"/>
      <c r="AA52" s="41"/>
      <c r="AB52" s="41"/>
      <c r="AC52" s="41"/>
      <c r="AD52" s="41"/>
      <c r="AE52" s="41"/>
    </row>
    <row r="53" s="1" customFormat="1" ht="12" customHeight="1">
      <c r="B53" s="24"/>
      <c r="C53" s="35" t="s">
        <v>130</v>
      </c>
      <c r="D53" s="25"/>
      <c r="E53" s="25"/>
      <c r="F53" s="25"/>
      <c r="G53" s="25"/>
      <c r="H53" s="25"/>
      <c r="I53" s="25"/>
      <c r="J53" s="25"/>
      <c r="K53" s="25"/>
      <c r="L53" s="23"/>
    </row>
    <row r="54" s="1" customFormat="1" ht="16.5" customHeight="1">
      <c r="B54" s="24"/>
      <c r="C54" s="25"/>
      <c r="D54" s="25"/>
      <c r="E54" s="173" t="s">
        <v>193</v>
      </c>
      <c r="F54" s="25"/>
      <c r="G54" s="25"/>
      <c r="H54" s="25"/>
      <c r="I54" s="25"/>
      <c r="J54" s="25"/>
      <c r="K54" s="25"/>
      <c r="L54" s="23"/>
    </row>
    <row r="55" s="1" customFormat="1" ht="12" customHeight="1">
      <c r="B55" s="24"/>
      <c r="C55" s="35" t="s">
        <v>194</v>
      </c>
      <c r="D55" s="25"/>
      <c r="E55" s="25"/>
      <c r="F55" s="25"/>
      <c r="G55" s="25"/>
      <c r="H55" s="25"/>
      <c r="I55" s="25"/>
      <c r="J55" s="25"/>
      <c r="K55" s="25"/>
      <c r="L55" s="23"/>
    </row>
    <row r="56" s="2" customFormat="1" ht="16.5" customHeight="1">
      <c r="A56" s="41"/>
      <c r="B56" s="42"/>
      <c r="C56" s="43"/>
      <c r="D56" s="43"/>
      <c r="E56" s="298" t="s">
        <v>1525</v>
      </c>
      <c r="F56" s="43"/>
      <c r="G56" s="43"/>
      <c r="H56" s="43"/>
      <c r="I56" s="43"/>
      <c r="J56" s="43"/>
      <c r="K56" s="43"/>
      <c r="L56" s="148"/>
      <c r="S56" s="41"/>
      <c r="T56" s="41"/>
      <c r="U56" s="41"/>
      <c r="V56" s="41"/>
      <c r="W56" s="41"/>
      <c r="X56" s="41"/>
      <c r="Y56" s="41"/>
      <c r="Z56" s="41"/>
      <c r="AA56" s="41"/>
      <c r="AB56" s="41"/>
      <c r="AC56" s="41"/>
      <c r="AD56" s="41"/>
      <c r="AE56" s="41"/>
    </row>
    <row r="57" s="2" customFormat="1" ht="12" customHeight="1">
      <c r="A57" s="41"/>
      <c r="B57" s="42"/>
      <c r="C57" s="35" t="s">
        <v>1526</v>
      </c>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6.5" customHeight="1">
      <c r="A58" s="41"/>
      <c r="B58" s="42"/>
      <c r="C58" s="43"/>
      <c r="D58" s="43"/>
      <c r="E58" s="72" t="str">
        <f>E13</f>
        <v>SO 01.6.1 - Vzduchotechnika - Kuchyň - varna</v>
      </c>
      <c r="F58" s="43"/>
      <c r="G58" s="43"/>
      <c r="H58" s="43"/>
      <c r="I58" s="43"/>
      <c r="J58" s="43"/>
      <c r="K58" s="43"/>
      <c r="L58" s="148"/>
      <c r="S58" s="41"/>
      <c r="T58" s="41"/>
      <c r="U58" s="41"/>
      <c r="V58" s="41"/>
      <c r="W58" s="41"/>
      <c r="X58" s="41"/>
      <c r="Y58" s="41"/>
      <c r="Z58" s="41"/>
      <c r="AA58" s="41"/>
      <c r="AB58" s="41"/>
      <c r="AC58" s="41"/>
      <c r="AD58" s="41"/>
      <c r="AE58" s="41"/>
    </row>
    <row r="59" s="2" customFormat="1" ht="6.96" customHeight="1">
      <c r="A59" s="41"/>
      <c r="B59" s="42"/>
      <c r="C59" s="43"/>
      <c r="D59" s="43"/>
      <c r="E59" s="43"/>
      <c r="F59" s="43"/>
      <c r="G59" s="43"/>
      <c r="H59" s="43"/>
      <c r="I59" s="43"/>
      <c r="J59" s="43"/>
      <c r="K59" s="43"/>
      <c r="L59" s="148"/>
      <c r="S59" s="41"/>
      <c r="T59" s="41"/>
      <c r="U59" s="41"/>
      <c r="V59" s="41"/>
      <c r="W59" s="41"/>
      <c r="X59" s="41"/>
      <c r="Y59" s="41"/>
      <c r="Z59" s="41"/>
      <c r="AA59" s="41"/>
      <c r="AB59" s="41"/>
      <c r="AC59" s="41"/>
      <c r="AD59" s="41"/>
      <c r="AE59" s="41"/>
    </row>
    <row r="60" s="2" customFormat="1" ht="12" customHeight="1">
      <c r="A60" s="41"/>
      <c r="B60" s="42"/>
      <c r="C60" s="35" t="s">
        <v>21</v>
      </c>
      <c r="D60" s="43"/>
      <c r="E60" s="43"/>
      <c r="F60" s="30" t="str">
        <f>F16</f>
        <v>Horní Slavkov, Nádražní 683</v>
      </c>
      <c r="G60" s="43"/>
      <c r="H60" s="43"/>
      <c r="I60" s="35" t="s">
        <v>23</v>
      </c>
      <c r="J60" s="75" t="str">
        <f>IF(J16="","",J16)</f>
        <v>15. 7. 2024</v>
      </c>
      <c r="K60" s="43"/>
      <c r="L60" s="148"/>
      <c r="S60" s="41"/>
      <c r="T60" s="41"/>
      <c r="U60" s="41"/>
      <c r="V60" s="41"/>
      <c r="W60" s="41"/>
      <c r="X60" s="41"/>
      <c r="Y60" s="41"/>
      <c r="Z60" s="41"/>
      <c r="AA60" s="41"/>
      <c r="AB60" s="41"/>
      <c r="AC60" s="41"/>
      <c r="AD60" s="41"/>
      <c r="AE60" s="41"/>
    </row>
    <row r="61" s="2" customFormat="1" ht="6.96" customHeight="1">
      <c r="A61" s="41"/>
      <c r="B61" s="42"/>
      <c r="C61" s="43"/>
      <c r="D61" s="43"/>
      <c r="E61" s="43"/>
      <c r="F61" s="43"/>
      <c r="G61" s="43"/>
      <c r="H61" s="43"/>
      <c r="I61" s="43"/>
      <c r="J61" s="43"/>
      <c r="K61" s="43"/>
      <c r="L61" s="148"/>
      <c r="S61" s="41"/>
      <c r="T61" s="41"/>
      <c r="U61" s="41"/>
      <c r="V61" s="41"/>
      <c r="W61" s="41"/>
      <c r="X61" s="41"/>
      <c r="Y61" s="41"/>
      <c r="Z61" s="41"/>
      <c r="AA61" s="41"/>
      <c r="AB61" s="41"/>
      <c r="AC61" s="41"/>
      <c r="AD61" s="41"/>
      <c r="AE61" s="41"/>
    </row>
    <row r="62" s="2" customFormat="1" ht="15.15" customHeight="1">
      <c r="A62" s="41"/>
      <c r="B62" s="42"/>
      <c r="C62" s="35" t="s">
        <v>25</v>
      </c>
      <c r="D62" s="43"/>
      <c r="E62" s="43"/>
      <c r="F62" s="30" t="str">
        <f>E19</f>
        <v>Město Horní Slavkov</v>
      </c>
      <c r="G62" s="43"/>
      <c r="H62" s="43"/>
      <c r="I62" s="35" t="s">
        <v>31</v>
      </c>
      <c r="J62" s="39" t="str">
        <f>E25</f>
        <v>CENTRA STAV s.r.o.</v>
      </c>
      <c r="K62" s="43"/>
      <c r="L62" s="148"/>
      <c r="S62" s="41"/>
      <c r="T62" s="41"/>
      <c r="U62" s="41"/>
      <c r="V62" s="41"/>
      <c r="W62" s="41"/>
      <c r="X62" s="41"/>
      <c r="Y62" s="41"/>
      <c r="Z62" s="41"/>
      <c r="AA62" s="41"/>
      <c r="AB62" s="41"/>
      <c r="AC62" s="41"/>
      <c r="AD62" s="41"/>
      <c r="AE62" s="41"/>
    </row>
    <row r="63" s="2" customFormat="1" ht="15.15" customHeight="1">
      <c r="A63" s="41"/>
      <c r="B63" s="42"/>
      <c r="C63" s="35" t="s">
        <v>29</v>
      </c>
      <c r="D63" s="43"/>
      <c r="E63" s="43"/>
      <c r="F63" s="30" t="str">
        <f>IF(E22="","",E22)</f>
        <v>Vyplň údaj</v>
      </c>
      <c r="G63" s="43"/>
      <c r="H63" s="43"/>
      <c r="I63" s="35" t="s">
        <v>34</v>
      </c>
      <c r="J63" s="39" t="str">
        <f>E28</f>
        <v>Michal Kubelka</v>
      </c>
      <c r="K63" s="43"/>
      <c r="L63" s="148"/>
      <c r="S63" s="41"/>
      <c r="T63" s="41"/>
      <c r="U63" s="41"/>
      <c r="V63" s="41"/>
      <c r="W63" s="41"/>
      <c r="X63" s="41"/>
      <c r="Y63" s="41"/>
      <c r="Z63" s="41"/>
      <c r="AA63" s="41"/>
      <c r="AB63" s="41"/>
      <c r="AC63" s="41"/>
      <c r="AD63" s="41"/>
      <c r="AE63" s="41"/>
    </row>
    <row r="64" s="2" customFormat="1" ht="10.32" customHeight="1">
      <c r="A64" s="41"/>
      <c r="B64" s="42"/>
      <c r="C64" s="43"/>
      <c r="D64" s="43"/>
      <c r="E64" s="43"/>
      <c r="F64" s="43"/>
      <c r="G64" s="43"/>
      <c r="H64" s="43"/>
      <c r="I64" s="43"/>
      <c r="J64" s="43"/>
      <c r="K64" s="43"/>
      <c r="L64" s="148"/>
      <c r="S64" s="41"/>
      <c r="T64" s="41"/>
      <c r="U64" s="41"/>
      <c r="V64" s="41"/>
      <c r="W64" s="41"/>
      <c r="X64" s="41"/>
      <c r="Y64" s="41"/>
      <c r="Z64" s="41"/>
      <c r="AA64" s="41"/>
      <c r="AB64" s="41"/>
      <c r="AC64" s="41"/>
      <c r="AD64" s="41"/>
      <c r="AE64" s="41"/>
    </row>
    <row r="65" s="2" customFormat="1" ht="29.28" customHeight="1">
      <c r="A65" s="41"/>
      <c r="B65" s="42"/>
      <c r="C65" s="174" t="s">
        <v>133</v>
      </c>
      <c r="D65" s="175"/>
      <c r="E65" s="175"/>
      <c r="F65" s="175"/>
      <c r="G65" s="175"/>
      <c r="H65" s="175"/>
      <c r="I65" s="175"/>
      <c r="J65" s="176" t="s">
        <v>134</v>
      </c>
      <c r="K65" s="175"/>
      <c r="L65" s="148"/>
      <c r="S65" s="41"/>
      <c r="T65" s="41"/>
      <c r="U65" s="41"/>
      <c r="V65" s="41"/>
      <c r="W65" s="41"/>
      <c r="X65" s="41"/>
      <c r="Y65" s="41"/>
      <c r="Z65" s="41"/>
      <c r="AA65" s="41"/>
      <c r="AB65" s="41"/>
      <c r="AC65" s="41"/>
      <c r="AD65" s="41"/>
      <c r="AE65" s="41"/>
    </row>
    <row r="66" s="2" customFormat="1" ht="10.32" customHeight="1">
      <c r="A66" s="41"/>
      <c r="B66" s="42"/>
      <c r="C66" s="43"/>
      <c r="D66" s="43"/>
      <c r="E66" s="43"/>
      <c r="F66" s="43"/>
      <c r="G66" s="43"/>
      <c r="H66" s="43"/>
      <c r="I66" s="43"/>
      <c r="J66" s="43"/>
      <c r="K66" s="43"/>
      <c r="L66" s="148"/>
      <c r="S66" s="41"/>
      <c r="T66" s="41"/>
      <c r="U66" s="41"/>
      <c r="V66" s="41"/>
      <c r="W66" s="41"/>
      <c r="X66" s="41"/>
      <c r="Y66" s="41"/>
      <c r="Z66" s="41"/>
      <c r="AA66" s="41"/>
      <c r="AB66" s="41"/>
      <c r="AC66" s="41"/>
      <c r="AD66" s="41"/>
      <c r="AE66" s="41"/>
    </row>
    <row r="67" s="2" customFormat="1" ht="22.8" customHeight="1">
      <c r="A67" s="41"/>
      <c r="B67" s="42"/>
      <c r="C67" s="177" t="s">
        <v>70</v>
      </c>
      <c r="D67" s="43"/>
      <c r="E67" s="43"/>
      <c r="F67" s="43"/>
      <c r="G67" s="43"/>
      <c r="H67" s="43"/>
      <c r="I67" s="43"/>
      <c r="J67" s="105">
        <f>J93</f>
        <v>0</v>
      </c>
      <c r="K67" s="43"/>
      <c r="L67" s="148"/>
      <c r="S67" s="41"/>
      <c r="T67" s="41"/>
      <c r="U67" s="41"/>
      <c r="V67" s="41"/>
      <c r="W67" s="41"/>
      <c r="X67" s="41"/>
      <c r="Y67" s="41"/>
      <c r="Z67" s="41"/>
      <c r="AA67" s="41"/>
      <c r="AB67" s="41"/>
      <c r="AC67" s="41"/>
      <c r="AD67" s="41"/>
      <c r="AE67" s="41"/>
      <c r="AU67" s="20" t="s">
        <v>135</v>
      </c>
    </row>
    <row r="68" s="9" customFormat="1" ht="24.96" customHeight="1">
      <c r="A68" s="9"/>
      <c r="B68" s="178"/>
      <c r="C68" s="179"/>
      <c r="D68" s="180" t="s">
        <v>205</v>
      </c>
      <c r="E68" s="181"/>
      <c r="F68" s="181"/>
      <c r="G68" s="181"/>
      <c r="H68" s="181"/>
      <c r="I68" s="181"/>
      <c r="J68" s="182">
        <f>J94</f>
        <v>0</v>
      </c>
      <c r="K68" s="179"/>
      <c r="L68" s="183"/>
      <c r="S68" s="9"/>
      <c r="T68" s="9"/>
      <c r="U68" s="9"/>
      <c r="V68" s="9"/>
      <c r="W68" s="9"/>
      <c r="X68" s="9"/>
      <c r="Y68" s="9"/>
      <c r="Z68" s="9"/>
      <c r="AA68" s="9"/>
      <c r="AB68" s="9"/>
      <c r="AC68" s="9"/>
      <c r="AD68" s="9"/>
      <c r="AE68" s="9"/>
    </row>
    <row r="69" s="10" customFormat="1" ht="19.92" customHeight="1">
      <c r="A69" s="10"/>
      <c r="B69" s="184"/>
      <c r="C69" s="128"/>
      <c r="D69" s="185" t="s">
        <v>206</v>
      </c>
      <c r="E69" s="186"/>
      <c r="F69" s="186"/>
      <c r="G69" s="186"/>
      <c r="H69" s="186"/>
      <c r="I69" s="186"/>
      <c r="J69" s="187">
        <f>J95</f>
        <v>0</v>
      </c>
      <c r="K69" s="128"/>
      <c r="L69" s="188"/>
      <c r="S69" s="10"/>
      <c r="T69" s="10"/>
      <c r="U69" s="10"/>
      <c r="V69" s="10"/>
      <c r="W69" s="10"/>
      <c r="X69" s="10"/>
      <c r="Y69" s="10"/>
      <c r="Z69" s="10"/>
      <c r="AA69" s="10"/>
      <c r="AB69" s="10"/>
      <c r="AC69" s="10"/>
      <c r="AD69" s="10"/>
      <c r="AE69" s="10"/>
    </row>
    <row r="70" s="2" customFormat="1" ht="21.84" customHeight="1">
      <c r="A70" s="41"/>
      <c r="B70" s="42"/>
      <c r="C70" s="43"/>
      <c r="D70" s="43"/>
      <c r="E70" s="43"/>
      <c r="F70" s="43"/>
      <c r="G70" s="43"/>
      <c r="H70" s="43"/>
      <c r="I70" s="43"/>
      <c r="J70" s="43"/>
      <c r="K70" s="43"/>
      <c r="L70" s="148"/>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8"/>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8"/>
      <c r="S75" s="41"/>
      <c r="T75" s="41"/>
      <c r="U75" s="41"/>
      <c r="V75" s="41"/>
      <c r="W75" s="41"/>
      <c r="X75" s="41"/>
      <c r="Y75" s="41"/>
      <c r="Z75" s="41"/>
      <c r="AA75" s="41"/>
      <c r="AB75" s="41"/>
      <c r="AC75" s="41"/>
      <c r="AD75" s="41"/>
      <c r="AE75" s="41"/>
    </row>
    <row r="76" s="2" customFormat="1" ht="24.96" customHeight="1">
      <c r="A76" s="41"/>
      <c r="B76" s="42"/>
      <c r="C76" s="26" t="s">
        <v>141</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26.25" customHeight="1">
      <c r="A79" s="41"/>
      <c r="B79" s="42"/>
      <c r="C79" s="43"/>
      <c r="D79" s="43"/>
      <c r="E79" s="173" t="str">
        <f>E7</f>
        <v>Změna stavby před dokončením - snížení energetické náročnosti technologických zařízení v kuchyni ZŠ Nádražní HS</v>
      </c>
      <c r="F79" s="35"/>
      <c r="G79" s="35"/>
      <c r="H79" s="35"/>
      <c r="I79" s="43"/>
      <c r="J79" s="43"/>
      <c r="K79" s="43"/>
      <c r="L79" s="148"/>
      <c r="S79" s="41"/>
      <c r="T79" s="41"/>
      <c r="U79" s="41"/>
      <c r="V79" s="41"/>
      <c r="W79" s="41"/>
      <c r="X79" s="41"/>
      <c r="Y79" s="41"/>
      <c r="Z79" s="41"/>
      <c r="AA79" s="41"/>
      <c r="AB79" s="41"/>
      <c r="AC79" s="41"/>
      <c r="AD79" s="41"/>
      <c r="AE79" s="41"/>
    </row>
    <row r="80" s="1" customFormat="1" ht="12" customHeight="1">
      <c r="B80" s="24"/>
      <c r="C80" s="35" t="s">
        <v>130</v>
      </c>
      <c r="D80" s="25"/>
      <c r="E80" s="25"/>
      <c r="F80" s="25"/>
      <c r="G80" s="25"/>
      <c r="H80" s="25"/>
      <c r="I80" s="25"/>
      <c r="J80" s="25"/>
      <c r="K80" s="25"/>
      <c r="L80" s="23"/>
    </row>
    <row r="81" s="1" customFormat="1" ht="16.5" customHeight="1">
      <c r="B81" s="24"/>
      <c r="C81" s="25"/>
      <c r="D81" s="25"/>
      <c r="E81" s="173" t="s">
        <v>193</v>
      </c>
      <c r="F81" s="25"/>
      <c r="G81" s="25"/>
      <c r="H81" s="25"/>
      <c r="I81" s="25"/>
      <c r="J81" s="25"/>
      <c r="K81" s="25"/>
      <c r="L81" s="23"/>
    </row>
    <row r="82" s="1" customFormat="1" ht="12" customHeight="1">
      <c r="B82" s="24"/>
      <c r="C82" s="35" t="s">
        <v>194</v>
      </c>
      <c r="D82" s="25"/>
      <c r="E82" s="25"/>
      <c r="F82" s="25"/>
      <c r="G82" s="25"/>
      <c r="H82" s="25"/>
      <c r="I82" s="25"/>
      <c r="J82" s="25"/>
      <c r="K82" s="25"/>
      <c r="L82" s="23"/>
    </row>
    <row r="83" s="2" customFormat="1" ht="16.5" customHeight="1">
      <c r="A83" s="41"/>
      <c r="B83" s="42"/>
      <c r="C83" s="43"/>
      <c r="D83" s="43"/>
      <c r="E83" s="298" t="s">
        <v>1525</v>
      </c>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1526</v>
      </c>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6.5" customHeight="1">
      <c r="A85" s="41"/>
      <c r="B85" s="42"/>
      <c r="C85" s="43"/>
      <c r="D85" s="43"/>
      <c r="E85" s="72" t="str">
        <f>E13</f>
        <v>SO 01.6.1 - Vzduchotechnika - Kuchyň - varna</v>
      </c>
      <c r="F85" s="43"/>
      <c r="G85" s="43"/>
      <c r="H85" s="43"/>
      <c r="I85" s="43"/>
      <c r="J85" s="43"/>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2" customHeight="1">
      <c r="A87" s="41"/>
      <c r="B87" s="42"/>
      <c r="C87" s="35" t="s">
        <v>21</v>
      </c>
      <c r="D87" s="43"/>
      <c r="E87" s="43"/>
      <c r="F87" s="30" t="str">
        <f>F16</f>
        <v>Horní Slavkov, Nádražní 683</v>
      </c>
      <c r="G87" s="43"/>
      <c r="H87" s="43"/>
      <c r="I87" s="35" t="s">
        <v>23</v>
      </c>
      <c r="J87" s="75" t="str">
        <f>IF(J16="","",J16)</f>
        <v>15. 7. 2024</v>
      </c>
      <c r="K87" s="43"/>
      <c r="L87" s="148"/>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15.15" customHeight="1">
      <c r="A89" s="41"/>
      <c r="B89" s="42"/>
      <c r="C89" s="35" t="s">
        <v>25</v>
      </c>
      <c r="D89" s="43"/>
      <c r="E89" s="43"/>
      <c r="F89" s="30" t="str">
        <f>E19</f>
        <v>Město Horní Slavkov</v>
      </c>
      <c r="G89" s="43"/>
      <c r="H89" s="43"/>
      <c r="I89" s="35" t="s">
        <v>31</v>
      </c>
      <c r="J89" s="39" t="str">
        <f>E25</f>
        <v>CENTRA STAV s.r.o.</v>
      </c>
      <c r="K89" s="43"/>
      <c r="L89" s="148"/>
      <c r="S89" s="41"/>
      <c r="T89" s="41"/>
      <c r="U89" s="41"/>
      <c r="V89" s="41"/>
      <c r="W89" s="41"/>
      <c r="X89" s="41"/>
      <c r="Y89" s="41"/>
      <c r="Z89" s="41"/>
      <c r="AA89" s="41"/>
      <c r="AB89" s="41"/>
      <c r="AC89" s="41"/>
      <c r="AD89" s="41"/>
      <c r="AE89" s="41"/>
    </row>
    <row r="90" s="2" customFormat="1" ht="15.15" customHeight="1">
      <c r="A90" s="41"/>
      <c r="B90" s="42"/>
      <c r="C90" s="35" t="s">
        <v>29</v>
      </c>
      <c r="D90" s="43"/>
      <c r="E90" s="43"/>
      <c r="F90" s="30" t="str">
        <f>IF(E22="","",E22)</f>
        <v>Vyplň údaj</v>
      </c>
      <c r="G90" s="43"/>
      <c r="H90" s="43"/>
      <c r="I90" s="35" t="s">
        <v>34</v>
      </c>
      <c r="J90" s="39" t="str">
        <f>E28</f>
        <v>Michal Kubelka</v>
      </c>
      <c r="K90" s="43"/>
      <c r="L90" s="148"/>
      <c r="S90" s="41"/>
      <c r="T90" s="41"/>
      <c r="U90" s="41"/>
      <c r="V90" s="41"/>
      <c r="W90" s="41"/>
      <c r="X90" s="41"/>
      <c r="Y90" s="41"/>
      <c r="Z90" s="41"/>
      <c r="AA90" s="41"/>
      <c r="AB90" s="41"/>
      <c r="AC90" s="41"/>
      <c r="AD90" s="41"/>
      <c r="AE90" s="41"/>
    </row>
    <row r="91" s="2" customFormat="1" ht="10.32" customHeight="1">
      <c r="A91" s="41"/>
      <c r="B91" s="42"/>
      <c r="C91" s="43"/>
      <c r="D91" s="43"/>
      <c r="E91" s="43"/>
      <c r="F91" s="43"/>
      <c r="G91" s="43"/>
      <c r="H91" s="43"/>
      <c r="I91" s="43"/>
      <c r="J91" s="43"/>
      <c r="K91" s="43"/>
      <c r="L91" s="148"/>
      <c r="S91" s="41"/>
      <c r="T91" s="41"/>
      <c r="U91" s="41"/>
      <c r="V91" s="41"/>
      <c r="W91" s="41"/>
      <c r="X91" s="41"/>
      <c r="Y91" s="41"/>
      <c r="Z91" s="41"/>
      <c r="AA91" s="41"/>
      <c r="AB91" s="41"/>
      <c r="AC91" s="41"/>
      <c r="AD91" s="41"/>
      <c r="AE91" s="41"/>
    </row>
    <row r="92" s="11" customFormat="1" ht="29.28" customHeight="1">
      <c r="A92" s="189"/>
      <c r="B92" s="190"/>
      <c r="C92" s="191" t="s">
        <v>142</v>
      </c>
      <c r="D92" s="192" t="s">
        <v>57</v>
      </c>
      <c r="E92" s="192" t="s">
        <v>53</v>
      </c>
      <c r="F92" s="192" t="s">
        <v>54</v>
      </c>
      <c r="G92" s="192" t="s">
        <v>143</v>
      </c>
      <c r="H92" s="192" t="s">
        <v>144</v>
      </c>
      <c r="I92" s="192" t="s">
        <v>145</v>
      </c>
      <c r="J92" s="192" t="s">
        <v>134</v>
      </c>
      <c r="K92" s="193" t="s">
        <v>146</v>
      </c>
      <c r="L92" s="194"/>
      <c r="M92" s="95" t="s">
        <v>19</v>
      </c>
      <c r="N92" s="96" t="s">
        <v>42</v>
      </c>
      <c r="O92" s="96" t="s">
        <v>147</v>
      </c>
      <c r="P92" s="96" t="s">
        <v>148</v>
      </c>
      <c r="Q92" s="96" t="s">
        <v>149</v>
      </c>
      <c r="R92" s="96" t="s">
        <v>150</v>
      </c>
      <c r="S92" s="96" t="s">
        <v>151</v>
      </c>
      <c r="T92" s="97" t="s">
        <v>152</v>
      </c>
      <c r="U92" s="189"/>
      <c r="V92" s="189"/>
      <c r="W92" s="189"/>
      <c r="X92" s="189"/>
      <c r="Y92" s="189"/>
      <c r="Z92" s="189"/>
      <c r="AA92" s="189"/>
      <c r="AB92" s="189"/>
      <c r="AC92" s="189"/>
      <c r="AD92" s="189"/>
      <c r="AE92" s="189"/>
    </row>
    <row r="93" s="2" customFormat="1" ht="22.8" customHeight="1">
      <c r="A93" s="41"/>
      <c r="B93" s="42"/>
      <c r="C93" s="102" t="s">
        <v>153</v>
      </c>
      <c r="D93" s="43"/>
      <c r="E93" s="43"/>
      <c r="F93" s="43"/>
      <c r="G93" s="43"/>
      <c r="H93" s="43"/>
      <c r="I93" s="43"/>
      <c r="J93" s="195">
        <f>BK93</f>
        <v>0</v>
      </c>
      <c r="K93" s="43"/>
      <c r="L93" s="47"/>
      <c r="M93" s="98"/>
      <c r="N93" s="196"/>
      <c r="O93" s="99"/>
      <c r="P93" s="197">
        <f>P94</f>
        <v>0</v>
      </c>
      <c r="Q93" s="99"/>
      <c r="R93" s="197">
        <f>R94</f>
        <v>0</v>
      </c>
      <c r="S93" s="99"/>
      <c r="T93" s="198">
        <f>T94</f>
        <v>0</v>
      </c>
      <c r="U93" s="41"/>
      <c r="V93" s="41"/>
      <c r="W93" s="41"/>
      <c r="X93" s="41"/>
      <c r="Y93" s="41"/>
      <c r="Z93" s="41"/>
      <c r="AA93" s="41"/>
      <c r="AB93" s="41"/>
      <c r="AC93" s="41"/>
      <c r="AD93" s="41"/>
      <c r="AE93" s="41"/>
      <c r="AT93" s="20" t="s">
        <v>71</v>
      </c>
      <c r="AU93" s="20" t="s">
        <v>135</v>
      </c>
      <c r="BK93" s="199">
        <f>BK94</f>
        <v>0</v>
      </c>
    </row>
    <row r="94" s="12" customFormat="1" ht="25.92" customHeight="1">
      <c r="A94" s="12"/>
      <c r="B94" s="200"/>
      <c r="C94" s="201"/>
      <c r="D94" s="202" t="s">
        <v>71</v>
      </c>
      <c r="E94" s="203" t="s">
        <v>530</v>
      </c>
      <c r="F94" s="203" t="s">
        <v>531</v>
      </c>
      <c r="G94" s="201"/>
      <c r="H94" s="201"/>
      <c r="I94" s="204"/>
      <c r="J94" s="205">
        <f>BK94</f>
        <v>0</v>
      </c>
      <c r="K94" s="201"/>
      <c r="L94" s="206"/>
      <c r="M94" s="207"/>
      <c r="N94" s="208"/>
      <c r="O94" s="208"/>
      <c r="P94" s="209">
        <f>P95</f>
        <v>0</v>
      </c>
      <c r="Q94" s="208"/>
      <c r="R94" s="209">
        <f>R95</f>
        <v>0</v>
      </c>
      <c r="S94" s="208"/>
      <c r="T94" s="210">
        <f>T95</f>
        <v>0</v>
      </c>
      <c r="U94" s="12"/>
      <c r="V94" s="12"/>
      <c r="W94" s="12"/>
      <c r="X94" s="12"/>
      <c r="Y94" s="12"/>
      <c r="Z94" s="12"/>
      <c r="AA94" s="12"/>
      <c r="AB94" s="12"/>
      <c r="AC94" s="12"/>
      <c r="AD94" s="12"/>
      <c r="AE94" s="12"/>
      <c r="AR94" s="211" t="s">
        <v>81</v>
      </c>
      <c r="AT94" s="212" t="s">
        <v>71</v>
      </c>
      <c r="AU94" s="212" t="s">
        <v>72</v>
      </c>
      <c r="AY94" s="211" t="s">
        <v>156</v>
      </c>
      <c r="BK94" s="213">
        <f>BK95</f>
        <v>0</v>
      </c>
    </row>
    <row r="95" s="12" customFormat="1" ht="22.8" customHeight="1">
      <c r="A95" s="12"/>
      <c r="B95" s="200"/>
      <c r="C95" s="201"/>
      <c r="D95" s="202" t="s">
        <v>71</v>
      </c>
      <c r="E95" s="214" t="s">
        <v>532</v>
      </c>
      <c r="F95" s="214" t="s">
        <v>102</v>
      </c>
      <c r="G95" s="201"/>
      <c r="H95" s="201"/>
      <c r="I95" s="204"/>
      <c r="J95" s="215">
        <f>BK95</f>
        <v>0</v>
      </c>
      <c r="K95" s="201"/>
      <c r="L95" s="206"/>
      <c r="M95" s="207"/>
      <c r="N95" s="208"/>
      <c r="O95" s="208"/>
      <c r="P95" s="209">
        <f>SUM(P96:P137)</f>
        <v>0</v>
      </c>
      <c r="Q95" s="208"/>
      <c r="R95" s="209">
        <f>SUM(R96:R137)</f>
        <v>0</v>
      </c>
      <c r="S95" s="208"/>
      <c r="T95" s="210">
        <f>SUM(T96:T137)</f>
        <v>0</v>
      </c>
      <c r="U95" s="12"/>
      <c r="V95" s="12"/>
      <c r="W95" s="12"/>
      <c r="X95" s="12"/>
      <c r="Y95" s="12"/>
      <c r="Z95" s="12"/>
      <c r="AA95" s="12"/>
      <c r="AB95" s="12"/>
      <c r="AC95" s="12"/>
      <c r="AD95" s="12"/>
      <c r="AE95" s="12"/>
      <c r="AR95" s="211" t="s">
        <v>81</v>
      </c>
      <c r="AT95" s="212" t="s">
        <v>71</v>
      </c>
      <c r="AU95" s="212" t="s">
        <v>79</v>
      </c>
      <c r="AY95" s="211" t="s">
        <v>156</v>
      </c>
      <c r="BK95" s="213">
        <f>SUM(BK96:BK137)</f>
        <v>0</v>
      </c>
    </row>
    <row r="96" s="2" customFormat="1" ht="16.5" customHeight="1">
      <c r="A96" s="41"/>
      <c r="B96" s="42"/>
      <c r="C96" s="216" t="s">
        <v>79</v>
      </c>
      <c r="D96" s="216" t="s">
        <v>159</v>
      </c>
      <c r="E96" s="217" t="s">
        <v>1528</v>
      </c>
      <c r="F96" s="218" t="s">
        <v>1529</v>
      </c>
      <c r="G96" s="219" t="s">
        <v>1523</v>
      </c>
      <c r="H96" s="220">
        <v>1</v>
      </c>
      <c r="I96" s="221"/>
      <c r="J96" s="222">
        <f>ROUND(I96*H96,2)</f>
        <v>0</v>
      </c>
      <c r="K96" s="218" t="s">
        <v>19</v>
      </c>
      <c r="L96" s="47"/>
      <c r="M96" s="223" t="s">
        <v>19</v>
      </c>
      <c r="N96" s="224"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318</v>
      </c>
      <c r="AT96" s="227" t="s">
        <v>159</v>
      </c>
      <c r="AU96" s="227" t="s">
        <v>81</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318</v>
      </c>
      <c r="BM96" s="227" t="s">
        <v>1530</v>
      </c>
    </row>
    <row r="97" s="2" customFormat="1">
      <c r="A97" s="41"/>
      <c r="B97" s="42"/>
      <c r="C97" s="43"/>
      <c r="D97" s="241" t="s">
        <v>1292</v>
      </c>
      <c r="E97" s="43"/>
      <c r="F97" s="294" t="s">
        <v>1531</v>
      </c>
      <c r="G97" s="43"/>
      <c r="H97" s="43"/>
      <c r="I97" s="231"/>
      <c r="J97" s="43"/>
      <c r="K97" s="43"/>
      <c r="L97" s="47"/>
      <c r="M97" s="232"/>
      <c r="N97" s="233"/>
      <c r="O97" s="87"/>
      <c r="P97" s="87"/>
      <c r="Q97" s="87"/>
      <c r="R97" s="87"/>
      <c r="S97" s="87"/>
      <c r="T97" s="88"/>
      <c r="U97" s="41"/>
      <c r="V97" s="41"/>
      <c r="W97" s="41"/>
      <c r="X97" s="41"/>
      <c r="Y97" s="41"/>
      <c r="Z97" s="41"/>
      <c r="AA97" s="41"/>
      <c r="AB97" s="41"/>
      <c r="AC97" s="41"/>
      <c r="AD97" s="41"/>
      <c r="AE97" s="41"/>
      <c r="AT97" s="20" t="s">
        <v>1292</v>
      </c>
      <c r="AU97" s="20" t="s">
        <v>81</v>
      </c>
    </row>
    <row r="98" s="2" customFormat="1" ht="16.5" customHeight="1">
      <c r="A98" s="41"/>
      <c r="B98" s="42"/>
      <c r="C98" s="216" t="s">
        <v>81</v>
      </c>
      <c r="D98" s="216" t="s">
        <v>159</v>
      </c>
      <c r="E98" s="217" t="s">
        <v>1532</v>
      </c>
      <c r="F98" s="218" t="s">
        <v>1533</v>
      </c>
      <c r="G98" s="219" t="s">
        <v>1523</v>
      </c>
      <c r="H98" s="220">
        <v>1</v>
      </c>
      <c r="I98" s="221"/>
      <c r="J98" s="222">
        <f>ROUND(I98*H98,2)</f>
        <v>0</v>
      </c>
      <c r="K98" s="218" t="s">
        <v>19</v>
      </c>
      <c r="L98" s="47"/>
      <c r="M98" s="223" t="s">
        <v>19</v>
      </c>
      <c r="N98" s="224" t="s">
        <v>43</v>
      </c>
      <c r="O98" s="87"/>
      <c r="P98" s="225">
        <f>O98*H98</f>
        <v>0</v>
      </c>
      <c r="Q98" s="225">
        <v>0</v>
      </c>
      <c r="R98" s="225">
        <f>Q98*H98</f>
        <v>0</v>
      </c>
      <c r="S98" s="225">
        <v>0</v>
      </c>
      <c r="T98" s="226">
        <f>S98*H98</f>
        <v>0</v>
      </c>
      <c r="U98" s="41"/>
      <c r="V98" s="41"/>
      <c r="W98" s="41"/>
      <c r="X98" s="41"/>
      <c r="Y98" s="41"/>
      <c r="Z98" s="41"/>
      <c r="AA98" s="41"/>
      <c r="AB98" s="41"/>
      <c r="AC98" s="41"/>
      <c r="AD98" s="41"/>
      <c r="AE98" s="41"/>
      <c r="AR98" s="227" t="s">
        <v>318</v>
      </c>
      <c r="AT98" s="227" t="s">
        <v>159</v>
      </c>
      <c r="AU98" s="227" t="s">
        <v>81</v>
      </c>
      <c r="AY98" s="20" t="s">
        <v>156</v>
      </c>
      <c r="BE98" s="228">
        <f>IF(N98="základní",J98,0)</f>
        <v>0</v>
      </c>
      <c r="BF98" s="228">
        <f>IF(N98="snížená",J98,0)</f>
        <v>0</v>
      </c>
      <c r="BG98" s="228">
        <f>IF(N98="zákl. přenesená",J98,0)</f>
        <v>0</v>
      </c>
      <c r="BH98" s="228">
        <f>IF(N98="sníž. přenesená",J98,0)</f>
        <v>0</v>
      </c>
      <c r="BI98" s="228">
        <f>IF(N98="nulová",J98,0)</f>
        <v>0</v>
      </c>
      <c r="BJ98" s="20" t="s">
        <v>79</v>
      </c>
      <c r="BK98" s="228">
        <f>ROUND(I98*H98,2)</f>
        <v>0</v>
      </c>
      <c r="BL98" s="20" t="s">
        <v>318</v>
      </c>
      <c r="BM98" s="227" t="s">
        <v>1534</v>
      </c>
    </row>
    <row r="99" s="2" customFormat="1">
      <c r="A99" s="41"/>
      <c r="B99" s="42"/>
      <c r="C99" s="43"/>
      <c r="D99" s="241" t="s">
        <v>1292</v>
      </c>
      <c r="E99" s="43"/>
      <c r="F99" s="294" t="s">
        <v>1535</v>
      </c>
      <c r="G99" s="43"/>
      <c r="H99" s="43"/>
      <c r="I99" s="231"/>
      <c r="J99" s="43"/>
      <c r="K99" s="43"/>
      <c r="L99" s="47"/>
      <c r="M99" s="232"/>
      <c r="N99" s="233"/>
      <c r="O99" s="87"/>
      <c r="P99" s="87"/>
      <c r="Q99" s="87"/>
      <c r="R99" s="87"/>
      <c r="S99" s="87"/>
      <c r="T99" s="88"/>
      <c r="U99" s="41"/>
      <c r="V99" s="41"/>
      <c r="W99" s="41"/>
      <c r="X99" s="41"/>
      <c r="Y99" s="41"/>
      <c r="Z99" s="41"/>
      <c r="AA99" s="41"/>
      <c r="AB99" s="41"/>
      <c r="AC99" s="41"/>
      <c r="AD99" s="41"/>
      <c r="AE99" s="41"/>
      <c r="AT99" s="20" t="s">
        <v>1292</v>
      </c>
      <c r="AU99" s="20" t="s">
        <v>81</v>
      </c>
    </row>
    <row r="100" s="2" customFormat="1" ht="16.5" customHeight="1">
      <c r="A100" s="41"/>
      <c r="B100" s="42"/>
      <c r="C100" s="216" t="s">
        <v>106</v>
      </c>
      <c r="D100" s="216" t="s">
        <v>159</v>
      </c>
      <c r="E100" s="217" t="s">
        <v>1536</v>
      </c>
      <c r="F100" s="218" t="s">
        <v>1537</v>
      </c>
      <c r="G100" s="219" t="s">
        <v>1523</v>
      </c>
      <c r="H100" s="220">
        <v>1</v>
      </c>
      <c r="I100" s="221"/>
      <c r="J100" s="222">
        <f>ROUND(I100*H100,2)</f>
        <v>0</v>
      </c>
      <c r="K100" s="218" t="s">
        <v>19</v>
      </c>
      <c r="L100" s="47"/>
      <c r="M100" s="223" t="s">
        <v>19</v>
      </c>
      <c r="N100" s="224" t="s">
        <v>43</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318</v>
      </c>
      <c r="AT100" s="227" t="s">
        <v>159</v>
      </c>
      <c r="AU100" s="227" t="s">
        <v>81</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318</v>
      </c>
      <c r="BM100" s="227" t="s">
        <v>1538</v>
      </c>
    </row>
    <row r="101" s="2" customFormat="1">
      <c r="A101" s="41"/>
      <c r="B101" s="42"/>
      <c r="C101" s="43"/>
      <c r="D101" s="241" t="s">
        <v>1292</v>
      </c>
      <c r="E101" s="43"/>
      <c r="F101" s="294" t="s">
        <v>1539</v>
      </c>
      <c r="G101" s="43"/>
      <c r="H101" s="43"/>
      <c r="I101" s="231"/>
      <c r="J101" s="43"/>
      <c r="K101" s="43"/>
      <c r="L101" s="47"/>
      <c r="M101" s="232"/>
      <c r="N101" s="233"/>
      <c r="O101" s="87"/>
      <c r="P101" s="87"/>
      <c r="Q101" s="87"/>
      <c r="R101" s="87"/>
      <c r="S101" s="87"/>
      <c r="T101" s="88"/>
      <c r="U101" s="41"/>
      <c r="V101" s="41"/>
      <c r="W101" s="41"/>
      <c r="X101" s="41"/>
      <c r="Y101" s="41"/>
      <c r="Z101" s="41"/>
      <c r="AA101" s="41"/>
      <c r="AB101" s="41"/>
      <c r="AC101" s="41"/>
      <c r="AD101" s="41"/>
      <c r="AE101" s="41"/>
      <c r="AT101" s="20" t="s">
        <v>1292</v>
      </c>
      <c r="AU101" s="20" t="s">
        <v>81</v>
      </c>
    </row>
    <row r="102" s="2" customFormat="1" ht="16.5" customHeight="1">
      <c r="A102" s="41"/>
      <c r="B102" s="42"/>
      <c r="C102" s="216" t="s">
        <v>178</v>
      </c>
      <c r="D102" s="216" t="s">
        <v>159</v>
      </c>
      <c r="E102" s="217" t="s">
        <v>1540</v>
      </c>
      <c r="F102" s="218" t="s">
        <v>1541</v>
      </c>
      <c r="G102" s="219" t="s">
        <v>187</v>
      </c>
      <c r="H102" s="220">
        <v>1</v>
      </c>
      <c r="I102" s="221"/>
      <c r="J102" s="222">
        <f>ROUND(I102*H102,2)</f>
        <v>0</v>
      </c>
      <c r="K102" s="218" t="s">
        <v>19</v>
      </c>
      <c r="L102" s="47"/>
      <c r="M102" s="223" t="s">
        <v>19</v>
      </c>
      <c r="N102" s="224" t="s">
        <v>43</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318</v>
      </c>
      <c r="AT102" s="227" t="s">
        <v>159</v>
      </c>
      <c r="AU102" s="227" t="s">
        <v>81</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318</v>
      </c>
      <c r="BM102" s="227" t="s">
        <v>1542</v>
      </c>
    </row>
    <row r="103" s="2" customFormat="1">
      <c r="A103" s="41"/>
      <c r="B103" s="42"/>
      <c r="C103" s="43"/>
      <c r="D103" s="241" t="s">
        <v>1292</v>
      </c>
      <c r="E103" s="43"/>
      <c r="F103" s="294" t="s">
        <v>1543</v>
      </c>
      <c r="G103" s="43"/>
      <c r="H103" s="43"/>
      <c r="I103" s="231"/>
      <c r="J103" s="43"/>
      <c r="K103" s="43"/>
      <c r="L103" s="47"/>
      <c r="M103" s="232"/>
      <c r="N103" s="233"/>
      <c r="O103" s="87"/>
      <c r="P103" s="87"/>
      <c r="Q103" s="87"/>
      <c r="R103" s="87"/>
      <c r="S103" s="87"/>
      <c r="T103" s="88"/>
      <c r="U103" s="41"/>
      <c r="V103" s="41"/>
      <c r="W103" s="41"/>
      <c r="X103" s="41"/>
      <c r="Y103" s="41"/>
      <c r="Z103" s="41"/>
      <c r="AA103" s="41"/>
      <c r="AB103" s="41"/>
      <c r="AC103" s="41"/>
      <c r="AD103" s="41"/>
      <c r="AE103" s="41"/>
      <c r="AT103" s="20" t="s">
        <v>1292</v>
      </c>
      <c r="AU103" s="20" t="s">
        <v>81</v>
      </c>
    </row>
    <row r="104" s="2" customFormat="1" ht="16.5" customHeight="1">
      <c r="A104" s="41"/>
      <c r="B104" s="42"/>
      <c r="C104" s="216" t="s">
        <v>155</v>
      </c>
      <c r="D104" s="216" t="s">
        <v>159</v>
      </c>
      <c r="E104" s="217" t="s">
        <v>1544</v>
      </c>
      <c r="F104" s="218" t="s">
        <v>1545</v>
      </c>
      <c r="G104" s="219" t="s">
        <v>187</v>
      </c>
      <c r="H104" s="220">
        <v>5</v>
      </c>
      <c r="I104" s="221"/>
      <c r="J104" s="222">
        <f>ROUND(I104*H104,2)</f>
        <v>0</v>
      </c>
      <c r="K104" s="218" t="s">
        <v>19</v>
      </c>
      <c r="L104" s="47"/>
      <c r="M104" s="223" t="s">
        <v>19</v>
      </c>
      <c r="N104" s="224" t="s">
        <v>43</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318</v>
      </c>
      <c r="AT104" s="227" t="s">
        <v>159</v>
      </c>
      <c r="AU104" s="227" t="s">
        <v>81</v>
      </c>
      <c r="AY104" s="20" t="s">
        <v>156</v>
      </c>
      <c r="BE104" s="228">
        <f>IF(N104="základní",J104,0)</f>
        <v>0</v>
      </c>
      <c r="BF104" s="228">
        <f>IF(N104="snížená",J104,0)</f>
        <v>0</v>
      </c>
      <c r="BG104" s="228">
        <f>IF(N104="zákl. přenesená",J104,0)</f>
        <v>0</v>
      </c>
      <c r="BH104" s="228">
        <f>IF(N104="sníž. přenesená",J104,0)</f>
        <v>0</v>
      </c>
      <c r="BI104" s="228">
        <f>IF(N104="nulová",J104,0)</f>
        <v>0</v>
      </c>
      <c r="BJ104" s="20" t="s">
        <v>79</v>
      </c>
      <c r="BK104" s="228">
        <f>ROUND(I104*H104,2)</f>
        <v>0</v>
      </c>
      <c r="BL104" s="20" t="s">
        <v>318</v>
      </c>
      <c r="BM104" s="227" t="s">
        <v>1546</v>
      </c>
    </row>
    <row r="105" s="2" customFormat="1">
      <c r="A105" s="41"/>
      <c r="B105" s="42"/>
      <c r="C105" s="43"/>
      <c r="D105" s="241" t="s">
        <v>1292</v>
      </c>
      <c r="E105" s="43"/>
      <c r="F105" s="294" t="s">
        <v>1547</v>
      </c>
      <c r="G105" s="43"/>
      <c r="H105" s="43"/>
      <c r="I105" s="231"/>
      <c r="J105" s="43"/>
      <c r="K105" s="43"/>
      <c r="L105" s="47"/>
      <c r="M105" s="232"/>
      <c r="N105" s="233"/>
      <c r="O105" s="87"/>
      <c r="P105" s="87"/>
      <c r="Q105" s="87"/>
      <c r="R105" s="87"/>
      <c r="S105" s="87"/>
      <c r="T105" s="88"/>
      <c r="U105" s="41"/>
      <c r="V105" s="41"/>
      <c r="W105" s="41"/>
      <c r="X105" s="41"/>
      <c r="Y105" s="41"/>
      <c r="Z105" s="41"/>
      <c r="AA105" s="41"/>
      <c r="AB105" s="41"/>
      <c r="AC105" s="41"/>
      <c r="AD105" s="41"/>
      <c r="AE105" s="41"/>
      <c r="AT105" s="20" t="s">
        <v>1292</v>
      </c>
      <c r="AU105" s="20" t="s">
        <v>81</v>
      </c>
    </row>
    <row r="106" s="2" customFormat="1" ht="16.5" customHeight="1">
      <c r="A106" s="41"/>
      <c r="B106" s="42"/>
      <c r="C106" s="216" t="s">
        <v>189</v>
      </c>
      <c r="D106" s="216" t="s">
        <v>159</v>
      </c>
      <c r="E106" s="217" t="s">
        <v>1548</v>
      </c>
      <c r="F106" s="218" t="s">
        <v>1545</v>
      </c>
      <c r="G106" s="219" t="s">
        <v>187</v>
      </c>
      <c r="H106" s="220">
        <v>8</v>
      </c>
      <c r="I106" s="221"/>
      <c r="J106" s="222">
        <f>ROUND(I106*H106,2)</f>
        <v>0</v>
      </c>
      <c r="K106" s="218" t="s">
        <v>19</v>
      </c>
      <c r="L106" s="47"/>
      <c r="M106" s="223" t="s">
        <v>19</v>
      </c>
      <c r="N106" s="224" t="s">
        <v>43</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318</v>
      </c>
      <c r="AT106" s="227" t="s">
        <v>159</v>
      </c>
      <c r="AU106" s="227" t="s">
        <v>81</v>
      </c>
      <c r="AY106" s="20" t="s">
        <v>156</v>
      </c>
      <c r="BE106" s="228">
        <f>IF(N106="základní",J106,0)</f>
        <v>0</v>
      </c>
      <c r="BF106" s="228">
        <f>IF(N106="snížená",J106,0)</f>
        <v>0</v>
      </c>
      <c r="BG106" s="228">
        <f>IF(N106="zákl. přenesená",J106,0)</f>
        <v>0</v>
      </c>
      <c r="BH106" s="228">
        <f>IF(N106="sníž. přenesená",J106,0)</f>
        <v>0</v>
      </c>
      <c r="BI106" s="228">
        <f>IF(N106="nulová",J106,0)</f>
        <v>0</v>
      </c>
      <c r="BJ106" s="20" t="s">
        <v>79</v>
      </c>
      <c r="BK106" s="228">
        <f>ROUND(I106*H106,2)</f>
        <v>0</v>
      </c>
      <c r="BL106" s="20" t="s">
        <v>318</v>
      </c>
      <c r="BM106" s="227" t="s">
        <v>1549</v>
      </c>
    </row>
    <row r="107" s="2" customFormat="1">
      <c r="A107" s="41"/>
      <c r="B107" s="42"/>
      <c r="C107" s="43"/>
      <c r="D107" s="241" t="s">
        <v>1292</v>
      </c>
      <c r="E107" s="43"/>
      <c r="F107" s="294" t="s">
        <v>1550</v>
      </c>
      <c r="G107" s="43"/>
      <c r="H107" s="43"/>
      <c r="I107" s="231"/>
      <c r="J107" s="43"/>
      <c r="K107" s="43"/>
      <c r="L107" s="47"/>
      <c r="M107" s="232"/>
      <c r="N107" s="233"/>
      <c r="O107" s="87"/>
      <c r="P107" s="87"/>
      <c r="Q107" s="87"/>
      <c r="R107" s="87"/>
      <c r="S107" s="87"/>
      <c r="T107" s="88"/>
      <c r="U107" s="41"/>
      <c r="V107" s="41"/>
      <c r="W107" s="41"/>
      <c r="X107" s="41"/>
      <c r="Y107" s="41"/>
      <c r="Z107" s="41"/>
      <c r="AA107" s="41"/>
      <c r="AB107" s="41"/>
      <c r="AC107" s="41"/>
      <c r="AD107" s="41"/>
      <c r="AE107" s="41"/>
      <c r="AT107" s="20" t="s">
        <v>1292</v>
      </c>
      <c r="AU107" s="20" t="s">
        <v>81</v>
      </c>
    </row>
    <row r="108" s="2" customFormat="1" ht="16.5" customHeight="1">
      <c r="A108" s="41"/>
      <c r="B108" s="42"/>
      <c r="C108" s="216" t="s">
        <v>256</v>
      </c>
      <c r="D108" s="216" t="s">
        <v>159</v>
      </c>
      <c r="E108" s="217" t="s">
        <v>1551</v>
      </c>
      <c r="F108" s="218" t="s">
        <v>1552</v>
      </c>
      <c r="G108" s="219" t="s">
        <v>187</v>
      </c>
      <c r="H108" s="220">
        <v>1</v>
      </c>
      <c r="I108" s="221"/>
      <c r="J108" s="222">
        <f>ROUND(I108*H108,2)</f>
        <v>0</v>
      </c>
      <c r="K108" s="218" t="s">
        <v>19</v>
      </c>
      <c r="L108" s="47"/>
      <c r="M108" s="223" t="s">
        <v>19</v>
      </c>
      <c r="N108" s="224" t="s">
        <v>43</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318</v>
      </c>
      <c r="AT108" s="227" t="s">
        <v>159</v>
      </c>
      <c r="AU108" s="227" t="s">
        <v>81</v>
      </c>
      <c r="AY108" s="20" t="s">
        <v>156</v>
      </c>
      <c r="BE108" s="228">
        <f>IF(N108="základní",J108,0)</f>
        <v>0</v>
      </c>
      <c r="BF108" s="228">
        <f>IF(N108="snížená",J108,0)</f>
        <v>0</v>
      </c>
      <c r="BG108" s="228">
        <f>IF(N108="zákl. přenesená",J108,0)</f>
        <v>0</v>
      </c>
      <c r="BH108" s="228">
        <f>IF(N108="sníž. přenesená",J108,0)</f>
        <v>0</v>
      </c>
      <c r="BI108" s="228">
        <f>IF(N108="nulová",J108,0)</f>
        <v>0</v>
      </c>
      <c r="BJ108" s="20" t="s">
        <v>79</v>
      </c>
      <c r="BK108" s="228">
        <f>ROUND(I108*H108,2)</f>
        <v>0</v>
      </c>
      <c r="BL108" s="20" t="s">
        <v>318</v>
      </c>
      <c r="BM108" s="227" t="s">
        <v>1553</v>
      </c>
    </row>
    <row r="109" s="2" customFormat="1">
      <c r="A109" s="41"/>
      <c r="B109" s="42"/>
      <c r="C109" s="43"/>
      <c r="D109" s="241" t="s">
        <v>1292</v>
      </c>
      <c r="E109" s="43"/>
      <c r="F109" s="294" t="s">
        <v>1554</v>
      </c>
      <c r="G109" s="43"/>
      <c r="H109" s="43"/>
      <c r="I109" s="231"/>
      <c r="J109" s="43"/>
      <c r="K109" s="43"/>
      <c r="L109" s="47"/>
      <c r="M109" s="232"/>
      <c r="N109" s="233"/>
      <c r="O109" s="87"/>
      <c r="P109" s="87"/>
      <c r="Q109" s="87"/>
      <c r="R109" s="87"/>
      <c r="S109" s="87"/>
      <c r="T109" s="88"/>
      <c r="U109" s="41"/>
      <c r="V109" s="41"/>
      <c r="W109" s="41"/>
      <c r="X109" s="41"/>
      <c r="Y109" s="41"/>
      <c r="Z109" s="41"/>
      <c r="AA109" s="41"/>
      <c r="AB109" s="41"/>
      <c r="AC109" s="41"/>
      <c r="AD109" s="41"/>
      <c r="AE109" s="41"/>
      <c r="AT109" s="20" t="s">
        <v>1292</v>
      </c>
      <c r="AU109" s="20" t="s">
        <v>81</v>
      </c>
    </row>
    <row r="110" s="2" customFormat="1" ht="16.5" customHeight="1">
      <c r="A110" s="41"/>
      <c r="B110" s="42"/>
      <c r="C110" s="216" t="s">
        <v>263</v>
      </c>
      <c r="D110" s="216" t="s">
        <v>159</v>
      </c>
      <c r="E110" s="217" t="s">
        <v>1555</v>
      </c>
      <c r="F110" s="218" t="s">
        <v>1556</v>
      </c>
      <c r="G110" s="219" t="s">
        <v>187</v>
      </c>
      <c r="H110" s="220">
        <v>1</v>
      </c>
      <c r="I110" s="221"/>
      <c r="J110" s="222">
        <f>ROUND(I110*H110,2)</f>
        <v>0</v>
      </c>
      <c r="K110" s="218" t="s">
        <v>19</v>
      </c>
      <c r="L110" s="47"/>
      <c r="M110" s="223" t="s">
        <v>19</v>
      </c>
      <c r="N110" s="224" t="s">
        <v>43</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318</v>
      </c>
      <c r="AT110" s="227" t="s">
        <v>159</v>
      </c>
      <c r="AU110" s="227" t="s">
        <v>81</v>
      </c>
      <c r="AY110" s="20" t="s">
        <v>156</v>
      </c>
      <c r="BE110" s="228">
        <f>IF(N110="základní",J110,0)</f>
        <v>0</v>
      </c>
      <c r="BF110" s="228">
        <f>IF(N110="snížená",J110,0)</f>
        <v>0</v>
      </c>
      <c r="BG110" s="228">
        <f>IF(N110="zákl. přenesená",J110,0)</f>
        <v>0</v>
      </c>
      <c r="BH110" s="228">
        <f>IF(N110="sníž. přenesená",J110,0)</f>
        <v>0</v>
      </c>
      <c r="BI110" s="228">
        <f>IF(N110="nulová",J110,0)</f>
        <v>0</v>
      </c>
      <c r="BJ110" s="20" t="s">
        <v>79</v>
      </c>
      <c r="BK110" s="228">
        <f>ROUND(I110*H110,2)</f>
        <v>0</v>
      </c>
      <c r="BL110" s="20" t="s">
        <v>318</v>
      </c>
      <c r="BM110" s="227" t="s">
        <v>1557</v>
      </c>
    </row>
    <row r="111" s="2" customFormat="1">
      <c r="A111" s="41"/>
      <c r="B111" s="42"/>
      <c r="C111" s="43"/>
      <c r="D111" s="241" t="s">
        <v>1292</v>
      </c>
      <c r="E111" s="43"/>
      <c r="F111" s="294" t="s">
        <v>1558</v>
      </c>
      <c r="G111" s="43"/>
      <c r="H111" s="43"/>
      <c r="I111" s="231"/>
      <c r="J111" s="43"/>
      <c r="K111" s="43"/>
      <c r="L111" s="47"/>
      <c r="M111" s="232"/>
      <c r="N111" s="233"/>
      <c r="O111" s="87"/>
      <c r="P111" s="87"/>
      <c r="Q111" s="87"/>
      <c r="R111" s="87"/>
      <c r="S111" s="87"/>
      <c r="T111" s="88"/>
      <c r="U111" s="41"/>
      <c r="V111" s="41"/>
      <c r="W111" s="41"/>
      <c r="X111" s="41"/>
      <c r="Y111" s="41"/>
      <c r="Z111" s="41"/>
      <c r="AA111" s="41"/>
      <c r="AB111" s="41"/>
      <c r="AC111" s="41"/>
      <c r="AD111" s="41"/>
      <c r="AE111" s="41"/>
      <c r="AT111" s="20" t="s">
        <v>1292</v>
      </c>
      <c r="AU111" s="20" t="s">
        <v>81</v>
      </c>
    </row>
    <row r="112" s="2" customFormat="1" ht="16.5" customHeight="1">
      <c r="A112" s="41"/>
      <c r="B112" s="42"/>
      <c r="C112" s="216" t="s">
        <v>270</v>
      </c>
      <c r="D112" s="216" t="s">
        <v>159</v>
      </c>
      <c r="E112" s="217" t="s">
        <v>1559</v>
      </c>
      <c r="F112" s="218" t="s">
        <v>1560</v>
      </c>
      <c r="G112" s="219" t="s">
        <v>187</v>
      </c>
      <c r="H112" s="220">
        <v>1</v>
      </c>
      <c r="I112" s="221"/>
      <c r="J112" s="222">
        <f>ROUND(I112*H112,2)</f>
        <v>0</v>
      </c>
      <c r="K112" s="218" t="s">
        <v>19</v>
      </c>
      <c r="L112" s="47"/>
      <c r="M112" s="223" t="s">
        <v>19</v>
      </c>
      <c r="N112" s="224" t="s">
        <v>43</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318</v>
      </c>
      <c r="AT112" s="227" t="s">
        <v>159</v>
      </c>
      <c r="AU112" s="227" t="s">
        <v>81</v>
      </c>
      <c r="AY112" s="20" t="s">
        <v>156</v>
      </c>
      <c r="BE112" s="228">
        <f>IF(N112="základní",J112,0)</f>
        <v>0</v>
      </c>
      <c r="BF112" s="228">
        <f>IF(N112="snížená",J112,0)</f>
        <v>0</v>
      </c>
      <c r="BG112" s="228">
        <f>IF(N112="zákl. přenesená",J112,0)</f>
        <v>0</v>
      </c>
      <c r="BH112" s="228">
        <f>IF(N112="sníž. přenesená",J112,0)</f>
        <v>0</v>
      </c>
      <c r="BI112" s="228">
        <f>IF(N112="nulová",J112,0)</f>
        <v>0</v>
      </c>
      <c r="BJ112" s="20" t="s">
        <v>79</v>
      </c>
      <c r="BK112" s="228">
        <f>ROUND(I112*H112,2)</f>
        <v>0</v>
      </c>
      <c r="BL112" s="20" t="s">
        <v>318</v>
      </c>
      <c r="BM112" s="227" t="s">
        <v>1561</v>
      </c>
    </row>
    <row r="113" s="2" customFormat="1">
      <c r="A113" s="41"/>
      <c r="B113" s="42"/>
      <c r="C113" s="43"/>
      <c r="D113" s="241" t="s">
        <v>1292</v>
      </c>
      <c r="E113" s="43"/>
      <c r="F113" s="294" t="s">
        <v>1562</v>
      </c>
      <c r="G113" s="43"/>
      <c r="H113" s="43"/>
      <c r="I113" s="231"/>
      <c r="J113" s="43"/>
      <c r="K113" s="43"/>
      <c r="L113" s="47"/>
      <c r="M113" s="232"/>
      <c r="N113" s="233"/>
      <c r="O113" s="87"/>
      <c r="P113" s="87"/>
      <c r="Q113" s="87"/>
      <c r="R113" s="87"/>
      <c r="S113" s="87"/>
      <c r="T113" s="88"/>
      <c r="U113" s="41"/>
      <c r="V113" s="41"/>
      <c r="W113" s="41"/>
      <c r="X113" s="41"/>
      <c r="Y113" s="41"/>
      <c r="Z113" s="41"/>
      <c r="AA113" s="41"/>
      <c r="AB113" s="41"/>
      <c r="AC113" s="41"/>
      <c r="AD113" s="41"/>
      <c r="AE113" s="41"/>
      <c r="AT113" s="20" t="s">
        <v>1292</v>
      </c>
      <c r="AU113" s="20" t="s">
        <v>81</v>
      </c>
    </row>
    <row r="114" s="2" customFormat="1" ht="16.5" customHeight="1">
      <c r="A114" s="41"/>
      <c r="B114" s="42"/>
      <c r="C114" s="216" t="s">
        <v>276</v>
      </c>
      <c r="D114" s="216" t="s">
        <v>159</v>
      </c>
      <c r="E114" s="217" t="s">
        <v>1563</v>
      </c>
      <c r="F114" s="218" t="s">
        <v>1564</v>
      </c>
      <c r="G114" s="219" t="s">
        <v>187</v>
      </c>
      <c r="H114" s="220">
        <v>1</v>
      </c>
      <c r="I114" s="221"/>
      <c r="J114" s="222">
        <f>ROUND(I114*H114,2)</f>
        <v>0</v>
      </c>
      <c r="K114" s="218" t="s">
        <v>19</v>
      </c>
      <c r="L114" s="47"/>
      <c r="M114" s="223" t="s">
        <v>19</v>
      </c>
      <c r="N114" s="224" t="s">
        <v>43</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318</v>
      </c>
      <c r="AT114" s="227" t="s">
        <v>159</v>
      </c>
      <c r="AU114" s="227" t="s">
        <v>81</v>
      </c>
      <c r="AY114" s="20" t="s">
        <v>156</v>
      </c>
      <c r="BE114" s="228">
        <f>IF(N114="základní",J114,0)</f>
        <v>0</v>
      </c>
      <c r="BF114" s="228">
        <f>IF(N114="snížená",J114,0)</f>
        <v>0</v>
      </c>
      <c r="BG114" s="228">
        <f>IF(N114="zákl. přenesená",J114,0)</f>
        <v>0</v>
      </c>
      <c r="BH114" s="228">
        <f>IF(N114="sníž. přenesená",J114,0)</f>
        <v>0</v>
      </c>
      <c r="BI114" s="228">
        <f>IF(N114="nulová",J114,0)</f>
        <v>0</v>
      </c>
      <c r="BJ114" s="20" t="s">
        <v>79</v>
      </c>
      <c r="BK114" s="228">
        <f>ROUND(I114*H114,2)</f>
        <v>0</v>
      </c>
      <c r="BL114" s="20" t="s">
        <v>318</v>
      </c>
      <c r="BM114" s="227" t="s">
        <v>1565</v>
      </c>
    </row>
    <row r="115" s="2" customFormat="1">
      <c r="A115" s="41"/>
      <c r="B115" s="42"/>
      <c r="C115" s="43"/>
      <c r="D115" s="241" t="s">
        <v>1292</v>
      </c>
      <c r="E115" s="43"/>
      <c r="F115" s="294" t="s">
        <v>1566</v>
      </c>
      <c r="G115" s="43"/>
      <c r="H115" s="43"/>
      <c r="I115" s="231"/>
      <c r="J115" s="43"/>
      <c r="K115" s="43"/>
      <c r="L115" s="47"/>
      <c r="M115" s="232"/>
      <c r="N115" s="233"/>
      <c r="O115" s="87"/>
      <c r="P115" s="87"/>
      <c r="Q115" s="87"/>
      <c r="R115" s="87"/>
      <c r="S115" s="87"/>
      <c r="T115" s="88"/>
      <c r="U115" s="41"/>
      <c r="V115" s="41"/>
      <c r="W115" s="41"/>
      <c r="X115" s="41"/>
      <c r="Y115" s="41"/>
      <c r="Z115" s="41"/>
      <c r="AA115" s="41"/>
      <c r="AB115" s="41"/>
      <c r="AC115" s="41"/>
      <c r="AD115" s="41"/>
      <c r="AE115" s="41"/>
      <c r="AT115" s="20" t="s">
        <v>1292</v>
      </c>
      <c r="AU115" s="20" t="s">
        <v>81</v>
      </c>
    </row>
    <row r="116" s="2" customFormat="1" ht="16.5" customHeight="1">
      <c r="A116" s="41"/>
      <c r="B116" s="42"/>
      <c r="C116" s="216" t="s">
        <v>281</v>
      </c>
      <c r="D116" s="216" t="s">
        <v>159</v>
      </c>
      <c r="E116" s="217" t="s">
        <v>1567</v>
      </c>
      <c r="F116" s="218" t="s">
        <v>1568</v>
      </c>
      <c r="G116" s="219" t="s">
        <v>187</v>
      </c>
      <c r="H116" s="220">
        <v>1</v>
      </c>
      <c r="I116" s="221"/>
      <c r="J116" s="222">
        <f>ROUND(I116*H116,2)</f>
        <v>0</v>
      </c>
      <c r="K116" s="218" t="s">
        <v>19</v>
      </c>
      <c r="L116" s="47"/>
      <c r="M116" s="223" t="s">
        <v>19</v>
      </c>
      <c r="N116" s="224" t="s">
        <v>43</v>
      </c>
      <c r="O116" s="87"/>
      <c r="P116" s="225">
        <f>O116*H116</f>
        <v>0</v>
      </c>
      <c r="Q116" s="225">
        <v>0</v>
      </c>
      <c r="R116" s="225">
        <f>Q116*H116</f>
        <v>0</v>
      </c>
      <c r="S116" s="225">
        <v>0</v>
      </c>
      <c r="T116" s="226">
        <f>S116*H116</f>
        <v>0</v>
      </c>
      <c r="U116" s="41"/>
      <c r="V116" s="41"/>
      <c r="W116" s="41"/>
      <c r="X116" s="41"/>
      <c r="Y116" s="41"/>
      <c r="Z116" s="41"/>
      <c r="AA116" s="41"/>
      <c r="AB116" s="41"/>
      <c r="AC116" s="41"/>
      <c r="AD116" s="41"/>
      <c r="AE116" s="41"/>
      <c r="AR116" s="227" t="s">
        <v>318</v>
      </c>
      <c r="AT116" s="227" t="s">
        <v>159</v>
      </c>
      <c r="AU116" s="227" t="s">
        <v>81</v>
      </c>
      <c r="AY116" s="20" t="s">
        <v>156</v>
      </c>
      <c r="BE116" s="228">
        <f>IF(N116="základní",J116,0)</f>
        <v>0</v>
      </c>
      <c r="BF116" s="228">
        <f>IF(N116="snížená",J116,0)</f>
        <v>0</v>
      </c>
      <c r="BG116" s="228">
        <f>IF(N116="zákl. přenesená",J116,0)</f>
        <v>0</v>
      </c>
      <c r="BH116" s="228">
        <f>IF(N116="sníž. přenesená",J116,0)</f>
        <v>0</v>
      </c>
      <c r="BI116" s="228">
        <f>IF(N116="nulová",J116,0)</f>
        <v>0</v>
      </c>
      <c r="BJ116" s="20" t="s">
        <v>79</v>
      </c>
      <c r="BK116" s="228">
        <f>ROUND(I116*H116,2)</f>
        <v>0</v>
      </c>
      <c r="BL116" s="20" t="s">
        <v>318</v>
      </c>
      <c r="BM116" s="227" t="s">
        <v>1569</v>
      </c>
    </row>
    <row r="117" s="2" customFormat="1">
      <c r="A117" s="41"/>
      <c r="B117" s="42"/>
      <c r="C117" s="43"/>
      <c r="D117" s="241" t="s">
        <v>1292</v>
      </c>
      <c r="E117" s="43"/>
      <c r="F117" s="294" t="s">
        <v>1570</v>
      </c>
      <c r="G117" s="43"/>
      <c r="H117" s="43"/>
      <c r="I117" s="231"/>
      <c r="J117" s="43"/>
      <c r="K117" s="43"/>
      <c r="L117" s="47"/>
      <c r="M117" s="232"/>
      <c r="N117" s="233"/>
      <c r="O117" s="87"/>
      <c r="P117" s="87"/>
      <c r="Q117" s="87"/>
      <c r="R117" s="87"/>
      <c r="S117" s="87"/>
      <c r="T117" s="88"/>
      <c r="U117" s="41"/>
      <c r="V117" s="41"/>
      <c r="W117" s="41"/>
      <c r="X117" s="41"/>
      <c r="Y117" s="41"/>
      <c r="Z117" s="41"/>
      <c r="AA117" s="41"/>
      <c r="AB117" s="41"/>
      <c r="AC117" s="41"/>
      <c r="AD117" s="41"/>
      <c r="AE117" s="41"/>
      <c r="AT117" s="20" t="s">
        <v>1292</v>
      </c>
      <c r="AU117" s="20" t="s">
        <v>81</v>
      </c>
    </row>
    <row r="118" s="2" customFormat="1" ht="16.5" customHeight="1">
      <c r="A118" s="41"/>
      <c r="B118" s="42"/>
      <c r="C118" s="216" t="s">
        <v>8</v>
      </c>
      <c r="D118" s="216" t="s">
        <v>159</v>
      </c>
      <c r="E118" s="217" t="s">
        <v>1571</v>
      </c>
      <c r="F118" s="218" t="s">
        <v>1572</v>
      </c>
      <c r="G118" s="219" t="s">
        <v>187</v>
      </c>
      <c r="H118" s="220">
        <v>1</v>
      </c>
      <c r="I118" s="221"/>
      <c r="J118" s="222">
        <f>ROUND(I118*H118,2)</f>
        <v>0</v>
      </c>
      <c r="K118" s="218" t="s">
        <v>19</v>
      </c>
      <c r="L118" s="47"/>
      <c r="M118" s="223" t="s">
        <v>19</v>
      </c>
      <c r="N118" s="224" t="s">
        <v>43</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318</v>
      </c>
      <c r="AT118" s="227" t="s">
        <v>159</v>
      </c>
      <c r="AU118" s="227" t="s">
        <v>81</v>
      </c>
      <c r="AY118" s="20" t="s">
        <v>156</v>
      </c>
      <c r="BE118" s="228">
        <f>IF(N118="základní",J118,0)</f>
        <v>0</v>
      </c>
      <c r="BF118" s="228">
        <f>IF(N118="snížená",J118,0)</f>
        <v>0</v>
      </c>
      <c r="BG118" s="228">
        <f>IF(N118="zákl. přenesená",J118,0)</f>
        <v>0</v>
      </c>
      <c r="BH118" s="228">
        <f>IF(N118="sníž. přenesená",J118,0)</f>
        <v>0</v>
      </c>
      <c r="BI118" s="228">
        <f>IF(N118="nulová",J118,0)</f>
        <v>0</v>
      </c>
      <c r="BJ118" s="20" t="s">
        <v>79</v>
      </c>
      <c r="BK118" s="228">
        <f>ROUND(I118*H118,2)</f>
        <v>0</v>
      </c>
      <c r="BL118" s="20" t="s">
        <v>318</v>
      </c>
      <c r="BM118" s="227" t="s">
        <v>1573</v>
      </c>
    </row>
    <row r="119" s="2" customFormat="1">
      <c r="A119" s="41"/>
      <c r="B119" s="42"/>
      <c r="C119" s="43"/>
      <c r="D119" s="241" t="s">
        <v>1292</v>
      </c>
      <c r="E119" s="43"/>
      <c r="F119" s="294" t="s">
        <v>1574</v>
      </c>
      <c r="G119" s="43"/>
      <c r="H119" s="43"/>
      <c r="I119" s="231"/>
      <c r="J119" s="43"/>
      <c r="K119" s="43"/>
      <c r="L119" s="47"/>
      <c r="M119" s="232"/>
      <c r="N119" s="233"/>
      <c r="O119" s="87"/>
      <c r="P119" s="87"/>
      <c r="Q119" s="87"/>
      <c r="R119" s="87"/>
      <c r="S119" s="87"/>
      <c r="T119" s="88"/>
      <c r="U119" s="41"/>
      <c r="V119" s="41"/>
      <c r="W119" s="41"/>
      <c r="X119" s="41"/>
      <c r="Y119" s="41"/>
      <c r="Z119" s="41"/>
      <c r="AA119" s="41"/>
      <c r="AB119" s="41"/>
      <c r="AC119" s="41"/>
      <c r="AD119" s="41"/>
      <c r="AE119" s="41"/>
      <c r="AT119" s="20" t="s">
        <v>1292</v>
      </c>
      <c r="AU119" s="20" t="s">
        <v>81</v>
      </c>
    </row>
    <row r="120" s="2" customFormat="1" ht="16.5" customHeight="1">
      <c r="A120" s="41"/>
      <c r="B120" s="42"/>
      <c r="C120" s="216" t="s">
        <v>297</v>
      </c>
      <c r="D120" s="216" t="s">
        <v>159</v>
      </c>
      <c r="E120" s="217" t="s">
        <v>1575</v>
      </c>
      <c r="F120" s="218" t="s">
        <v>1576</v>
      </c>
      <c r="G120" s="219" t="s">
        <v>187</v>
      </c>
      <c r="H120" s="220">
        <v>1</v>
      </c>
      <c r="I120" s="221"/>
      <c r="J120" s="222">
        <f>ROUND(I120*H120,2)</f>
        <v>0</v>
      </c>
      <c r="K120" s="218" t="s">
        <v>19</v>
      </c>
      <c r="L120" s="47"/>
      <c r="M120" s="223" t="s">
        <v>19</v>
      </c>
      <c r="N120" s="224" t="s">
        <v>43</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318</v>
      </c>
      <c r="AT120" s="227" t="s">
        <v>159</v>
      </c>
      <c r="AU120" s="227" t="s">
        <v>81</v>
      </c>
      <c r="AY120" s="20" t="s">
        <v>156</v>
      </c>
      <c r="BE120" s="228">
        <f>IF(N120="základní",J120,0)</f>
        <v>0</v>
      </c>
      <c r="BF120" s="228">
        <f>IF(N120="snížená",J120,0)</f>
        <v>0</v>
      </c>
      <c r="BG120" s="228">
        <f>IF(N120="zákl. přenesená",J120,0)</f>
        <v>0</v>
      </c>
      <c r="BH120" s="228">
        <f>IF(N120="sníž. přenesená",J120,0)</f>
        <v>0</v>
      </c>
      <c r="BI120" s="228">
        <f>IF(N120="nulová",J120,0)</f>
        <v>0</v>
      </c>
      <c r="BJ120" s="20" t="s">
        <v>79</v>
      </c>
      <c r="BK120" s="228">
        <f>ROUND(I120*H120,2)</f>
        <v>0</v>
      </c>
      <c r="BL120" s="20" t="s">
        <v>318</v>
      </c>
      <c r="BM120" s="227" t="s">
        <v>1577</v>
      </c>
    </row>
    <row r="121" s="2" customFormat="1">
      <c r="A121" s="41"/>
      <c r="B121" s="42"/>
      <c r="C121" s="43"/>
      <c r="D121" s="241" t="s">
        <v>1292</v>
      </c>
      <c r="E121" s="43"/>
      <c r="F121" s="294" t="s">
        <v>1578</v>
      </c>
      <c r="G121" s="43"/>
      <c r="H121" s="43"/>
      <c r="I121" s="231"/>
      <c r="J121" s="43"/>
      <c r="K121" s="43"/>
      <c r="L121" s="47"/>
      <c r="M121" s="232"/>
      <c r="N121" s="233"/>
      <c r="O121" s="87"/>
      <c r="P121" s="87"/>
      <c r="Q121" s="87"/>
      <c r="R121" s="87"/>
      <c r="S121" s="87"/>
      <c r="T121" s="88"/>
      <c r="U121" s="41"/>
      <c r="V121" s="41"/>
      <c r="W121" s="41"/>
      <c r="X121" s="41"/>
      <c r="Y121" s="41"/>
      <c r="Z121" s="41"/>
      <c r="AA121" s="41"/>
      <c r="AB121" s="41"/>
      <c r="AC121" s="41"/>
      <c r="AD121" s="41"/>
      <c r="AE121" s="41"/>
      <c r="AT121" s="20" t="s">
        <v>1292</v>
      </c>
      <c r="AU121" s="20" t="s">
        <v>81</v>
      </c>
    </row>
    <row r="122" s="2" customFormat="1" ht="16.5" customHeight="1">
      <c r="A122" s="41"/>
      <c r="B122" s="42"/>
      <c r="C122" s="216" t="s">
        <v>302</v>
      </c>
      <c r="D122" s="216" t="s">
        <v>159</v>
      </c>
      <c r="E122" s="217" t="s">
        <v>1579</v>
      </c>
      <c r="F122" s="218" t="s">
        <v>1580</v>
      </c>
      <c r="G122" s="219" t="s">
        <v>187</v>
      </c>
      <c r="H122" s="220">
        <v>3</v>
      </c>
      <c r="I122" s="221"/>
      <c r="J122" s="222">
        <f>ROUND(I122*H122,2)</f>
        <v>0</v>
      </c>
      <c r="K122" s="218" t="s">
        <v>19</v>
      </c>
      <c r="L122" s="47"/>
      <c r="M122" s="223" t="s">
        <v>19</v>
      </c>
      <c r="N122" s="224" t="s">
        <v>43</v>
      </c>
      <c r="O122" s="87"/>
      <c r="P122" s="225">
        <f>O122*H122</f>
        <v>0</v>
      </c>
      <c r="Q122" s="225">
        <v>0</v>
      </c>
      <c r="R122" s="225">
        <f>Q122*H122</f>
        <v>0</v>
      </c>
      <c r="S122" s="225">
        <v>0</v>
      </c>
      <c r="T122" s="226">
        <f>S122*H122</f>
        <v>0</v>
      </c>
      <c r="U122" s="41"/>
      <c r="V122" s="41"/>
      <c r="W122" s="41"/>
      <c r="X122" s="41"/>
      <c r="Y122" s="41"/>
      <c r="Z122" s="41"/>
      <c r="AA122" s="41"/>
      <c r="AB122" s="41"/>
      <c r="AC122" s="41"/>
      <c r="AD122" s="41"/>
      <c r="AE122" s="41"/>
      <c r="AR122" s="227" t="s">
        <v>318</v>
      </c>
      <c r="AT122" s="227" t="s">
        <v>159</v>
      </c>
      <c r="AU122" s="227" t="s">
        <v>81</v>
      </c>
      <c r="AY122" s="20" t="s">
        <v>156</v>
      </c>
      <c r="BE122" s="228">
        <f>IF(N122="základní",J122,0)</f>
        <v>0</v>
      </c>
      <c r="BF122" s="228">
        <f>IF(N122="snížená",J122,0)</f>
        <v>0</v>
      </c>
      <c r="BG122" s="228">
        <f>IF(N122="zákl. přenesená",J122,0)</f>
        <v>0</v>
      </c>
      <c r="BH122" s="228">
        <f>IF(N122="sníž. přenesená",J122,0)</f>
        <v>0</v>
      </c>
      <c r="BI122" s="228">
        <f>IF(N122="nulová",J122,0)</f>
        <v>0</v>
      </c>
      <c r="BJ122" s="20" t="s">
        <v>79</v>
      </c>
      <c r="BK122" s="228">
        <f>ROUND(I122*H122,2)</f>
        <v>0</v>
      </c>
      <c r="BL122" s="20" t="s">
        <v>318</v>
      </c>
      <c r="BM122" s="227" t="s">
        <v>1581</v>
      </c>
    </row>
    <row r="123" s="2" customFormat="1">
      <c r="A123" s="41"/>
      <c r="B123" s="42"/>
      <c r="C123" s="43"/>
      <c r="D123" s="241" t="s">
        <v>1292</v>
      </c>
      <c r="E123" s="43"/>
      <c r="F123" s="294" t="s">
        <v>1582</v>
      </c>
      <c r="G123" s="43"/>
      <c r="H123" s="43"/>
      <c r="I123" s="231"/>
      <c r="J123" s="43"/>
      <c r="K123" s="43"/>
      <c r="L123" s="47"/>
      <c r="M123" s="232"/>
      <c r="N123" s="233"/>
      <c r="O123" s="87"/>
      <c r="P123" s="87"/>
      <c r="Q123" s="87"/>
      <c r="R123" s="87"/>
      <c r="S123" s="87"/>
      <c r="T123" s="88"/>
      <c r="U123" s="41"/>
      <c r="V123" s="41"/>
      <c r="W123" s="41"/>
      <c r="X123" s="41"/>
      <c r="Y123" s="41"/>
      <c r="Z123" s="41"/>
      <c r="AA123" s="41"/>
      <c r="AB123" s="41"/>
      <c r="AC123" s="41"/>
      <c r="AD123" s="41"/>
      <c r="AE123" s="41"/>
      <c r="AT123" s="20" t="s">
        <v>1292</v>
      </c>
      <c r="AU123" s="20" t="s">
        <v>81</v>
      </c>
    </row>
    <row r="124" s="2" customFormat="1" ht="16.5" customHeight="1">
      <c r="A124" s="41"/>
      <c r="B124" s="42"/>
      <c r="C124" s="216" t="s">
        <v>308</v>
      </c>
      <c r="D124" s="216" t="s">
        <v>159</v>
      </c>
      <c r="E124" s="217" t="s">
        <v>1583</v>
      </c>
      <c r="F124" s="218" t="s">
        <v>1584</v>
      </c>
      <c r="G124" s="219" t="s">
        <v>218</v>
      </c>
      <c r="H124" s="220">
        <v>233</v>
      </c>
      <c r="I124" s="221"/>
      <c r="J124" s="222">
        <f>ROUND(I124*H124,2)</f>
        <v>0</v>
      </c>
      <c r="K124" s="218" t="s">
        <v>19</v>
      </c>
      <c r="L124" s="47"/>
      <c r="M124" s="223" t="s">
        <v>19</v>
      </c>
      <c r="N124" s="224" t="s">
        <v>43</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318</v>
      </c>
      <c r="AT124" s="227" t="s">
        <v>159</v>
      </c>
      <c r="AU124" s="227" t="s">
        <v>81</v>
      </c>
      <c r="AY124" s="20" t="s">
        <v>156</v>
      </c>
      <c r="BE124" s="228">
        <f>IF(N124="základní",J124,0)</f>
        <v>0</v>
      </c>
      <c r="BF124" s="228">
        <f>IF(N124="snížená",J124,0)</f>
        <v>0</v>
      </c>
      <c r="BG124" s="228">
        <f>IF(N124="zákl. přenesená",J124,0)</f>
        <v>0</v>
      </c>
      <c r="BH124" s="228">
        <f>IF(N124="sníž. přenesená",J124,0)</f>
        <v>0</v>
      </c>
      <c r="BI124" s="228">
        <f>IF(N124="nulová",J124,0)</f>
        <v>0</v>
      </c>
      <c r="BJ124" s="20" t="s">
        <v>79</v>
      </c>
      <c r="BK124" s="228">
        <f>ROUND(I124*H124,2)</f>
        <v>0</v>
      </c>
      <c r="BL124" s="20" t="s">
        <v>318</v>
      </c>
      <c r="BM124" s="227" t="s">
        <v>1585</v>
      </c>
    </row>
    <row r="125" s="2" customFormat="1">
      <c r="A125" s="41"/>
      <c r="B125" s="42"/>
      <c r="C125" s="43"/>
      <c r="D125" s="241" t="s">
        <v>1292</v>
      </c>
      <c r="E125" s="43"/>
      <c r="F125" s="294" t="s">
        <v>1586</v>
      </c>
      <c r="G125" s="43"/>
      <c r="H125" s="43"/>
      <c r="I125" s="231"/>
      <c r="J125" s="43"/>
      <c r="K125" s="43"/>
      <c r="L125" s="47"/>
      <c r="M125" s="232"/>
      <c r="N125" s="233"/>
      <c r="O125" s="87"/>
      <c r="P125" s="87"/>
      <c r="Q125" s="87"/>
      <c r="R125" s="87"/>
      <c r="S125" s="87"/>
      <c r="T125" s="88"/>
      <c r="U125" s="41"/>
      <c r="V125" s="41"/>
      <c r="W125" s="41"/>
      <c r="X125" s="41"/>
      <c r="Y125" s="41"/>
      <c r="Z125" s="41"/>
      <c r="AA125" s="41"/>
      <c r="AB125" s="41"/>
      <c r="AC125" s="41"/>
      <c r="AD125" s="41"/>
      <c r="AE125" s="41"/>
      <c r="AT125" s="20" t="s">
        <v>1292</v>
      </c>
      <c r="AU125" s="20" t="s">
        <v>81</v>
      </c>
    </row>
    <row r="126" s="2" customFormat="1" ht="16.5" customHeight="1">
      <c r="A126" s="41"/>
      <c r="B126" s="42"/>
      <c r="C126" s="216" t="s">
        <v>318</v>
      </c>
      <c r="D126" s="216" t="s">
        <v>159</v>
      </c>
      <c r="E126" s="217" t="s">
        <v>1587</v>
      </c>
      <c r="F126" s="218" t="s">
        <v>1588</v>
      </c>
      <c r="G126" s="219" t="s">
        <v>266</v>
      </c>
      <c r="H126" s="220">
        <v>9</v>
      </c>
      <c r="I126" s="221"/>
      <c r="J126" s="222">
        <f>ROUND(I126*H126,2)</f>
        <v>0</v>
      </c>
      <c r="K126" s="218" t="s">
        <v>19</v>
      </c>
      <c r="L126" s="47"/>
      <c r="M126" s="223" t="s">
        <v>19</v>
      </c>
      <c r="N126" s="224" t="s">
        <v>43</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318</v>
      </c>
      <c r="AT126" s="227" t="s">
        <v>159</v>
      </c>
      <c r="AU126" s="227" t="s">
        <v>81</v>
      </c>
      <c r="AY126" s="20" t="s">
        <v>156</v>
      </c>
      <c r="BE126" s="228">
        <f>IF(N126="základní",J126,0)</f>
        <v>0</v>
      </c>
      <c r="BF126" s="228">
        <f>IF(N126="snížená",J126,0)</f>
        <v>0</v>
      </c>
      <c r="BG126" s="228">
        <f>IF(N126="zákl. přenesená",J126,0)</f>
        <v>0</v>
      </c>
      <c r="BH126" s="228">
        <f>IF(N126="sníž. přenesená",J126,0)</f>
        <v>0</v>
      </c>
      <c r="BI126" s="228">
        <f>IF(N126="nulová",J126,0)</f>
        <v>0</v>
      </c>
      <c r="BJ126" s="20" t="s">
        <v>79</v>
      </c>
      <c r="BK126" s="228">
        <f>ROUND(I126*H126,2)</f>
        <v>0</v>
      </c>
      <c r="BL126" s="20" t="s">
        <v>318</v>
      </c>
      <c r="BM126" s="227" t="s">
        <v>1589</v>
      </c>
    </row>
    <row r="127" s="2" customFormat="1" ht="16.5" customHeight="1">
      <c r="A127" s="41"/>
      <c r="B127" s="42"/>
      <c r="C127" s="216" t="s">
        <v>335</v>
      </c>
      <c r="D127" s="216" t="s">
        <v>159</v>
      </c>
      <c r="E127" s="217" t="s">
        <v>1590</v>
      </c>
      <c r="F127" s="218" t="s">
        <v>1591</v>
      </c>
      <c r="G127" s="219" t="s">
        <v>187</v>
      </c>
      <c r="H127" s="220">
        <v>2</v>
      </c>
      <c r="I127" s="221"/>
      <c r="J127" s="222">
        <f>ROUND(I127*H127,2)</f>
        <v>0</v>
      </c>
      <c r="K127" s="218" t="s">
        <v>19</v>
      </c>
      <c r="L127" s="47"/>
      <c r="M127" s="223" t="s">
        <v>19</v>
      </c>
      <c r="N127" s="224" t="s">
        <v>43</v>
      </c>
      <c r="O127" s="87"/>
      <c r="P127" s="225">
        <f>O127*H127</f>
        <v>0</v>
      </c>
      <c r="Q127" s="225">
        <v>0</v>
      </c>
      <c r="R127" s="225">
        <f>Q127*H127</f>
        <v>0</v>
      </c>
      <c r="S127" s="225">
        <v>0</v>
      </c>
      <c r="T127" s="226">
        <f>S127*H127</f>
        <v>0</v>
      </c>
      <c r="U127" s="41"/>
      <c r="V127" s="41"/>
      <c r="W127" s="41"/>
      <c r="X127" s="41"/>
      <c r="Y127" s="41"/>
      <c r="Z127" s="41"/>
      <c r="AA127" s="41"/>
      <c r="AB127" s="41"/>
      <c r="AC127" s="41"/>
      <c r="AD127" s="41"/>
      <c r="AE127" s="41"/>
      <c r="AR127" s="227" t="s">
        <v>318</v>
      </c>
      <c r="AT127" s="227" t="s">
        <v>159</v>
      </c>
      <c r="AU127" s="227" t="s">
        <v>81</v>
      </c>
      <c r="AY127" s="20" t="s">
        <v>156</v>
      </c>
      <c r="BE127" s="228">
        <f>IF(N127="základní",J127,0)</f>
        <v>0</v>
      </c>
      <c r="BF127" s="228">
        <f>IF(N127="snížená",J127,0)</f>
        <v>0</v>
      </c>
      <c r="BG127" s="228">
        <f>IF(N127="zákl. přenesená",J127,0)</f>
        <v>0</v>
      </c>
      <c r="BH127" s="228">
        <f>IF(N127="sníž. přenesená",J127,0)</f>
        <v>0</v>
      </c>
      <c r="BI127" s="228">
        <f>IF(N127="nulová",J127,0)</f>
        <v>0</v>
      </c>
      <c r="BJ127" s="20" t="s">
        <v>79</v>
      </c>
      <c r="BK127" s="228">
        <f>ROUND(I127*H127,2)</f>
        <v>0</v>
      </c>
      <c r="BL127" s="20" t="s">
        <v>318</v>
      </c>
      <c r="BM127" s="227" t="s">
        <v>1592</v>
      </c>
    </row>
    <row r="128" s="2" customFormat="1" ht="16.5" customHeight="1">
      <c r="A128" s="41"/>
      <c r="B128" s="42"/>
      <c r="C128" s="216" t="s">
        <v>340</v>
      </c>
      <c r="D128" s="216" t="s">
        <v>159</v>
      </c>
      <c r="E128" s="217" t="s">
        <v>1593</v>
      </c>
      <c r="F128" s="218" t="s">
        <v>1594</v>
      </c>
      <c r="G128" s="219" t="s">
        <v>266</v>
      </c>
      <c r="H128" s="220">
        <v>1</v>
      </c>
      <c r="I128" s="221"/>
      <c r="J128" s="222">
        <f>ROUND(I128*H128,2)</f>
        <v>0</v>
      </c>
      <c r="K128" s="218" t="s">
        <v>19</v>
      </c>
      <c r="L128" s="47"/>
      <c r="M128" s="223" t="s">
        <v>19</v>
      </c>
      <c r="N128" s="224" t="s">
        <v>43</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318</v>
      </c>
      <c r="AT128" s="227" t="s">
        <v>159</v>
      </c>
      <c r="AU128" s="227" t="s">
        <v>81</v>
      </c>
      <c r="AY128" s="20" t="s">
        <v>156</v>
      </c>
      <c r="BE128" s="228">
        <f>IF(N128="základní",J128,0)</f>
        <v>0</v>
      </c>
      <c r="BF128" s="228">
        <f>IF(N128="snížená",J128,0)</f>
        <v>0</v>
      </c>
      <c r="BG128" s="228">
        <f>IF(N128="zákl. přenesená",J128,0)</f>
        <v>0</v>
      </c>
      <c r="BH128" s="228">
        <f>IF(N128="sníž. přenesená",J128,0)</f>
        <v>0</v>
      </c>
      <c r="BI128" s="228">
        <f>IF(N128="nulová",J128,0)</f>
        <v>0</v>
      </c>
      <c r="BJ128" s="20" t="s">
        <v>79</v>
      </c>
      <c r="BK128" s="228">
        <f>ROUND(I128*H128,2)</f>
        <v>0</v>
      </c>
      <c r="BL128" s="20" t="s">
        <v>318</v>
      </c>
      <c r="BM128" s="227" t="s">
        <v>1595</v>
      </c>
    </row>
    <row r="129" s="2" customFormat="1" ht="16.5" customHeight="1">
      <c r="A129" s="41"/>
      <c r="B129" s="42"/>
      <c r="C129" s="216" t="s">
        <v>347</v>
      </c>
      <c r="D129" s="216" t="s">
        <v>159</v>
      </c>
      <c r="E129" s="217" t="s">
        <v>1596</v>
      </c>
      <c r="F129" s="218" t="s">
        <v>1597</v>
      </c>
      <c r="G129" s="219" t="s">
        <v>187</v>
      </c>
      <c r="H129" s="220">
        <v>1</v>
      </c>
      <c r="I129" s="221"/>
      <c r="J129" s="222">
        <f>ROUND(I129*H129,2)</f>
        <v>0</v>
      </c>
      <c r="K129" s="218" t="s">
        <v>19</v>
      </c>
      <c r="L129" s="47"/>
      <c r="M129" s="223" t="s">
        <v>19</v>
      </c>
      <c r="N129" s="224" t="s">
        <v>43</v>
      </c>
      <c r="O129" s="87"/>
      <c r="P129" s="225">
        <f>O129*H129</f>
        <v>0</v>
      </c>
      <c r="Q129" s="225">
        <v>0</v>
      </c>
      <c r="R129" s="225">
        <f>Q129*H129</f>
        <v>0</v>
      </c>
      <c r="S129" s="225">
        <v>0</v>
      </c>
      <c r="T129" s="226">
        <f>S129*H129</f>
        <v>0</v>
      </c>
      <c r="U129" s="41"/>
      <c r="V129" s="41"/>
      <c r="W129" s="41"/>
      <c r="X129" s="41"/>
      <c r="Y129" s="41"/>
      <c r="Z129" s="41"/>
      <c r="AA129" s="41"/>
      <c r="AB129" s="41"/>
      <c r="AC129" s="41"/>
      <c r="AD129" s="41"/>
      <c r="AE129" s="41"/>
      <c r="AR129" s="227" t="s">
        <v>318</v>
      </c>
      <c r="AT129" s="227" t="s">
        <v>159</v>
      </c>
      <c r="AU129" s="227" t="s">
        <v>81</v>
      </c>
      <c r="AY129" s="20" t="s">
        <v>156</v>
      </c>
      <c r="BE129" s="228">
        <f>IF(N129="základní",J129,0)</f>
        <v>0</v>
      </c>
      <c r="BF129" s="228">
        <f>IF(N129="snížená",J129,0)</f>
        <v>0</v>
      </c>
      <c r="BG129" s="228">
        <f>IF(N129="zákl. přenesená",J129,0)</f>
        <v>0</v>
      </c>
      <c r="BH129" s="228">
        <f>IF(N129="sníž. přenesená",J129,0)</f>
        <v>0</v>
      </c>
      <c r="BI129" s="228">
        <f>IF(N129="nulová",J129,0)</f>
        <v>0</v>
      </c>
      <c r="BJ129" s="20" t="s">
        <v>79</v>
      </c>
      <c r="BK129" s="228">
        <f>ROUND(I129*H129,2)</f>
        <v>0</v>
      </c>
      <c r="BL129" s="20" t="s">
        <v>318</v>
      </c>
      <c r="BM129" s="227" t="s">
        <v>1598</v>
      </c>
    </row>
    <row r="130" s="2" customFormat="1" ht="16.5" customHeight="1">
      <c r="A130" s="41"/>
      <c r="B130" s="42"/>
      <c r="C130" s="216" t="s">
        <v>353</v>
      </c>
      <c r="D130" s="216" t="s">
        <v>159</v>
      </c>
      <c r="E130" s="217" t="s">
        <v>1599</v>
      </c>
      <c r="F130" s="218" t="s">
        <v>1600</v>
      </c>
      <c r="G130" s="219" t="s">
        <v>218</v>
      </c>
      <c r="H130" s="220">
        <v>61</v>
      </c>
      <c r="I130" s="221"/>
      <c r="J130" s="222">
        <f>ROUND(I130*H130,2)</f>
        <v>0</v>
      </c>
      <c r="K130" s="218" t="s">
        <v>19</v>
      </c>
      <c r="L130" s="47"/>
      <c r="M130" s="223" t="s">
        <v>19</v>
      </c>
      <c r="N130" s="224" t="s">
        <v>43</v>
      </c>
      <c r="O130" s="87"/>
      <c r="P130" s="225">
        <f>O130*H130</f>
        <v>0</v>
      </c>
      <c r="Q130" s="225">
        <v>0</v>
      </c>
      <c r="R130" s="225">
        <f>Q130*H130</f>
        <v>0</v>
      </c>
      <c r="S130" s="225">
        <v>0</v>
      </c>
      <c r="T130" s="226">
        <f>S130*H130</f>
        <v>0</v>
      </c>
      <c r="U130" s="41"/>
      <c r="V130" s="41"/>
      <c r="W130" s="41"/>
      <c r="X130" s="41"/>
      <c r="Y130" s="41"/>
      <c r="Z130" s="41"/>
      <c r="AA130" s="41"/>
      <c r="AB130" s="41"/>
      <c r="AC130" s="41"/>
      <c r="AD130" s="41"/>
      <c r="AE130" s="41"/>
      <c r="AR130" s="227" t="s">
        <v>318</v>
      </c>
      <c r="AT130" s="227" t="s">
        <v>159</v>
      </c>
      <c r="AU130" s="227" t="s">
        <v>81</v>
      </c>
      <c r="AY130" s="20" t="s">
        <v>156</v>
      </c>
      <c r="BE130" s="228">
        <f>IF(N130="základní",J130,0)</f>
        <v>0</v>
      </c>
      <c r="BF130" s="228">
        <f>IF(N130="snížená",J130,0)</f>
        <v>0</v>
      </c>
      <c r="BG130" s="228">
        <f>IF(N130="zákl. přenesená",J130,0)</f>
        <v>0</v>
      </c>
      <c r="BH130" s="228">
        <f>IF(N130="sníž. přenesená",J130,0)</f>
        <v>0</v>
      </c>
      <c r="BI130" s="228">
        <f>IF(N130="nulová",J130,0)</f>
        <v>0</v>
      </c>
      <c r="BJ130" s="20" t="s">
        <v>79</v>
      </c>
      <c r="BK130" s="228">
        <f>ROUND(I130*H130,2)</f>
        <v>0</v>
      </c>
      <c r="BL130" s="20" t="s">
        <v>318</v>
      </c>
      <c r="BM130" s="227" t="s">
        <v>1601</v>
      </c>
    </row>
    <row r="131" s="2" customFormat="1">
      <c r="A131" s="41"/>
      <c r="B131" s="42"/>
      <c r="C131" s="43"/>
      <c r="D131" s="241" t="s">
        <v>1292</v>
      </c>
      <c r="E131" s="43"/>
      <c r="F131" s="294" t="s">
        <v>1602</v>
      </c>
      <c r="G131" s="43"/>
      <c r="H131" s="43"/>
      <c r="I131" s="231"/>
      <c r="J131" s="43"/>
      <c r="K131" s="43"/>
      <c r="L131" s="47"/>
      <c r="M131" s="232"/>
      <c r="N131" s="233"/>
      <c r="O131" s="87"/>
      <c r="P131" s="87"/>
      <c r="Q131" s="87"/>
      <c r="R131" s="87"/>
      <c r="S131" s="87"/>
      <c r="T131" s="88"/>
      <c r="U131" s="41"/>
      <c r="V131" s="41"/>
      <c r="W131" s="41"/>
      <c r="X131" s="41"/>
      <c r="Y131" s="41"/>
      <c r="Z131" s="41"/>
      <c r="AA131" s="41"/>
      <c r="AB131" s="41"/>
      <c r="AC131" s="41"/>
      <c r="AD131" s="41"/>
      <c r="AE131" s="41"/>
      <c r="AT131" s="20" t="s">
        <v>1292</v>
      </c>
      <c r="AU131" s="20" t="s">
        <v>81</v>
      </c>
    </row>
    <row r="132" s="2" customFormat="1" ht="16.5" customHeight="1">
      <c r="A132" s="41"/>
      <c r="B132" s="42"/>
      <c r="C132" s="216" t="s">
        <v>7</v>
      </c>
      <c r="D132" s="216" t="s">
        <v>159</v>
      </c>
      <c r="E132" s="217" t="s">
        <v>1603</v>
      </c>
      <c r="F132" s="218" t="s">
        <v>1600</v>
      </c>
      <c r="G132" s="219" t="s">
        <v>218</v>
      </c>
      <c r="H132" s="220">
        <v>161</v>
      </c>
      <c r="I132" s="221"/>
      <c r="J132" s="222">
        <f>ROUND(I132*H132,2)</f>
        <v>0</v>
      </c>
      <c r="K132" s="218" t="s">
        <v>19</v>
      </c>
      <c r="L132" s="47"/>
      <c r="M132" s="223" t="s">
        <v>19</v>
      </c>
      <c r="N132" s="224" t="s">
        <v>43</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318</v>
      </c>
      <c r="AT132" s="227" t="s">
        <v>159</v>
      </c>
      <c r="AU132" s="227" t="s">
        <v>81</v>
      </c>
      <c r="AY132" s="20" t="s">
        <v>156</v>
      </c>
      <c r="BE132" s="228">
        <f>IF(N132="základní",J132,0)</f>
        <v>0</v>
      </c>
      <c r="BF132" s="228">
        <f>IF(N132="snížená",J132,0)</f>
        <v>0</v>
      </c>
      <c r="BG132" s="228">
        <f>IF(N132="zákl. přenesená",J132,0)</f>
        <v>0</v>
      </c>
      <c r="BH132" s="228">
        <f>IF(N132="sníž. přenesená",J132,0)</f>
        <v>0</v>
      </c>
      <c r="BI132" s="228">
        <f>IF(N132="nulová",J132,0)</f>
        <v>0</v>
      </c>
      <c r="BJ132" s="20" t="s">
        <v>79</v>
      </c>
      <c r="BK132" s="228">
        <f>ROUND(I132*H132,2)</f>
        <v>0</v>
      </c>
      <c r="BL132" s="20" t="s">
        <v>318</v>
      </c>
      <c r="BM132" s="227" t="s">
        <v>1604</v>
      </c>
    </row>
    <row r="133" s="2" customFormat="1">
      <c r="A133" s="41"/>
      <c r="B133" s="42"/>
      <c r="C133" s="43"/>
      <c r="D133" s="241" t="s">
        <v>1292</v>
      </c>
      <c r="E133" s="43"/>
      <c r="F133" s="294" t="s">
        <v>1605</v>
      </c>
      <c r="G133" s="43"/>
      <c r="H133" s="43"/>
      <c r="I133" s="231"/>
      <c r="J133" s="43"/>
      <c r="K133" s="43"/>
      <c r="L133" s="47"/>
      <c r="M133" s="232"/>
      <c r="N133" s="233"/>
      <c r="O133" s="87"/>
      <c r="P133" s="87"/>
      <c r="Q133" s="87"/>
      <c r="R133" s="87"/>
      <c r="S133" s="87"/>
      <c r="T133" s="88"/>
      <c r="U133" s="41"/>
      <c r="V133" s="41"/>
      <c r="W133" s="41"/>
      <c r="X133" s="41"/>
      <c r="Y133" s="41"/>
      <c r="Z133" s="41"/>
      <c r="AA133" s="41"/>
      <c r="AB133" s="41"/>
      <c r="AC133" s="41"/>
      <c r="AD133" s="41"/>
      <c r="AE133" s="41"/>
      <c r="AT133" s="20" t="s">
        <v>1292</v>
      </c>
      <c r="AU133" s="20" t="s">
        <v>81</v>
      </c>
    </row>
    <row r="134" s="2" customFormat="1" ht="16.5" customHeight="1">
      <c r="A134" s="41"/>
      <c r="B134" s="42"/>
      <c r="C134" s="216" t="s">
        <v>361</v>
      </c>
      <c r="D134" s="216" t="s">
        <v>159</v>
      </c>
      <c r="E134" s="217" t="s">
        <v>1606</v>
      </c>
      <c r="F134" s="218" t="s">
        <v>1607</v>
      </c>
      <c r="G134" s="219" t="s">
        <v>1608</v>
      </c>
      <c r="H134" s="220">
        <v>170</v>
      </c>
      <c r="I134" s="221"/>
      <c r="J134" s="222">
        <f>ROUND(I134*H134,2)</f>
        <v>0</v>
      </c>
      <c r="K134" s="218" t="s">
        <v>19</v>
      </c>
      <c r="L134" s="47"/>
      <c r="M134" s="223" t="s">
        <v>19</v>
      </c>
      <c r="N134" s="224" t="s">
        <v>43</v>
      </c>
      <c r="O134" s="87"/>
      <c r="P134" s="225">
        <f>O134*H134</f>
        <v>0</v>
      </c>
      <c r="Q134" s="225">
        <v>0</v>
      </c>
      <c r="R134" s="225">
        <f>Q134*H134</f>
        <v>0</v>
      </c>
      <c r="S134" s="225">
        <v>0</v>
      </c>
      <c r="T134" s="226">
        <f>S134*H134</f>
        <v>0</v>
      </c>
      <c r="U134" s="41"/>
      <c r="V134" s="41"/>
      <c r="W134" s="41"/>
      <c r="X134" s="41"/>
      <c r="Y134" s="41"/>
      <c r="Z134" s="41"/>
      <c r="AA134" s="41"/>
      <c r="AB134" s="41"/>
      <c r="AC134" s="41"/>
      <c r="AD134" s="41"/>
      <c r="AE134" s="41"/>
      <c r="AR134" s="227" t="s">
        <v>318</v>
      </c>
      <c r="AT134" s="227" t="s">
        <v>159</v>
      </c>
      <c r="AU134" s="227" t="s">
        <v>81</v>
      </c>
      <c r="AY134" s="20" t="s">
        <v>156</v>
      </c>
      <c r="BE134" s="228">
        <f>IF(N134="základní",J134,0)</f>
        <v>0</v>
      </c>
      <c r="BF134" s="228">
        <f>IF(N134="snížená",J134,0)</f>
        <v>0</v>
      </c>
      <c r="BG134" s="228">
        <f>IF(N134="zákl. přenesená",J134,0)</f>
        <v>0</v>
      </c>
      <c r="BH134" s="228">
        <f>IF(N134="sníž. přenesená",J134,0)</f>
        <v>0</v>
      </c>
      <c r="BI134" s="228">
        <f>IF(N134="nulová",J134,0)</f>
        <v>0</v>
      </c>
      <c r="BJ134" s="20" t="s">
        <v>79</v>
      </c>
      <c r="BK134" s="228">
        <f>ROUND(I134*H134,2)</f>
        <v>0</v>
      </c>
      <c r="BL134" s="20" t="s">
        <v>318</v>
      </c>
      <c r="BM134" s="227" t="s">
        <v>1609</v>
      </c>
    </row>
    <row r="135" s="2" customFormat="1">
      <c r="A135" s="41"/>
      <c r="B135" s="42"/>
      <c r="C135" s="43"/>
      <c r="D135" s="241" t="s">
        <v>1292</v>
      </c>
      <c r="E135" s="43"/>
      <c r="F135" s="294" t="s">
        <v>1610</v>
      </c>
      <c r="G135" s="43"/>
      <c r="H135" s="43"/>
      <c r="I135" s="231"/>
      <c r="J135" s="43"/>
      <c r="K135" s="43"/>
      <c r="L135" s="47"/>
      <c r="M135" s="232"/>
      <c r="N135" s="233"/>
      <c r="O135" s="87"/>
      <c r="P135" s="87"/>
      <c r="Q135" s="87"/>
      <c r="R135" s="87"/>
      <c r="S135" s="87"/>
      <c r="T135" s="88"/>
      <c r="U135" s="41"/>
      <c r="V135" s="41"/>
      <c r="W135" s="41"/>
      <c r="X135" s="41"/>
      <c r="Y135" s="41"/>
      <c r="Z135" s="41"/>
      <c r="AA135" s="41"/>
      <c r="AB135" s="41"/>
      <c r="AC135" s="41"/>
      <c r="AD135" s="41"/>
      <c r="AE135" s="41"/>
      <c r="AT135" s="20" t="s">
        <v>1292</v>
      </c>
      <c r="AU135" s="20" t="s">
        <v>81</v>
      </c>
    </row>
    <row r="136" s="2" customFormat="1" ht="16.5" customHeight="1">
      <c r="A136" s="41"/>
      <c r="B136" s="42"/>
      <c r="C136" s="216" t="s">
        <v>368</v>
      </c>
      <c r="D136" s="216" t="s">
        <v>159</v>
      </c>
      <c r="E136" s="217" t="s">
        <v>1134</v>
      </c>
      <c r="F136" s="218" t="s">
        <v>1611</v>
      </c>
      <c r="G136" s="219" t="s">
        <v>1523</v>
      </c>
      <c r="H136" s="220">
        <v>1</v>
      </c>
      <c r="I136" s="221"/>
      <c r="J136" s="222">
        <f>ROUND(I136*H136,2)</f>
        <v>0</v>
      </c>
      <c r="K136" s="218" t="s">
        <v>19</v>
      </c>
      <c r="L136" s="47"/>
      <c r="M136" s="223" t="s">
        <v>19</v>
      </c>
      <c r="N136" s="224" t="s">
        <v>43</v>
      </c>
      <c r="O136" s="87"/>
      <c r="P136" s="225">
        <f>O136*H136</f>
        <v>0</v>
      </c>
      <c r="Q136" s="225">
        <v>0</v>
      </c>
      <c r="R136" s="225">
        <f>Q136*H136</f>
        <v>0</v>
      </c>
      <c r="S136" s="225">
        <v>0</v>
      </c>
      <c r="T136" s="226">
        <f>S136*H136</f>
        <v>0</v>
      </c>
      <c r="U136" s="41"/>
      <c r="V136" s="41"/>
      <c r="W136" s="41"/>
      <c r="X136" s="41"/>
      <c r="Y136" s="41"/>
      <c r="Z136" s="41"/>
      <c r="AA136" s="41"/>
      <c r="AB136" s="41"/>
      <c r="AC136" s="41"/>
      <c r="AD136" s="41"/>
      <c r="AE136" s="41"/>
      <c r="AR136" s="227" t="s">
        <v>318</v>
      </c>
      <c r="AT136" s="227" t="s">
        <v>159</v>
      </c>
      <c r="AU136" s="227" t="s">
        <v>81</v>
      </c>
      <c r="AY136" s="20" t="s">
        <v>156</v>
      </c>
      <c r="BE136" s="228">
        <f>IF(N136="základní",J136,0)</f>
        <v>0</v>
      </c>
      <c r="BF136" s="228">
        <f>IF(N136="snížená",J136,0)</f>
        <v>0</v>
      </c>
      <c r="BG136" s="228">
        <f>IF(N136="zákl. přenesená",J136,0)</f>
        <v>0</v>
      </c>
      <c r="BH136" s="228">
        <f>IF(N136="sníž. přenesená",J136,0)</f>
        <v>0</v>
      </c>
      <c r="BI136" s="228">
        <f>IF(N136="nulová",J136,0)</f>
        <v>0</v>
      </c>
      <c r="BJ136" s="20" t="s">
        <v>79</v>
      </c>
      <c r="BK136" s="228">
        <f>ROUND(I136*H136,2)</f>
        <v>0</v>
      </c>
      <c r="BL136" s="20" t="s">
        <v>318</v>
      </c>
      <c r="BM136" s="227" t="s">
        <v>1612</v>
      </c>
    </row>
    <row r="137" s="2" customFormat="1" ht="16.5" customHeight="1">
      <c r="A137" s="41"/>
      <c r="B137" s="42"/>
      <c r="C137" s="216" t="s">
        <v>374</v>
      </c>
      <c r="D137" s="216" t="s">
        <v>159</v>
      </c>
      <c r="E137" s="217" t="s">
        <v>1613</v>
      </c>
      <c r="F137" s="218" t="s">
        <v>1614</v>
      </c>
      <c r="G137" s="219" t="s">
        <v>1523</v>
      </c>
      <c r="H137" s="220">
        <v>1</v>
      </c>
      <c r="I137" s="221"/>
      <c r="J137" s="222">
        <f>ROUND(I137*H137,2)</f>
        <v>0</v>
      </c>
      <c r="K137" s="218" t="s">
        <v>19</v>
      </c>
      <c r="L137" s="47"/>
      <c r="M137" s="234" t="s">
        <v>19</v>
      </c>
      <c r="N137" s="235" t="s">
        <v>43</v>
      </c>
      <c r="O137" s="236"/>
      <c r="P137" s="237">
        <f>O137*H137</f>
        <v>0</v>
      </c>
      <c r="Q137" s="237">
        <v>0</v>
      </c>
      <c r="R137" s="237">
        <f>Q137*H137</f>
        <v>0</v>
      </c>
      <c r="S137" s="237">
        <v>0</v>
      </c>
      <c r="T137" s="238">
        <f>S137*H137</f>
        <v>0</v>
      </c>
      <c r="U137" s="41"/>
      <c r="V137" s="41"/>
      <c r="W137" s="41"/>
      <c r="X137" s="41"/>
      <c r="Y137" s="41"/>
      <c r="Z137" s="41"/>
      <c r="AA137" s="41"/>
      <c r="AB137" s="41"/>
      <c r="AC137" s="41"/>
      <c r="AD137" s="41"/>
      <c r="AE137" s="41"/>
      <c r="AR137" s="227" t="s">
        <v>318</v>
      </c>
      <c r="AT137" s="227" t="s">
        <v>159</v>
      </c>
      <c r="AU137" s="227" t="s">
        <v>81</v>
      </c>
      <c r="AY137" s="20" t="s">
        <v>156</v>
      </c>
      <c r="BE137" s="228">
        <f>IF(N137="základní",J137,0)</f>
        <v>0</v>
      </c>
      <c r="BF137" s="228">
        <f>IF(N137="snížená",J137,0)</f>
        <v>0</v>
      </c>
      <c r="BG137" s="228">
        <f>IF(N137="zákl. přenesená",J137,0)</f>
        <v>0</v>
      </c>
      <c r="BH137" s="228">
        <f>IF(N137="sníž. přenesená",J137,0)</f>
        <v>0</v>
      </c>
      <c r="BI137" s="228">
        <f>IF(N137="nulová",J137,0)</f>
        <v>0</v>
      </c>
      <c r="BJ137" s="20" t="s">
        <v>79</v>
      </c>
      <c r="BK137" s="228">
        <f>ROUND(I137*H137,2)</f>
        <v>0</v>
      </c>
      <c r="BL137" s="20" t="s">
        <v>318</v>
      </c>
      <c r="BM137" s="227" t="s">
        <v>1615</v>
      </c>
    </row>
    <row r="138" s="2" customFormat="1" ht="6.96" customHeight="1">
      <c r="A138" s="41"/>
      <c r="B138" s="62"/>
      <c r="C138" s="63"/>
      <c r="D138" s="63"/>
      <c r="E138" s="63"/>
      <c r="F138" s="63"/>
      <c r="G138" s="63"/>
      <c r="H138" s="63"/>
      <c r="I138" s="63"/>
      <c r="J138" s="63"/>
      <c r="K138" s="63"/>
      <c r="L138" s="47"/>
      <c r="M138" s="41"/>
      <c r="O138" s="41"/>
      <c r="P138" s="41"/>
      <c r="Q138" s="41"/>
      <c r="R138" s="41"/>
      <c r="S138" s="41"/>
      <c r="T138" s="41"/>
      <c r="U138" s="41"/>
      <c r="V138" s="41"/>
      <c r="W138" s="41"/>
      <c r="X138" s="41"/>
      <c r="Y138" s="41"/>
      <c r="Z138" s="41"/>
      <c r="AA138" s="41"/>
      <c r="AB138" s="41"/>
      <c r="AC138" s="41"/>
      <c r="AD138" s="41"/>
      <c r="AE138" s="41"/>
    </row>
  </sheetData>
  <sheetProtection sheet="1" autoFilter="0" formatColumns="0" formatRows="0" objects="1" scenarios="1" spinCount="100000" saltValue="Nk9VQRdnXgVfCi+iDH02xoehs2y+VtH/iPKCyS/UfJxHE+/jN10VfXCznCbbZBepe4oc9buHrnfdYTKfY5tsJw==" hashValue="2WVorkGZ5Hki8Ozoc+prgHS/2cVGdD7sSaH22YjUZf9fb2axZnQ9xwKoUDovZbMg7mdKNHTHN96MfKz9ELSIVw==" algorithmName="SHA-512" password="80EB"/>
  <autoFilter ref="C92:K137"/>
  <mergeCells count="15">
    <mergeCell ref="E7:H7"/>
    <mergeCell ref="E11:H11"/>
    <mergeCell ref="E9:H9"/>
    <mergeCell ref="E13:H13"/>
    <mergeCell ref="E22:H22"/>
    <mergeCell ref="E31:H31"/>
    <mergeCell ref="E52:H52"/>
    <mergeCell ref="E56:H56"/>
    <mergeCell ref="E54:H54"/>
    <mergeCell ref="E58:H58"/>
    <mergeCell ref="E79:H79"/>
    <mergeCell ref="E83:H83"/>
    <mergeCell ref="E81:H81"/>
    <mergeCell ref="E85:H8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110</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c r="B8" s="23"/>
      <c r="D8" s="146" t="s">
        <v>130</v>
      </c>
      <c r="L8" s="23"/>
    </row>
    <row r="9" s="1" customFormat="1" ht="16.5" customHeight="1">
      <c r="B9" s="23"/>
      <c r="E9" s="147" t="s">
        <v>193</v>
      </c>
      <c r="F9" s="1"/>
      <c r="G9" s="1"/>
      <c r="H9" s="1"/>
      <c r="L9" s="23"/>
    </row>
    <row r="10" s="1" customFormat="1" ht="12" customHeight="1">
      <c r="B10" s="23"/>
      <c r="D10" s="146" t="s">
        <v>194</v>
      </c>
      <c r="L10" s="23"/>
    </row>
    <row r="11" s="2" customFormat="1" ht="16.5" customHeight="1">
      <c r="A11" s="41"/>
      <c r="B11" s="47"/>
      <c r="C11" s="41"/>
      <c r="D11" s="41"/>
      <c r="E11" s="159" t="s">
        <v>1525</v>
      </c>
      <c r="F11" s="41"/>
      <c r="G11" s="41"/>
      <c r="H11" s="41"/>
      <c r="I11" s="41"/>
      <c r="J11" s="41"/>
      <c r="K11" s="41"/>
      <c r="L11" s="148"/>
      <c r="S11" s="41"/>
      <c r="T11" s="41"/>
      <c r="U11" s="41"/>
      <c r="V11" s="41"/>
      <c r="W11" s="41"/>
      <c r="X11" s="41"/>
      <c r="Y11" s="41"/>
      <c r="Z11" s="41"/>
      <c r="AA11" s="41"/>
      <c r="AB11" s="41"/>
      <c r="AC11" s="41"/>
      <c r="AD11" s="41"/>
      <c r="AE11" s="41"/>
    </row>
    <row r="12" s="2" customFormat="1" ht="12" customHeight="1">
      <c r="A12" s="41"/>
      <c r="B12" s="47"/>
      <c r="C12" s="41"/>
      <c r="D12" s="146" t="s">
        <v>1526</v>
      </c>
      <c r="E12" s="41"/>
      <c r="F12" s="41"/>
      <c r="G12" s="41"/>
      <c r="H12" s="41"/>
      <c r="I12" s="41"/>
      <c r="J12" s="41"/>
      <c r="K12" s="41"/>
      <c r="L12" s="148"/>
      <c r="S12" s="41"/>
      <c r="T12" s="41"/>
      <c r="U12" s="41"/>
      <c r="V12" s="41"/>
      <c r="W12" s="41"/>
      <c r="X12" s="41"/>
      <c r="Y12" s="41"/>
      <c r="Z12" s="41"/>
      <c r="AA12" s="41"/>
      <c r="AB12" s="41"/>
      <c r="AC12" s="41"/>
      <c r="AD12" s="41"/>
      <c r="AE12" s="41"/>
    </row>
    <row r="13" s="2" customFormat="1" ht="16.5" customHeight="1">
      <c r="A13" s="41"/>
      <c r="B13" s="47"/>
      <c r="C13" s="41"/>
      <c r="D13" s="41"/>
      <c r="E13" s="149" t="s">
        <v>1616</v>
      </c>
      <c r="F13" s="41"/>
      <c r="G13" s="41"/>
      <c r="H13" s="41"/>
      <c r="I13" s="41"/>
      <c r="J13" s="41"/>
      <c r="K13" s="41"/>
      <c r="L13" s="148"/>
      <c r="S13" s="41"/>
      <c r="T13" s="41"/>
      <c r="U13" s="41"/>
      <c r="V13" s="41"/>
      <c r="W13" s="41"/>
      <c r="X13" s="41"/>
      <c r="Y13" s="41"/>
      <c r="Z13" s="41"/>
      <c r="AA13" s="41"/>
      <c r="AB13" s="41"/>
      <c r="AC13" s="41"/>
      <c r="AD13" s="41"/>
      <c r="AE13" s="41"/>
    </row>
    <row r="14" s="2" customFormat="1">
      <c r="A14" s="41"/>
      <c r="B14" s="47"/>
      <c r="C14" s="41"/>
      <c r="D14" s="41"/>
      <c r="E14" s="41"/>
      <c r="F14" s="41"/>
      <c r="G14" s="41"/>
      <c r="H14" s="41"/>
      <c r="I14" s="41"/>
      <c r="J14" s="41"/>
      <c r="K14" s="41"/>
      <c r="L14" s="148"/>
      <c r="S14" s="41"/>
      <c r="T14" s="41"/>
      <c r="U14" s="41"/>
      <c r="V14" s="41"/>
      <c r="W14" s="41"/>
      <c r="X14" s="41"/>
      <c r="Y14" s="41"/>
      <c r="Z14" s="41"/>
      <c r="AA14" s="41"/>
      <c r="AB14" s="41"/>
      <c r="AC14" s="41"/>
      <c r="AD14" s="41"/>
      <c r="AE14" s="41"/>
    </row>
    <row r="15" s="2" customFormat="1" ht="12" customHeight="1">
      <c r="A15" s="41"/>
      <c r="B15" s="47"/>
      <c r="C15" s="41"/>
      <c r="D15" s="146" t="s">
        <v>18</v>
      </c>
      <c r="E15" s="41"/>
      <c r="F15" s="136" t="s">
        <v>19</v>
      </c>
      <c r="G15" s="41"/>
      <c r="H15" s="41"/>
      <c r="I15" s="146" t="s">
        <v>20</v>
      </c>
      <c r="J15" s="136" t="s">
        <v>19</v>
      </c>
      <c r="K15" s="41"/>
      <c r="L15" s="148"/>
      <c r="S15" s="41"/>
      <c r="T15" s="41"/>
      <c r="U15" s="41"/>
      <c r="V15" s="41"/>
      <c r="W15" s="41"/>
      <c r="X15" s="41"/>
      <c r="Y15" s="41"/>
      <c r="Z15" s="41"/>
      <c r="AA15" s="41"/>
      <c r="AB15" s="41"/>
      <c r="AC15" s="41"/>
      <c r="AD15" s="41"/>
      <c r="AE15" s="41"/>
    </row>
    <row r="16" s="2" customFormat="1" ht="12" customHeight="1">
      <c r="A16" s="41"/>
      <c r="B16" s="47"/>
      <c r="C16" s="41"/>
      <c r="D16" s="146" t="s">
        <v>21</v>
      </c>
      <c r="E16" s="41"/>
      <c r="F16" s="136" t="s">
        <v>22</v>
      </c>
      <c r="G16" s="41"/>
      <c r="H16" s="41"/>
      <c r="I16" s="146" t="s">
        <v>23</v>
      </c>
      <c r="J16" s="150" t="str">
        <f>'Rekapitulace stavby'!AN8</f>
        <v>15. 7. 2024</v>
      </c>
      <c r="K16" s="41"/>
      <c r="L16" s="148"/>
      <c r="S16" s="41"/>
      <c r="T16" s="41"/>
      <c r="U16" s="41"/>
      <c r="V16" s="41"/>
      <c r="W16" s="41"/>
      <c r="X16" s="41"/>
      <c r="Y16" s="41"/>
      <c r="Z16" s="41"/>
      <c r="AA16" s="41"/>
      <c r="AB16" s="41"/>
      <c r="AC16" s="41"/>
      <c r="AD16" s="41"/>
      <c r="AE16" s="41"/>
    </row>
    <row r="17" s="2" customFormat="1" ht="10.8" customHeight="1">
      <c r="A17" s="41"/>
      <c r="B17" s="47"/>
      <c r="C17" s="41"/>
      <c r="D17" s="41"/>
      <c r="E17" s="41"/>
      <c r="F17" s="41"/>
      <c r="G17" s="41"/>
      <c r="H17" s="41"/>
      <c r="I17" s="41"/>
      <c r="J17" s="41"/>
      <c r="K17" s="41"/>
      <c r="L17" s="148"/>
      <c r="S17" s="41"/>
      <c r="T17" s="41"/>
      <c r="U17" s="41"/>
      <c r="V17" s="41"/>
      <c r="W17" s="41"/>
      <c r="X17" s="41"/>
      <c r="Y17" s="41"/>
      <c r="Z17" s="41"/>
      <c r="AA17" s="41"/>
      <c r="AB17" s="41"/>
      <c r="AC17" s="41"/>
      <c r="AD17" s="41"/>
      <c r="AE17" s="41"/>
    </row>
    <row r="18" s="2" customFormat="1" ht="12" customHeight="1">
      <c r="A18" s="41"/>
      <c r="B18" s="47"/>
      <c r="C18" s="41"/>
      <c r="D18" s="146" t="s">
        <v>25</v>
      </c>
      <c r="E18" s="41"/>
      <c r="F18" s="41"/>
      <c r="G18" s="41"/>
      <c r="H18" s="41"/>
      <c r="I18" s="146" t="s">
        <v>26</v>
      </c>
      <c r="J18" s="136" t="s">
        <v>19</v>
      </c>
      <c r="K18" s="41"/>
      <c r="L18" s="148"/>
      <c r="S18" s="41"/>
      <c r="T18" s="41"/>
      <c r="U18" s="41"/>
      <c r="V18" s="41"/>
      <c r="W18" s="41"/>
      <c r="X18" s="41"/>
      <c r="Y18" s="41"/>
      <c r="Z18" s="41"/>
      <c r="AA18" s="41"/>
      <c r="AB18" s="41"/>
      <c r="AC18" s="41"/>
      <c r="AD18" s="41"/>
      <c r="AE18" s="41"/>
    </row>
    <row r="19" s="2" customFormat="1" ht="18" customHeight="1">
      <c r="A19" s="41"/>
      <c r="B19" s="47"/>
      <c r="C19" s="41"/>
      <c r="D19" s="41"/>
      <c r="E19" s="136" t="s">
        <v>27</v>
      </c>
      <c r="F19" s="41"/>
      <c r="G19" s="41"/>
      <c r="H19" s="41"/>
      <c r="I19" s="146" t="s">
        <v>28</v>
      </c>
      <c r="J19" s="136" t="s">
        <v>19</v>
      </c>
      <c r="K19" s="41"/>
      <c r="L19" s="148"/>
      <c r="S19" s="41"/>
      <c r="T19" s="41"/>
      <c r="U19" s="41"/>
      <c r="V19" s="41"/>
      <c r="W19" s="41"/>
      <c r="X19" s="41"/>
      <c r="Y19" s="41"/>
      <c r="Z19" s="41"/>
      <c r="AA19" s="41"/>
      <c r="AB19" s="41"/>
      <c r="AC19" s="41"/>
      <c r="AD19" s="41"/>
      <c r="AE19" s="41"/>
    </row>
    <row r="20" s="2" customFormat="1" ht="6.96" customHeight="1">
      <c r="A20" s="41"/>
      <c r="B20" s="47"/>
      <c r="C20" s="41"/>
      <c r="D20" s="41"/>
      <c r="E20" s="41"/>
      <c r="F20" s="41"/>
      <c r="G20" s="41"/>
      <c r="H20" s="41"/>
      <c r="I20" s="41"/>
      <c r="J20" s="41"/>
      <c r="K20" s="41"/>
      <c r="L20" s="148"/>
      <c r="S20" s="41"/>
      <c r="T20" s="41"/>
      <c r="U20" s="41"/>
      <c r="V20" s="41"/>
      <c r="W20" s="41"/>
      <c r="X20" s="41"/>
      <c r="Y20" s="41"/>
      <c r="Z20" s="41"/>
      <c r="AA20" s="41"/>
      <c r="AB20" s="41"/>
      <c r="AC20" s="41"/>
      <c r="AD20" s="41"/>
      <c r="AE20" s="41"/>
    </row>
    <row r="21" s="2" customFormat="1" ht="12" customHeight="1">
      <c r="A21" s="41"/>
      <c r="B21" s="47"/>
      <c r="C21" s="41"/>
      <c r="D21" s="146" t="s">
        <v>29</v>
      </c>
      <c r="E21" s="41"/>
      <c r="F21" s="41"/>
      <c r="G21" s="41"/>
      <c r="H21" s="41"/>
      <c r="I21" s="146" t="s">
        <v>26</v>
      </c>
      <c r="J21" s="36" t="str">
        <f>'Rekapitulace stavby'!AN13</f>
        <v>Vyplň údaj</v>
      </c>
      <c r="K21" s="41"/>
      <c r="L21" s="148"/>
      <c r="S21" s="41"/>
      <c r="T21" s="41"/>
      <c r="U21" s="41"/>
      <c r="V21" s="41"/>
      <c r="W21" s="41"/>
      <c r="X21" s="41"/>
      <c r="Y21" s="41"/>
      <c r="Z21" s="41"/>
      <c r="AA21" s="41"/>
      <c r="AB21" s="41"/>
      <c r="AC21" s="41"/>
      <c r="AD21" s="41"/>
      <c r="AE21" s="41"/>
    </row>
    <row r="22" s="2" customFormat="1" ht="18" customHeight="1">
      <c r="A22" s="41"/>
      <c r="B22" s="47"/>
      <c r="C22" s="41"/>
      <c r="D22" s="41"/>
      <c r="E22" s="36" t="str">
        <f>'Rekapitulace stavby'!E14</f>
        <v>Vyplň údaj</v>
      </c>
      <c r="F22" s="136"/>
      <c r="G22" s="136"/>
      <c r="H22" s="136"/>
      <c r="I22" s="146" t="s">
        <v>28</v>
      </c>
      <c r="J22" s="36" t="str">
        <f>'Rekapitulace stavby'!AN14</f>
        <v>Vyplň údaj</v>
      </c>
      <c r="K22" s="41"/>
      <c r="L22" s="148"/>
      <c r="S22" s="41"/>
      <c r="T22" s="41"/>
      <c r="U22" s="41"/>
      <c r="V22" s="41"/>
      <c r="W22" s="41"/>
      <c r="X22" s="41"/>
      <c r="Y22" s="41"/>
      <c r="Z22" s="41"/>
      <c r="AA22" s="41"/>
      <c r="AB22" s="41"/>
      <c r="AC22" s="41"/>
      <c r="AD22" s="41"/>
      <c r="AE22" s="41"/>
    </row>
    <row r="23" s="2" customFormat="1" ht="6.96" customHeight="1">
      <c r="A23" s="41"/>
      <c r="B23" s="47"/>
      <c r="C23" s="41"/>
      <c r="D23" s="41"/>
      <c r="E23" s="41"/>
      <c r="F23" s="41"/>
      <c r="G23" s="41"/>
      <c r="H23" s="41"/>
      <c r="I23" s="41"/>
      <c r="J23" s="41"/>
      <c r="K23" s="41"/>
      <c r="L23" s="148"/>
      <c r="S23" s="41"/>
      <c r="T23" s="41"/>
      <c r="U23" s="41"/>
      <c r="V23" s="41"/>
      <c r="W23" s="41"/>
      <c r="X23" s="41"/>
      <c r="Y23" s="41"/>
      <c r="Z23" s="41"/>
      <c r="AA23" s="41"/>
      <c r="AB23" s="41"/>
      <c r="AC23" s="41"/>
      <c r="AD23" s="41"/>
      <c r="AE23" s="41"/>
    </row>
    <row r="24" s="2" customFormat="1" ht="12" customHeight="1">
      <c r="A24" s="41"/>
      <c r="B24" s="47"/>
      <c r="C24" s="41"/>
      <c r="D24" s="146" t="s">
        <v>31</v>
      </c>
      <c r="E24" s="41"/>
      <c r="F24" s="41"/>
      <c r="G24" s="41"/>
      <c r="H24" s="41"/>
      <c r="I24" s="146" t="s">
        <v>26</v>
      </c>
      <c r="J24" s="136" t="s">
        <v>19</v>
      </c>
      <c r="K24" s="41"/>
      <c r="L24" s="148"/>
      <c r="S24" s="41"/>
      <c r="T24" s="41"/>
      <c r="U24" s="41"/>
      <c r="V24" s="41"/>
      <c r="W24" s="41"/>
      <c r="X24" s="41"/>
      <c r="Y24" s="41"/>
      <c r="Z24" s="41"/>
      <c r="AA24" s="41"/>
      <c r="AB24" s="41"/>
      <c r="AC24" s="41"/>
      <c r="AD24" s="41"/>
      <c r="AE24" s="41"/>
    </row>
    <row r="25" s="2" customFormat="1" ht="18" customHeight="1">
      <c r="A25" s="41"/>
      <c r="B25" s="47"/>
      <c r="C25" s="41"/>
      <c r="D25" s="41"/>
      <c r="E25" s="136" t="s">
        <v>32</v>
      </c>
      <c r="F25" s="41"/>
      <c r="G25" s="41"/>
      <c r="H25" s="41"/>
      <c r="I25" s="146" t="s">
        <v>28</v>
      </c>
      <c r="J25" s="136" t="s">
        <v>19</v>
      </c>
      <c r="K25" s="41"/>
      <c r="L25" s="148"/>
      <c r="S25" s="41"/>
      <c r="T25" s="41"/>
      <c r="U25" s="41"/>
      <c r="V25" s="41"/>
      <c r="W25" s="41"/>
      <c r="X25" s="41"/>
      <c r="Y25" s="41"/>
      <c r="Z25" s="41"/>
      <c r="AA25" s="41"/>
      <c r="AB25" s="41"/>
      <c r="AC25" s="41"/>
      <c r="AD25" s="41"/>
      <c r="AE25" s="41"/>
    </row>
    <row r="26" s="2" customFormat="1" ht="6.96" customHeight="1">
      <c r="A26" s="41"/>
      <c r="B26" s="47"/>
      <c r="C26" s="41"/>
      <c r="D26" s="41"/>
      <c r="E26" s="41"/>
      <c r="F26" s="41"/>
      <c r="G26" s="41"/>
      <c r="H26" s="41"/>
      <c r="I26" s="41"/>
      <c r="J26" s="41"/>
      <c r="K26" s="41"/>
      <c r="L26" s="148"/>
      <c r="S26" s="41"/>
      <c r="T26" s="41"/>
      <c r="U26" s="41"/>
      <c r="V26" s="41"/>
      <c r="W26" s="41"/>
      <c r="X26" s="41"/>
      <c r="Y26" s="41"/>
      <c r="Z26" s="41"/>
      <c r="AA26" s="41"/>
      <c r="AB26" s="41"/>
      <c r="AC26" s="41"/>
      <c r="AD26" s="41"/>
      <c r="AE26" s="41"/>
    </row>
    <row r="27" s="2" customFormat="1" ht="12" customHeight="1">
      <c r="A27" s="41"/>
      <c r="B27" s="47"/>
      <c r="C27" s="41"/>
      <c r="D27" s="146" t="s">
        <v>34</v>
      </c>
      <c r="E27" s="41"/>
      <c r="F27" s="41"/>
      <c r="G27" s="41"/>
      <c r="H27" s="41"/>
      <c r="I27" s="146" t="s">
        <v>26</v>
      </c>
      <c r="J27" s="136" t="s">
        <v>19</v>
      </c>
      <c r="K27" s="41"/>
      <c r="L27" s="148"/>
      <c r="S27" s="41"/>
      <c r="T27" s="41"/>
      <c r="U27" s="41"/>
      <c r="V27" s="41"/>
      <c r="W27" s="41"/>
      <c r="X27" s="41"/>
      <c r="Y27" s="41"/>
      <c r="Z27" s="41"/>
      <c r="AA27" s="41"/>
      <c r="AB27" s="41"/>
      <c r="AC27" s="41"/>
      <c r="AD27" s="41"/>
      <c r="AE27" s="41"/>
    </row>
    <row r="28" s="2" customFormat="1" ht="18" customHeight="1">
      <c r="A28" s="41"/>
      <c r="B28" s="47"/>
      <c r="C28" s="41"/>
      <c r="D28" s="41"/>
      <c r="E28" s="136" t="s">
        <v>35</v>
      </c>
      <c r="F28" s="41"/>
      <c r="G28" s="41"/>
      <c r="H28" s="41"/>
      <c r="I28" s="146" t="s">
        <v>28</v>
      </c>
      <c r="J28" s="136" t="s">
        <v>19</v>
      </c>
      <c r="K28" s="41"/>
      <c r="L28" s="148"/>
      <c r="S28" s="41"/>
      <c r="T28" s="41"/>
      <c r="U28" s="41"/>
      <c r="V28" s="41"/>
      <c r="W28" s="41"/>
      <c r="X28" s="41"/>
      <c r="Y28" s="41"/>
      <c r="Z28" s="41"/>
      <c r="AA28" s="41"/>
      <c r="AB28" s="41"/>
      <c r="AC28" s="41"/>
      <c r="AD28" s="41"/>
      <c r="AE28" s="41"/>
    </row>
    <row r="29" s="2" customFormat="1" ht="6.96" customHeight="1">
      <c r="A29" s="41"/>
      <c r="B29" s="47"/>
      <c r="C29" s="41"/>
      <c r="D29" s="41"/>
      <c r="E29" s="41"/>
      <c r="F29" s="41"/>
      <c r="G29" s="41"/>
      <c r="H29" s="41"/>
      <c r="I29" s="41"/>
      <c r="J29" s="41"/>
      <c r="K29" s="41"/>
      <c r="L29" s="148"/>
      <c r="S29" s="41"/>
      <c r="T29" s="41"/>
      <c r="U29" s="41"/>
      <c r="V29" s="41"/>
      <c r="W29" s="41"/>
      <c r="X29" s="41"/>
      <c r="Y29" s="41"/>
      <c r="Z29" s="41"/>
      <c r="AA29" s="41"/>
      <c r="AB29" s="41"/>
      <c r="AC29" s="41"/>
      <c r="AD29" s="41"/>
      <c r="AE29" s="41"/>
    </row>
    <row r="30" s="2" customFormat="1" ht="12" customHeight="1">
      <c r="A30" s="41"/>
      <c r="B30" s="47"/>
      <c r="C30" s="41"/>
      <c r="D30" s="146" t="s">
        <v>36</v>
      </c>
      <c r="E30" s="41"/>
      <c r="F30" s="41"/>
      <c r="G30" s="41"/>
      <c r="H30" s="41"/>
      <c r="I30" s="41"/>
      <c r="J30" s="41"/>
      <c r="K30" s="41"/>
      <c r="L30" s="148"/>
      <c r="S30" s="41"/>
      <c r="T30" s="41"/>
      <c r="U30" s="41"/>
      <c r="V30" s="41"/>
      <c r="W30" s="41"/>
      <c r="X30" s="41"/>
      <c r="Y30" s="41"/>
      <c r="Z30" s="41"/>
      <c r="AA30" s="41"/>
      <c r="AB30" s="41"/>
      <c r="AC30" s="41"/>
      <c r="AD30" s="41"/>
      <c r="AE30" s="41"/>
    </row>
    <row r="31" s="8" customFormat="1" ht="16.5" customHeight="1">
      <c r="A31" s="151"/>
      <c r="B31" s="152"/>
      <c r="C31" s="151"/>
      <c r="D31" s="151"/>
      <c r="E31" s="153" t="s">
        <v>19</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1"/>
      <c r="B32" s="47"/>
      <c r="C32" s="41"/>
      <c r="D32" s="41"/>
      <c r="E32" s="41"/>
      <c r="F32" s="41"/>
      <c r="G32" s="41"/>
      <c r="H32" s="41"/>
      <c r="I32" s="41"/>
      <c r="J32" s="41"/>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25.44" customHeight="1">
      <c r="A34" s="41"/>
      <c r="B34" s="47"/>
      <c r="C34" s="41"/>
      <c r="D34" s="156" t="s">
        <v>38</v>
      </c>
      <c r="E34" s="41"/>
      <c r="F34" s="41"/>
      <c r="G34" s="41"/>
      <c r="H34" s="41"/>
      <c r="I34" s="41"/>
      <c r="J34" s="157">
        <f>ROUND(J93, 2)</f>
        <v>0</v>
      </c>
      <c r="K34" s="41"/>
      <c r="L34" s="148"/>
      <c r="S34" s="41"/>
      <c r="T34" s="41"/>
      <c r="U34" s="41"/>
      <c r="V34" s="41"/>
      <c r="W34" s="41"/>
      <c r="X34" s="41"/>
      <c r="Y34" s="41"/>
      <c r="Z34" s="41"/>
      <c r="AA34" s="41"/>
      <c r="AB34" s="41"/>
      <c r="AC34" s="41"/>
      <c r="AD34" s="41"/>
      <c r="AE34" s="41"/>
    </row>
    <row r="35" s="2" customFormat="1" ht="6.96" customHeight="1">
      <c r="A35" s="41"/>
      <c r="B35" s="47"/>
      <c r="C35" s="41"/>
      <c r="D35" s="155"/>
      <c r="E35" s="155"/>
      <c r="F35" s="155"/>
      <c r="G35" s="155"/>
      <c r="H35" s="155"/>
      <c r="I35" s="155"/>
      <c r="J35" s="155"/>
      <c r="K35" s="155"/>
      <c r="L35" s="148"/>
      <c r="S35" s="41"/>
      <c r="T35" s="41"/>
      <c r="U35" s="41"/>
      <c r="V35" s="41"/>
      <c r="W35" s="41"/>
      <c r="X35" s="41"/>
      <c r="Y35" s="41"/>
      <c r="Z35" s="41"/>
      <c r="AA35" s="41"/>
      <c r="AB35" s="41"/>
      <c r="AC35" s="41"/>
      <c r="AD35" s="41"/>
      <c r="AE35" s="41"/>
    </row>
    <row r="36" s="2" customFormat="1" ht="14.4" customHeight="1">
      <c r="A36" s="41"/>
      <c r="B36" s="47"/>
      <c r="C36" s="41"/>
      <c r="D36" s="41"/>
      <c r="E36" s="41"/>
      <c r="F36" s="158" t="s">
        <v>40</v>
      </c>
      <c r="G36" s="41"/>
      <c r="H36" s="41"/>
      <c r="I36" s="158" t="s">
        <v>39</v>
      </c>
      <c r="J36" s="158" t="s">
        <v>41</v>
      </c>
      <c r="K36" s="41"/>
      <c r="L36" s="148"/>
      <c r="S36" s="41"/>
      <c r="T36" s="41"/>
      <c r="U36" s="41"/>
      <c r="V36" s="41"/>
      <c r="W36" s="41"/>
      <c r="X36" s="41"/>
      <c r="Y36" s="41"/>
      <c r="Z36" s="41"/>
      <c r="AA36" s="41"/>
      <c r="AB36" s="41"/>
      <c r="AC36" s="41"/>
      <c r="AD36" s="41"/>
      <c r="AE36" s="41"/>
    </row>
    <row r="37" s="2" customFormat="1" ht="14.4" customHeight="1">
      <c r="A37" s="41"/>
      <c r="B37" s="47"/>
      <c r="C37" s="41"/>
      <c r="D37" s="159" t="s">
        <v>42</v>
      </c>
      <c r="E37" s="146" t="s">
        <v>43</v>
      </c>
      <c r="F37" s="160">
        <f>ROUND((SUM(BE93:BE103)),  2)</f>
        <v>0</v>
      </c>
      <c r="G37" s="41"/>
      <c r="H37" s="41"/>
      <c r="I37" s="161">
        <v>0.20999999999999999</v>
      </c>
      <c r="J37" s="160">
        <f>ROUND(((SUM(BE93:BE103))*I37),  2)</f>
        <v>0</v>
      </c>
      <c r="K37" s="41"/>
      <c r="L37" s="148"/>
      <c r="S37" s="41"/>
      <c r="T37" s="41"/>
      <c r="U37" s="41"/>
      <c r="V37" s="41"/>
      <c r="W37" s="41"/>
      <c r="X37" s="41"/>
      <c r="Y37" s="41"/>
      <c r="Z37" s="41"/>
      <c r="AA37" s="41"/>
      <c r="AB37" s="41"/>
      <c r="AC37" s="41"/>
      <c r="AD37" s="41"/>
      <c r="AE37" s="41"/>
    </row>
    <row r="38" s="2" customFormat="1" ht="14.4" customHeight="1">
      <c r="A38" s="41"/>
      <c r="B38" s="47"/>
      <c r="C38" s="41"/>
      <c r="D38" s="41"/>
      <c r="E38" s="146" t="s">
        <v>44</v>
      </c>
      <c r="F38" s="160">
        <f>ROUND((SUM(BF93:BF103)),  2)</f>
        <v>0</v>
      </c>
      <c r="G38" s="41"/>
      <c r="H38" s="41"/>
      <c r="I38" s="161">
        <v>0.12</v>
      </c>
      <c r="J38" s="160">
        <f>ROUND(((SUM(BF93:BF103))*I38),  2)</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45</v>
      </c>
      <c r="F39" s="160">
        <f>ROUND((SUM(BG93:BG103)),  2)</f>
        <v>0</v>
      </c>
      <c r="G39" s="41"/>
      <c r="H39" s="41"/>
      <c r="I39" s="161">
        <v>0.20999999999999999</v>
      </c>
      <c r="J39" s="160">
        <f>0</f>
        <v>0</v>
      </c>
      <c r="K39" s="41"/>
      <c r="L39" s="148"/>
      <c r="S39" s="41"/>
      <c r="T39" s="41"/>
      <c r="U39" s="41"/>
      <c r="V39" s="41"/>
      <c r="W39" s="41"/>
      <c r="X39" s="41"/>
      <c r="Y39" s="41"/>
      <c r="Z39" s="41"/>
      <c r="AA39" s="41"/>
      <c r="AB39" s="41"/>
      <c r="AC39" s="41"/>
      <c r="AD39" s="41"/>
      <c r="AE39" s="41"/>
    </row>
    <row r="40" hidden="1" s="2" customFormat="1" ht="14.4" customHeight="1">
      <c r="A40" s="41"/>
      <c r="B40" s="47"/>
      <c r="C40" s="41"/>
      <c r="D40" s="41"/>
      <c r="E40" s="146" t="s">
        <v>46</v>
      </c>
      <c r="F40" s="160">
        <f>ROUND((SUM(BH93:BH103)),  2)</f>
        <v>0</v>
      </c>
      <c r="G40" s="41"/>
      <c r="H40" s="41"/>
      <c r="I40" s="161">
        <v>0.12</v>
      </c>
      <c r="J40" s="160">
        <f>0</f>
        <v>0</v>
      </c>
      <c r="K40" s="41"/>
      <c r="L40" s="148"/>
      <c r="S40" s="41"/>
      <c r="T40" s="41"/>
      <c r="U40" s="41"/>
      <c r="V40" s="41"/>
      <c r="W40" s="41"/>
      <c r="X40" s="41"/>
      <c r="Y40" s="41"/>
      <c r="Z40" s="41"/>
      <c r="AA40" s="41"/>
      <c r="AB40" s="41"/>
      <c r="AC40" s="41"/>
      <c r="AD40" s="41"/>
      <c r="AE40" s="41"/>
    </row>
    <row r="41" hidden="1" s="2" customFormat="1" ht="14.4" customHeight="1">
      <c r="A41" s="41"/>
      <c r="B41" s="47"/>
      <c r="C41" s="41"/>
      <c r="D41" s="41"/>
      <c r="E41" s="146" t="s">
        <v>47</v>
      </c>
      <c r="F41" s="160">
        <f>ROUND((SUM(BI93:BI103)),  2)</f>
        <v>0</v>
      </c>
      <c r="G41" s="41"/>
      <c r="H41" s="41"/>
      <c r="I41" s="161">
        <v>0</v>
      </c>
      <c r="J41" s="160">
        <f>0</f>
        <v>0</v>
      </c>
      <c r="K41" s="41"/>
      <c r="L41" s="148"/>
      <c r="S41" s="41"/>
      <c r="T41" s="41"/>
      <c r="U41" s="41"/>
      <c r="V41" s="41"/>
      <c r="W41" s="41"/>
      <c r="X41" s="41"/>
      <c r="Y41" s="41"/>
      <c r="Z41" s="41"/>
      <c r="AA41" s="41"/>
      <c r="AB41" s="41"/>
      <c r="AC41" s="41"/>
      <c r="AD41" s="41"/>
      <c r="AE41" s="41"/>
    </row>
    <row r="42" s="2" customFormat="1" ht="6.96" customHeight="1">
      <c r="A42" s="41"/>
      <c r="B42" s="47"/>
      <c r="C42" s="41"/>
      <c r="D42" s="41"/>
      <c r="E42" s="41"/>
      <c r="F42" s="41"/>
      <c r="G42" s="41"/>
      <c r="H42" s="41"/>
      <c r="I42" s="41"/>
      <c r="J42" s="41"/>
      <c r="K42" s="41"/>
      <c r="L42" s="148"/>
      <c r="S42" s="41"/>
      <c r="T42" s="41"/>
      <c r="U42" s="41"/>
      <c r="V42" s="41"/>
      <c r="W42" s="41"/>
      <c r="X42" s="41"/>
      <c r="Y42" s="41"/>
      <c r="Z42" s="41"/>
      <c r="AA42" s="41"/>
      <c r="AB42" s="41"/>
      <c r="AC42" s="41"/>
      <c r="AD42" s="41"/>
      <c r="AE42" s="41"/>
    </row>
    <row r="43" s="2" customFormat="1" ht="25.44" customHeight="1">
      <c r="A43" s="41"/>
      <c r="B43" s="47"/>
      <c r="C43" s="162"/>
      <c r="D43" s="163" t="s">
        <v>48</v>
      </c>
      <c r="E43" s="164"/>
      <c r="F43" s="164"/>
      <c r="G43" s="165" t="s">
        <v>49</v>
      </c>
      <c r="H43" s="166" t="s">
        <v>50</v>
      </c>
      <c r="I43" s="164"/>
      <c r="J43" s="167">
        <f>SUM(J34:J41)</f>
        <v>0</v>
      </c>
      <c r="K43" s="168"/>
      <c r="L43" s="148"/>
      <c r="S43" s="41"/>
      <c r="T43" s="41"/>
      <c r="U43" s="41"/>
      <c r="V43" s="41"/>
      <c r="W43" s="41"/>
      <c r="X43" s="41"/>
      <c r="Y43" s="41"/>
      <c r="Z43" s="41"/>
      <c r="AA43" s="41"/>
      <c r="AB43" s="41"/>
      <c r="AC43" s="41"/>
      <c r="AD43" s="41"/>
      <c r="AE43" s="41"/>
    </row>
    <row r="44" s="2" customFormat="1" ht="14.4" customHeight="1">
      <c r="A44" s="41"/>
      <c r="B44" s="169"/>
      <c r="C44" s="170"/>
      <c r="D44" s="170"/>
      <c r="E44" s="170"/>
      <c r="F44" s="170"/>
      <c r="G44" s="170"/>
      <c r="H44" s="170"/>
      <c r="I44" s="170"/>
      <c r="J44" s="170"/>
      <c r="K44" s="170"/>
      <c r="L44" s="148"/>
      <c r="S44" s="41"/>
      <c r="T44" s="41"/>
      <c r="U44" s="41"/>
      <c r="V44" s="41"/>
      <c r="W44" s="41"/>
      <c r="X44" s="41"/>
      <c r="Y44" s="41"/>
      <c r="Z44" s="41"/>
      <c r="AA44" s="41"/>
      <c r="AB44" s="41"/>
      <c r="AC44" s="41"/>
      <c r="AD44" s="41"/>
      <c r="AE44" s="41"/>
    </row>
    <row r="48" s="2" customFormat="1" ht="6.96" customHeight="1">
      <c r="A48" s="41"/>
      <c r="B48" s="171"/>
      <c r="C48" s="172"/>
      <c r="D48" s="172"/>
      <c r="E48" s="172"/>
      <c r="F48" s="172"/>
      <c r="G48" s="172"/>
      <c r="H48" s="172"/>
      <c r="I48" s="172"/>
      <c r="J48" s="172"/>
      <c r="K48" s="172"/>
      <c r="L48" s="148"/>
      <c r="S48" s="41"/>
      <c r="T48" s="41"/>
      <c r="U48" s="41"/>
      <c r="V48" s="41"/>
      <c r="W48" s="41"/>
      <c r="X48" s="41"/>
      <c r="Y48" s="41"/>
      <c r="Z48" s="41"/>
      <c r="AA48" s="41"/>
      <c r="AB48" s="41"/>
      <c r="AC48" s="41"/>
      <c r="AD48" s="41"/>
      <c r="AE48" s="41"/>
    </row>
    <row r="49" s="2" customFormat="1" ht="24.96" customHeight="1">
      <c r="A49" s="41"/>
      <c r="B49" s="42"/>
      <c r="C49" s="26" t="s">
        <v>132</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6.96" customHeight="1">
      <c r="A50" s="41"/>
      <c r="B50" s="42"/>
      <c r="C50" s="43"/>
      <c r="D50" s="43"/>
      <c r="E50" s="43"/>
      <c r="F50" s="43"/>
      <c r="G50" s="43"/>
      <c r="H50" s="43"/>
      <c r="I50" s="43"/>
      <c r="J50" s="43"/>
      <c r="K50" s="43"/>
      <c r="L50" s="148"/>
      <c r="S50" s="41"/>
      <c r="T50" s="41"/>
      <c r="U50" s="41"/>
      <c r="V50" s="41"/>
      <c r="W50" s="41"/>
      <c r="X50" s="41"/>
      <c r="Y50" s="41"/>
      <c r="Z50" s="41"/>
      <c r="AA50" s="41"/>
      <c r="AB50" s="41"/>
      <c r="AC50" s="41"/>
      <c r="AD50" s="41"/>
      <c r="AE50" s="41"/>
    </row>
    <row r="51" s="2" customFormat="1" ht="12" customHeight="1">
      <c r="A51" s="41"/>
      <c r="B51" s="42"/>
      <c r="C51" s="35" t="s">
        <v>16</v>
      </c>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26.25" customHeight="1">
      <c r="A52" s="41"/>
      <c r="B52" s="42"/>
      <c r="C52" s="43"/>
      <c r="D52" s="43"/>
      <c r="E52" s="173" t="str">
        <f>E7</f>
        <v>Změna stavby před dokončením - snížení energetické náročnosti technologických zařízení v kuchyni ZŠ Nádražní HS</v>
      </c>
      <c r="F52" s="35"/>
      <c r="G52" s="35"/>
      <c r="H52" s="35"/>
      <c r="I52" s="43"/>
      <c r="J52" s="43"/>
      <c r="K52" s="43"/>
      <c r="L52" s="148"/>
      <c r="S52" s="41"/>
      <c r="T52" s="41"/>
      <c r="U52" s="41"/>
      <c r="V52" s="41"/>
      <c r="W52" s="41"/>
      <c r="X52" s="41"/>
      <c r="Y52" s="41"/>
      <c r="Z52" s="41"/>
      <c r="AA52" s="41"/>
      <c r="AB52" s="41"/>
      <c r="AC52" s="41"/>
      <c r="AD52" s="41"/>
      <c r="AE52" s="41"/>
    </row>
    <row r="53" s="1" customFormat="1" ht="12" customHeight="1">
      <c r="B53" s="24"/>
      <c r="C53" s="35" t="s">
        <v>130</v>
      </c>
      <c r="D53" s="25"/>
      <c r="E53" s="25"/>
      <c r="F53" s="25"/>
      <c r="G53" s="25"/>
      <c r="H53" s="25"/>
      <c r="I53" s="25"/>
      <c r="J53" s="25"/>
      <c r="K53" s="25"/>
      <c r="L53" s="23"/>
    </row>
    <row r="54" s="1" customFormat="1" ht="16.5" customHeight="1">
      <c r="B54" s="24"/>
      <c r="C54" s="25"/>
      <c r="D54" s="25"/>
      <c r="E54" s="173" t="s">
        <v>193</v>
      </c>
      <c r="F54" s="25"/>
      <c r="G54" s="25"/>
      <c r="H54" s="25"/>
      <c r="I54" s="25"/>
      <c r="J54" s="25"/>
      <c r="K54" s="25"/>
      <c r="L54" s="23"/>
    </row>
    <row r="55" s="1" customFormat="1" ht="12" customHeight="1">
      <c r="B55" s="24"/>
      <c r="C55" s="35" t="s">
        <v>194</v>
      </c>
      <c r="D55" s="25"/>
      <c r="E55" s="25"/>
      <c r="F55" s="25"/>
      <c r="G55" s="25"/>
      <c r="H55" s="25"/>
      <c r="I55" s="25"/>
      <c r="J55" s="25"/>
      <c r="K55" s="25"/>
      <c r="L55" s="23"/>
    </row>
    <row r="56" s="2" customFormat="1" ht="16.5" customHeight="1">
      <c r="A56" s="41"/>
      <c r="B56" s="42"/>
      <c r="C56" s="43"/>
      <c r="D56" s="43"/>
      <c r="E56" s="298" t="s">
        <v>1525</v>
      </c>
      <c r="F56" s="43"/>
      <c r="G56" s="43"/>
      <c r="H56" s="43"/>
      <c r="I56" s="43"/>
      <c r="J56" s="43"/>
      <c r="K56" s="43"/>
      <c r="L56" s="148"/>
      <c r="S56" s="41"/>
      <c r="T56" s="41"/>
      <c r="U56" s="41"/>
      <c r="V56" s="41"/>
      <c r="W56" s="41"/>
      <c r="X56" s="41"/>
      <c r="Y56" s="41"/>
      <c r="Z56" s="41"/>
      <c r="AA56" s="41"/>
      <c r="AB56" s="41"/>
      <c r="AC56" s="41"/>
      <c r="AD56" s="41"/>
      <c r="AE56" s="41"/>
    </row>
    <row r="57" s="2" customFormat="1" ht="12" customHeight="1">
      <c r="A57" s="41"/>
      <c r="B57" s="42"/>
      <c r="C57" s="35" t="s">
        <v>1526</v>
      </c>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6.5" customHeight="1">
      <c r="A58" s="41"/>
      <c r="B58" s="42"/>
      <c r="C58" s="43"/>
      <c r="D58" s="43"/>
      <c r="E58" s="72" t="str">
        <f>E13</f>
        <v>SO 01.6.2 - Vzduchotechnika - Sklad, hrubá přípravna zeleniny</v>
      </c>
      <c r="F58" s="43"/>
      <c r="G58" s="43"/>
      <c r="H58" s="43"/>
      <c r="I58" s="43"/>
      <c r="J58" s="43"/>
      <c r="K58" s="43"/>
      <c r="L58" s="148"/>
      <c r="S58" s="41"/>
      <c r="T58" s="41"/>
      <c r="U58" s="41"/>
      <c r="V58" s="41"/>
      <c r="W58" s="41"/>
      <c r="X58" s="41"/>
      <c r="Y58" s="41"/>
      <c r="Z58" s="41"/>
      <c r="AA58" s="41"/>
      <c r="AB58" s="41"/>
      <c r="AC58" s="41"/>
      <c r="AD58" s="41"/>
      <c r="AE58" s="41"/>
    </row>
    <row r="59" s="2" customFormat="1" ht="6.96" customHeight="1">
      <c r="A59" s="41"/>
      <c r="B59" s="42"/>
      <c r="C59" s="43"/>
      <c r="D59" s="43"/>
      <c r="E59" s="43"/>
      <c r="F59" s="43"/>
      <c r="G59" s="43"/>
      <c r="H59" s="43"/>
      <c r="I59" s="43"/>
      <c r="J59" s="43"/>
      <c r="K59" s="43"/>
      <c r="L59" s="148"/>
      <c r="S59" s="41"/>
      <c r="T59" s="41"/>
      <c r="U59" s="41"/>
      <c r="V59" s="41"/>
      <c r="W59" s="41"/>
      <c r="X59" s="41"/>
      <c r="Y59" s="41"/>
      <c r="Z59" s="41"/>
      <c r="AA59" s="41"/>
      <c r="AB59" s="41"/>
      <c r="AC59" s="41"/>
      <c r="AD59" s="41"/>
      <c r="AE59" s="41"/>
    </row>
    <row r="60" s="2" customFormat="1" ht="12" customHeight="1">
      <c r="A60" s="41"/>
      <c r="B60" s="42"/>
      <c r="C60" s="35" t="s">
        <v>21</v>
      </c>
      <c r="D60" s="43"/>
      <c r="E60" s="43"/>
      <c r="F60" s="30" t="str">
        <f>F16</f>
        <v>Horní Slavkov, Nádražní 683</v>
      </c>
      <c r="G60" s="43"/>
      <c r="H60" s="43"/>
      <c r="I60" s="35" t="s">
        <v>23</v>
      </c>
      <c r="J60" s="75" t="str">
        <f>IF(J16="","",J16)</f>
        <v>15. 7. 2024</v>
      </c>
      <c r="K60" s="43"/>
      <c r="L60" s="148"/>
      <c r="S60" s="41"/>
      <c r="T60" s="41"/>
      <c r="U60" s="41"/>
      <c r="V60" s="41"/>
      <c r="W60" s="41"/>
      <c r="X60" s="41"/>
      <c r="Y60" s="41"/>
      <c r="Z60" s="41"/>
      <c r="AA60" s="41"/>
      <c r="AB60" s="41"/>
      <c r="AC60" s="41"/>
      <c r="AD60" s="41"/>
      <c r="AE60" s="41"/>
    </row>
    <row r="61" s="2" customFormat="1" ht="6.96" customHeight="1">
      <c r="A61" s="41"/>
      <c r="B61" s="42"/>
      <c r="C61" s="43"/>
      <c r="D61" s="43"/>
      <c r="E61" s="43"/>
      <c r="F61" s="43"/>
      <c r="G61" s="43"/>
      <c r="H61" s="43"/>
      <c r="I61" s="43"/>
      <c r="J61" s="43"/>
      <c r="K61" s="43"/>
      <c r="L61" s="148"/>
      <c r="S61" s="41"/>
      <c r="T61" s="41"/>
      <c r="U61" s="41"/>
      <c r="V61" s="41"/>
      <c r="W61" s="41"/>
      <c r="X61" s="41"/>
      <c r="Y61" s="41"/>
      <c r="Z61" s="41"/>
      <c r="AA61" s="41"/>
      <c r="AB61" s="41"/>
      <c r="AC61" s="41"/>
      <c r="AD61" s="41"/>
      <c r="AE61" s="41"/>
    </row>
    <row r="62" s="2" customFormat="1" ht="15.15" customHeight="1">
      <c r="A62" s="41"/>
      <c r="B62" s="42"/>
      <c r="C62" s="35" t="s">
        <v>25</v>
      </c>
      <c r="D62" s="43"/>
      <c r="E62" s="43"/>
      <c r="F62" s="30" t="str">
        <f>E19</f>
        <v>Město Horní Slavkov</v>
      </c>
      <c r="G62" s="43"/>
      <c r="H62" s="43"/>
      <c r="I62" s="35" t="s">
        <v>31</v>
      </c>
      <c r="J62" s="39" t="str">
        <f>E25</f>
        <v>CENTRA STAV s.r.o.</v>
      </c>
      <c r="K62" s="43"/>
      <c r="L62" s="148"/>
      <c r="S62" s="41"/>
      <c r="T62" s="41"/>
      <c r="U62" s="41"/>
      <c r="V62" s="41"/>
      <c r="W62" s="41"/>
      <c r="X62" s="41"/>
      <c r="Y62" s="41"/>
      <c r="Z62" s="41"/>
      <c r="AA62" s="41"/>
      <c r="AB62" s="41"/>
      <c r="AC62" s="41"/>
      <c r="AD62" s="41"/>
      <c r="AE62" s="41"/>
    </row>
    <row r="63" s="2" customFormat="1" ht="15.15" customHeight="1">
      <c r="A63" s="41"/>
      <c r="B63" s="42"/>
      <c r="C63" s="35" t="s">
        <v>29</v>
      </c>
      <c r="D63" s="43"/>
      <c r="E63" s="43"/>
      <c r="F63" s="30" t="str">
        <f>IF(E22="","",E22)</f>
        <v>Vyplň údaj</v>
      </c>
      <c r="G63" s="43"/>
      <c r="H63" s="43"/>
      <c r="I63" s="35" t="s">
        <v>34</v>
      </c>
      <c r="J63" s="39" t="str">
        <f>E28</f>
        <v>Michal Kubelka</v>
      </c>
      <c r="K63" s="43"/>
      <c r="L63" s="148"/>
      <c r="S63" s="41"/>
      <c r="T63" s="41"/>
      <c r="U63" s="41"/>
      <c r="V63" s="41"/>
      <c r="W63" s="41"/>
      <c r="X63" s="41"/>
      <c r="Y63" s="41"/>
      <c r="Z63" s="41"/>
      <c r="AA63" s="41"/>
      <c r="AB63" s="41"/>
      <c r="AC63" s="41"/>
      <c r="AD63" s="41"/>
      <c r="AE63" s="41"/>
    </row>
    <row r="64" s="2" customFormat="1" ht="10.32" customHeight="1">
      <c r="A64" s="41"/>
      <c r="B64" s="42"/>
      <c r="C64" s="43"/>
      <c r="D64" s="43"/>
      <c r="E64" s="43"/>
      <c r="F64" s="43"/>
      <c r="G64" s="43"/>
      <c r="H64" s="43"/>
      <c r="I64" s="43"/>
      <c r="J64" s="43"/>
      <c r="K64" s="43"/>
      <c r="L64" s="148"/>
      <c r="S64" s="41"/>
      <c r="T64" s="41"/>
      <c r="U64" s="41"/>
      <c r="V64" s="41"/>
      <c r="W64" s="41"/>
      <c r="X64" s="41"/>
      <c r="Y64" s="41"/>
      <c r="Z64" s="41"/>
      <c r="AA64" s="41"/>
      <c r="AB64" s="41"/>
      <c r="AC64" s="41"/>
      <c r="AD64" s="41"/>
      <c r="AE64" s="41"/>
    </row>
    <row r="65" s="2" customFormat="1" ht="29.28" customHeight="1">
      <c r="A65" s="41"/>
      <c r="B65" s="42"/>
      <c r="C65" s="174" t="s">
        <v>133</v>
      </c>
      <c r="D65" s="175"/>
      <c r="E65" s="175"/>
      <c r="F65" s="175"/>
      <c r="G65" s="175"/>
      <c r="H65" s="175"/>
      <c r="I65" s="175"/>
      <c r="J65" s="176" t="s">
        <v>134</v>
      </c>
      <c r="K65" s="175"/>
      <c r="L65" s="148"/>
      <c r="S65" s="41"/>
      <c r="T65" s="41"/>
      <c r="U65" s="41"/>
      <c r="V65" s="41"/>
      <c r="W65" s="41"/>
      <c r="X65" s="41"/>
      <c r="Y65" s="41"/>
      <c r="Z65" s="41"/>
      <c r="AA65" s="41"/>
      <c r="AB65" s="41"/>
      <c r="AC65" s="41"/>
      <c r="AD65" s="41"/>
      <c r="AE65" s="41"/>
    </row>
    <row r="66" s="2" customFormat="1" ht="10.32" customHeight="1">
      <c r="A66" s="41"/>
      <c r="B66" s="42"/>
      <c r="C66" s="43"/>
      <c r="D66" s="43"/>
      <c r="E66" s="43"/>
      <c r="F66" s="43"/>
      <c r="G66" s="43"/>
      <c r="H66" s="43"/>
      <c r="I66" s="43"/>
      <c r="J66" s="43"/>
      <c r="K66" s="43"/>
      <c r="L66" s="148"/>
      <c r="S66" s="41"/>
      <c r="T66" s="41"/>
      <c r="U66" s="41"/>
      <c r="V66" s="41"/>
      <c r="W66" s="41"/>
      <c r="X66" s="41"/>
      <c r="Y66" s="41"/>
      <c r="Z66" s="41"/>
      <c r="AA66" s="41"/>
      <c r="AB66" s="41"/>
      <c r="AC66" s="41"/>
      <c r="AD66" s="41"/>
      <c r="AE66" s="41"/>
    </row>
    <row r="67" s="2" customFormat="1" ht="22.8" customHeight="1">
      <c r="A67" s="41"/>
      <c r="B67" s="42"/>
      <c r="C67" s="177" t="s">
        <v>70</v>
      </c>
      <c r="D67" s="43"/>
      <c r="E67" s="43"/>
      <c r="F67" s="43"/>
      <c r="G67" s="43"/>
      <c r="H67" s="43"/>
      <c r="I67" s="43"/>
      <c r="J67" s="105">
        <f>J93</f>
        <v>0</v>
      </c>
      <c r="K67" s="43"/>
      <c r="L67" s="148"/>
      <c r="S67" s="41"/>
      <c r="T67" s="41"/>
      <c r="U67" s="41"/>
      <c r="V67" s="41"/>
      <c r="W67" s="41"/>
      <c r="X67" s="41"/>
      <c r="Y67" s="41"/>
      <c r="Z67" s="41"/>
      <c r="AA67" s="41"/>
      <c r="AB67" s="41"/>
      <c r="AC67" s="41"/>
      <c r="AD67" s="41"/>
      <c r="AE67" s="41"/>
      <c r="AU67" s="20" t="s">
        <v>135</v>
      </c>
    </row>
    <row r="68" s="9" customFormat="1" ht="24.96" customHeight="1">
      <c r="A68" s="9"/>
      <c r="B68" s="178"/>
      <c r="C68" s="179"/>
      <c r="D68" s="180" t="s">
        <v>205</v>
      </c>
      <c r="E68" s="181"/>
      <c r="F68" s="181"/>
      <c r="G68" s="181"/>
      <c r="H68" s="181"/>
      <c r="I68" s="181"/>
      <c r="J68" s="182">
        <f>J94</f>
        <v>0</v>
      </c>
      <c r="K68" s="179"/>
      <c r="L68" s="183"/>
      <c r="S68" s="9"/>
      <c r="T68" s="9"/>
      <c r="U68" s="9"/>
      <c r="V68" s="9"/>
      <c r="W68" s="9"/>
      <c r="X68" s="9"/>
      <c r="Y68" s="9"/>
      <c r="Z68" s="9"/>
      <c r="AA68" s="9"/>
      <c r="AB68" s="9"/>
      <c r="AC68" s="9"/>
      <c r="AD68" s="9"/>
      <c r="AE68" s="9"/>
    </row>
    <row r="69" s="10" customFormat="1" ht="19.92" customHeight="1">
      <c r="A69" s="10"/>
      <c r="B69" s="184"/>
      <c r="C69" s="128"/>
      <c r="D69" s="185" t="s">
        <v>206</v>
      </c>
      <c r="E69" s="186"/>
      <c r="F69" s="186"/>
      <c r="G69" s="186"/>
      <c r="H69" s="186"/>
      <c r="I69" s="186"/>
      <c r="J69" s="187">
        <f>J95</f>
        <v>0</v>
      </c>
      <c r="K69" s="128"/>
      <c r="L69" s="188"/>
      <c r="S69" s="10"/>
      <c r="T69" s="10"/>
      <c r="U69" s="10"/>
      <c r="V69" s="10"/>
      <c r="W69" s="10"/>
      <c r="X69" s="10"/>
      <c r="Y69" s="10"/>
      <c r="Z69" s="10"/>
      <c r="AA69" s="10"/>
      <c r="AB69" s="10"/>
      <c r="AC69" s="10"/>
      <c r="AD69" s="10"/>
      <c r="AE69" s="10"/>
    </row>
    <row r="70" s="2" customFormat="1" ht="21.84" customHeight="1">
      <c r="A70" s="41"/>
      <c r="B70" s="42"/>
      <c r="C70" s="43"/>
      <c r="D70" s="43"/>
      <c r="E70" s="43"/>
      <c r="F70" s="43"/>
      <c r="G70" s="43"/>
      <c r="H70" s="43"/>
      <c r="I70" s="43"/>
      <c r="J70" s="43"/>
      <c r="K70" s="43"/>
      <c r="L70" s="148"/>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8"/>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8"/>
      <c r="S75" s="41"/>
      <c r="T75" s="41"/>
      <c r="U75" s="41"/>
      <c r="V75" s="41"/>
      <c r="W75" s="41"/>
      <c r="X75" s="41"/>
      <c r="Y75" s="41"/>
      <c r="Z75" s="41"/>
      <c r="AA75" s="41"/>
      <c r="AB75" s="41"/>
      <c r="AC75" s="41"/>
      <c r="AD75" s="41"/>
      <c r="AE75" s="41"/>
    </row>
    <row r="76" s="2" customFormat="1" ht="24.96" customHeight="1">
      <c r="A76" s="41"/>
      <c r="B76" s="42"/>
      <c r="C76" s="26" t="s">
        <v>141</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26.25" customHeight="1">
      <c r="A79" s="41"/>
      <c r="B79" s="42"/>
      <c r="C79" s="43"/>
      <c r="D79" s="43"/>
      <c r="E79" s="173" t="str">
        <f>E7</f>
        <v>Změna stavby před dokončením - snížení energetické náročnosti technologických zařízení v kuchyni ZŠ Nádražní HS</v>
      </c>
      <c r="F79" s="35"/>
      <c r="G79" s="35"/>
      <c r="H79" s="35"/>
      <c r="I79" s="43"/>
      <c r="J79" s="43"/>
      <c r="K79" s="43"/>
      <c r="L79" s="148"/>
      <c r="S79" s="41"/>
      <c r="T79" s="41"/>
      <c r="U79" s="41"/>
      <c r="V79" s="41"/>
      <c r="W79" s="41"/>
      <c r="X79" s="41"/>
      <c r="Y79" s="41"/>
      <c r="Z79" s="41"/>
      <c r="AA79" s="41"/>
      <c r="AB79" s="41"/>
      <c r="AC79" s="41"/>
      <c r="AD79" s="41"/>
      <c r="AE79" s="41"/>
    </row>
    <row r="80" s="1" customFormat="1" ht="12" customHeight="1">
      <c r="B80" s="24"/>
      <c r="C80" s="35" t="s">
        <v>130</v>
      </c>
      <c r="D80" s="25"/>
      <c r="E80" s="25"/>
      <c r="F80" s="25"/>
      <c r="G80" s="25"/>
      <c r="H80" s="25"/>
      <c r="I80" s="25"/>
      <c r="J80" s="25"/>
      <c r="K80" s="25"/>
      <c r="L80" s="23"/>
    </row>
    <row r="81" s="1" customFormat="1" ht="16.5" customHeight="1">
      <c r="B81" s="24"/>
      <c r="C81" s="25"/>
      <c r="D81" s="25"/>
      <c r="E81" s="173" t="s">
        <v>193</v>
      </c>
      <c r="F81" s="25"/>
      <c r="G81" s="25"/>
      <c r="H81" s="25"/>
      <c r="I81" s="25"/>
      <c r="J81" s="25"/>
      <c r="K81" s="25"/>
      <c r="L81" s="23"/>
    </row>
    <row r="82" s="1" customFormat="1" ht="12" customHeight="1">
      <c r="B82" s="24"/>
      <c r="C82" s="35" t="s">
        <v>194</v>
      </c>
      <c r="D82" s="25"/>
      <c r="E82" s="25"/>
      <c r="F82" s="25"/>
      <c r="G82" s="25"/>
      <c r="H82" s="25"/>
      <c r="I82" s="25"/>
      <c r="J82" s="25"/>
      <c r="K82" s="25"/>
      <c r="L82" s="23"/>
    </row>
    <row r="83" s="2" customFormat="1" ht="16.5" customHeight="1">
      <c r="A83" s="41"/>
      <c r="B83" s="42"/>
      <c r="C83" s="43"/>
      <c r="D83" s="43"/>
      <c r="E83" s="298" t="s">
        <v>1525</v>
      </c>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1526</v>
      </c>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6.5" customHeight="1">
      <c r="A85" s="41"/>
      <c r="B85" s="42"/>
      <c r="C85" s="43"/>
      <c r="D85" s="43"/>
      <c r="E85" s="72" t="str">
        <f>E13</f>
        <v>SO 01.6.2 - Vzduchotechnika - Sklad, hrubá přípravna zeleniny</v>
      </c>
      <c r="F85" s="43"/>
      <c r="G85" s="43"/>
      <c r="H85" s="43"/>
      <c r="I85" s="43"/>
      <c r="J85" s="43"/>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2" customHeight="1">
      <c r="A87" s="41"/>
      <c r="B87" s="42"/>
      <c r="C87" s="35" t="s">
        <v>21</v>
      </c>
      <c r="D87" s="43"/>
      <c r="E87" s="43"/>
      <c r="F87" s="30" t="str">
        <f>F16</f>
        <v>Horní Slavkov, Nádražní 683</v>
      </c>
      <c r="G87" s="43"/>
      <c r="H87" s="43"/>
      <c r="I87" s="35" t="s">
        <v>23</v>
      </c>
      <c r="J87" s="75" t="str">
        <f>IF(J16="","",J16)</f>
        <v>15. 7. 2024</v>
      </c>
      <c r="K87" s="43"/>
      <c r="L87" s="148"/>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15.15" customHeight="1">
      <c r="A89" s="41"/>
      <c r="B89" s="42"/>
      <c r="C89" s="35" t="s">
        <v>25</v>
      </c>
      <c r="D89" s="43"/>
      <c r="E89" s="43"/>
      <c r="F89" s="30" t="str">
        <f>E19</f>
        <v>Město Horní Slavkov</v>
      </c>
      <c r="G89" s="43"/>
      <c r="H89" s="43"/>
      <c r="I89" s="35" t="s">
        <v>31</v>
      </c>
      <c r="J89" s="39" t="str">
        <f>E25</f>
        <v>CENTRA STAV s.r.o.</v>
      </c>
      <c r="K89" s="43"/>
      <c r="L89" s="148"/>
      <c r="S89" s="41"/>
      <c r="T89" s="41"/>
      <c r="U89" s="41"/>
      <c r="V89" s="41"/>
      <c r="W89" s="41"/>
      <c r="X89" s="41"/>
      <c r="Y89" s="41"/>
      <c r="Z89" s="41"/>
      <c r="AA89" s="41"/>
      <c r="AB89" s="41"/>
      <c r="AC89" s="41"/>
      <c r="AD89" s="41"/>
      <c r="AE89" s="41"/>
    </row>
    <row r="90" s="2" customFormat="1" ht="15.15" customHeight="1">
      <c r="A90" s="41"/>
      <c r="B90" s="42"/>
      <c r="C90" s="35" t="s">
        <v>29</v>
      </c>
      <c r="D90" s="43"/>
      <c r="E90" s="43"/>
      <c r="F90" s="30" t="str">
        <f>IF(E22="","",E22)</f>
        <v>Vyplň údaj</v>
      </c>
      <c r="G90" s="43"/>
      <c r="H90" s="43"/>
      <c r="I90" s="35" t="s">
        <v>34</v>
      </c>
      <c r="J90" s="39" t="str">
        <f>E28</f>
        <v>Michal Kubelka</v>
      </c>
      <c r="K90" s="43"/>
      <c r="L90" s="148"/>
      <c r="S90" s="41"/>
      <c r="T90" s="41"/>
      <c r="U90" s="41"/>
      <c r="V90" s="41"/>
      <c r="W90" s="41"/>
      <c r="X90" s="41"/>
      <c r="Y90" s="41"/>
      <c r="Z90" s="41"/>
      <c r="AA90" s="41"/>
      <c r="AB90" s="41"/>
      <c r="AC90" s="41"/>
      <c r="AD90" s="41"/>
      <c r="AE90" s="41"/>
    </row>
    <row r="91" s="2" customFormat="1" ht="10.32" customHeight="1">
      <c r="A91" s="41"/>
      <c r="B91" s="42"/>
      <c r="C91" s="43"/>
      <c r="D91" s="43"/>
      <c r="E91" s="43"/>
      <c r="F91" s="43"/>
      <c r="G91" s="43"/>
      <c r="H91" s="43"/>
      <c r="I91" s="43"/>
      <c r="J91" s="43"/>
      <c r="K91" s="43"/>
      <c r="L91" s="148"/>
      <c r="S91" s="41"/>
      <c r="T91" s="41"/>
      <c r="U91" s="41"/>
      <c r="V91" s="41"/>
      <c r="W91" s="41"/>
      <c r="X91" s="41"/>
      <c r="Y91" s="41"/>
      <c r="Z91" s="41"/>
      <c r="AA91" s="41"/>
      <c r="AB91" s="41"/>
      <c r="AC91" s="41"/>
      <c r="AD91" s="41"/>
      <c r="AE91" s="41"/>
    </row>
    <row r="92" s="11" customFormat="1" ht="29.28" customHeight="1">
      <c r="A92" s="189"/>
      <c r="B92" s="190"/>
      <c r="C92" s="191" t="s">
        <v>142</v>
      </c>
      <c r="D92" s="192" t="s">
        <v>57</v>
      </c>
      <c r="E92" s="192" t="s">
        <v>53</v>
      </c>
      <c r="F92" s="192" t="s">
        <v>54</v>
      </c>
      <c r="G92" s="192" t="s">
        <v>143</v>
      </c>
      <c r="H92" s="192" t="s">
        <v>144</v>
      </c>
      <c r="I92" s="192" t="s">
        <v>145</v>
      </c>
      <c r="J92" s="192" t="s">
        <v>134</v>
      </c>
      <c r="K92" s="193" t="s">
        <v>146</v>
      </c>
      <c r="L92" s="194"/>
      <c r="M92" s="95" t="s">
        <v>19</v>
      </c>
      <c r="N92" s="96" t="s">
        <v>42</v>
      </c>
      <c r="O92" s="96" t="s">
        <v>147</v>
      </c>
      <c r="P92" s="96" t="s">
        <v>148</v>
      </c>
      <c r="Q92" s="96" t="s">
        <v>149</v>
      </c>
      <c r="R92" s="96" t="s">
        <v>150</v>
      </c>
      <c r="S92" s="96" t="s">
        <v>151</v>
      </c>
      <c r="T92" s="97" t="s">
        <v>152</v>
      </c>
      <c r="U92" s="189"/>
      <c r="V92" s="189"/>
      <c r="W92" s="189"/>
      <c r="X92" s="189"/>
      <c r="Y92" s="189"/>
      <c r="Z92" s="189"/>
      <c r="AA92" s="189"/>
      <c r="AB92" s="189"/>
      <c r="AC92" s="189"/>
      <c r="AD92" s="189"/>
      <c r="AE92" s="189"/>
    </row>
    <row r="93" s="2" customFormat="1" ht="22.8" customHeight="1">
      <c r="A93" s="41"/>
      <c r="B93" s="42"/>
      <c r="C93" s="102" t="s">
        <v>153</v>
      </c>
      <c r="D93" s="43"/>
      <c r="E93" s="43"/>
      <c r="F93" s="43"/>
      <c r="G93" s="43"/>
      <c r="H93" s="43"/>
      <c r="I93" s="43"/>
      <c r="J93" s="195">
        <f>BK93</f>
        <v>0</v>
      </c>
      <c r="K93" s="43"/>
      <c r="L93" s="47"/>
      <c r="M93" s="98"/>
      <c r="N93" s="196"/>
      <c r="O93" s="99"/>
      <c r="P93" s="197">
        <f>P94</f>
        <v>0</v>
      </c>
      <c r="Q93" s="99"/>
      <c r="R93" s="197">
        <f>R94</f>
        <v>0</v>
      </c>
      <c r="S93" s="99"/>
      <c r="T93" s="198">
        <f>T94</f>
        <v>0</v>
      </c>
      <c r="U93" s="41"/>
      <c r="V93" s="41"/>
      <c r="W93" s="41"/>
      <c r="X93" s="41"/>
      <c r="Y93" s="41"/>
      <c r="Z93" s="41"/>
      <c r="AA93" s="41"/>
      <c r="AB93" s="41"/>
      <c r="AC93" s="41"/>
      <c r="AD93" s="41"/>
      <c r="AE93" s="41"/>
      <c r="AT93" s="20" t="s">
        <v>71</v>
      </c>
      <c r="AU93" s="20" t="s">
        <v>135</v>
      </c>
      <c r="BK93" s="199">
        <f>BK94</f>
        <v>0</v>
      </c>
    </row>
    <row r="94" s="12" customFormat="1" ht="25.92" customHeight="1">
      <c r="A94" s="12"/>
      <c r="B94" s="200"/>
      <c r="C94" s="201"/>
      <c r="D94" s="202" t="s">
        <v>71</v>
      </c>
      <c r="E94" s="203" t="s">
        <v>530</v>
      </c>
      <c r="F94" s="203" t="s">
        <v>531</v>
      </c>
      <c r="G94" s="201"/>
      <c r="H94" s="201"/>
      <c r="I94" s="204"/>
      <c r="J94" s="205">
        <f>BK94</f>
        <v>0</v>
      </c>
      <c r="K94" s="201"/>
      <c r="L94" s="206"/>
      <c r="M94" s="207"/>
      <c r="N94" s="208"/>
      <c r="O94" s="208"/>
      <c r="P94" s="209">
        <f>P95</f>
        <v>0</v>
      </c>
      <c r="Q94" s="208"/>
      <c r="R94" s="209">
        <f>R95</f>
        <v>0</v>
      </c>
      <c r="S94" s="208"/>
      <c r="T94" s="210">
        <f>T95</f>
        <v>0</v>
      </c>
      <c r="U94" s="12"/>
      <c r="V94" s="12"/>
      <c r="W94" s="12"/>
      <c r="X94" s="12"/>
      <c r="Y94" s="12"/>
      <c r="Z94" s="12"/>
      <c r="AA94" s="12"/>
      <c r="AB94" s="12"/>
      <c r="AC94" s="12"/>
      <c r="AD94" s="12"/>
      <c r="AE94" s="12"/>
      <c r="AR94" s="211" t="s">
        <v>81</v>
      </c>
      <c r="AT94" s="212" t="s">
        <v>71</v>
      </c>
      <c r="AU94" s="212" t="s">
        <v>72</v>
      </c>
      <c r="AY94" s="211" t="s">
        <v>156</v>
      </c>
      <c r="BK94" s="213">
        <f>BK95</f>
        <v>0</v>
      </c>
    </row>
    <row r="95" s="12" customFormat="1" ht="22.8" customHeight="1">
      <c r="A95" s="12"/>
      <c r="B95" s="200"/>
      <c r="C95" s="201"/>
      <c r="D95" s="202" t="s">
        <v>71</v>
      </c>
      <c r="E95" s="214" t="s">
        <v>532</v>
      </c>
      <c r="F95" s="214" t="s">
        <v>102</v>
      </c>
      <c r="G95" s="201"/>
      <c r="H95" s="201"/>
      <c r="I95" s="204"/>
      <c r="J95" s="215">
        <f>BK95</f>
        <v>0</v>
      </c>
      <c r="K95" s="201"/>
      <c r="L95" s="206"/>
      <c r="M95" s="207"/>
      <c r="N95" s="208"/>
      <c r="O95" s="208"/>
      <c r="P95" s="209">
        <f>SUM(P96:P103)</f>
        <v>0</v>
      </c>
      <c r="Q95" s="208"/>
      <c r="R95" s="209">
        <f>SUM(R96:R103)</f>
        <v>0</v>
      </c>
      <c r="S95" s="208"/>
      <c r="T95" s="210">
        <f>SUM(T96:T103)</f>
        <v>0</v>
      </c>
      <c r="U95" s="12"/>
      <c r="V95" s="12"/>
      <c r="W95" s="12"/>
      <c r="X95" s="12"/>
      <c r="Y95" s="12"/>
      <c r="Z95" s="12"/>
      <c r="AA95" s="12"/>
      <c r="AB95" s="12"/>
      <c r="AC95" s="12"/>
      <c r="AD95" s="12"/>
      <c r="AE95" s="12"/>
      <c r="AR95" s="211" t="s">
        <v>81</v>
      </c>
      <c r="AT95" s="212" t="s">
        <v>71</v>
      </c>
      <c r="AU95" s="212" t="s">
        <v>79</v>
      </c>
      <c r="AY95" s="211" t="s">
        <v>156</v>
      </c>
      <c r="BK95" s="213">
        <f>SUM(BK96:BK103)</f>
        <v>0</v>
      </c>
    </row>
    <row r="96" s="2" customFormat="1" ht="16.5" customHeight="1">
      <c r="A96" s="41"/>
      <c r="B96" s="42"/>
      <c r="C96" s="216" t="s">
        <v>79</v>
      </c>
      <c r="D96" s="216" t="s">
        <v>159</v>
      </c>
      <c r="E96" s="217" t="s">
        <v>1617</v>
      </c>
      <c r="F96" s="218" t="s">
        <v>1618</v>
      </c>
      <c r="G96" s="219" t="s">
        <v>187</v>
      </c>
      <c r="H96" s="220">
        <v>2</v>
      </c>
      <c r="I96" s="221"/>
      <c r="J96" s="222">
        <f>ROUND(I96*H96,2)</f>
        <v>0</v>
      </c>
      <c r="K96" s="218" t="s">
        <v>19</v>
      </c>
      <c r="L96" s="47"/>
      <c r="M96" s="223" t="s">
        <v>19</v>
      </c>
      <c r="N96" s="224"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318</v>
      </c>
      <c r="AT96" s="227" t="s">
        <v>159</v>
      </c>
      <c r="AU96" s="227" t="s">
        <v>81</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318</v>
      </c>
      <c r="BM96" s="227" t="s">
        <v>1619</v>
      </c>
    </row>
    <row r="97" s="2" customFormat="1">
      <c r="A97" s="41"/>
      <c r="B97" s="42"/>
      <c r="C97" s="43"/>
      <c r="D97" s="241" t="s">
        <v>1292</v>
      </c>
      <c r="E97" s="43"/>
      <c r="F97" s="294" t="s">
        <v>1620</v>
      </c>
      <c r="G97" s="43"/>
      <c r="H97" s="43"/>
      <c r="I97" s="231"/>
      <c r="J97" s="43"/>
      <c r="K97" s="43"/>
      <c r="L97" s="47"/>
      <c r="M97" s="232"/>
      <c r="N97" s="233"/>
      <c r="O97" s="87"/>
      <c r="P97" s="87"/>
      <c r="Q97" s="87"/>
      <c r="R97" s="87"/>
      <c r="S97" s="87"/>
      <c r="T97" s="88"/>
      <c r="U97" s="41"/>
      <c r="V97" s="41"/>
      <c r="W97" s="41"/>
      <c r="X97" s="41"/>
      <c r="Y97" s="41"/>
      <c r="Z97" s="41"/>
      <c r="AA97" s="41"/>
      <c r="AB97" s="41"/>
      <c r="AC97" s="41"/>
      <c r="AD97" s="41"/>
      <c r="AE97" s="41"/>
      <c r="AT97" s="20" t="s">
        <v>1292</v>
      </c>
      <c r="AU97" s="20" t="s">
        <v>81</v>
      </c>
    </row>
    <row r="98" s="2" customFormat="1" ht="16.5" customHeight="1">
      <c r="A98" s="41"/>
      <c r="B98" s="42"/>
      <c r="C98" s="216" t="s">
        <v>81</v>
      </c>
      <c r="D98" s="216" t="s">
        <v>159</v>
      </c>
      <c r="E98" s="217" t="s">
        <v>1621</v>
      </c>
      <c r="F98" s="218" t="s">
        <v>1622</v>
      </c>
      <c r="G98" s="219" t="s">
        <v>187</v>
      </c>
      <c r="H98" s="220">
        <v>2</v>
      </c>
      <c r="I98" s="221"/>
      <c r="J98" s="222">
        <f>ROUND(I98*H98,2)</f>
        <v>0</v>
      </c>
      <c r="K98" s="218" t="s">
        <v>19</v>
      </c>
      <c r="L98" s="47"/>
      <c r="M98" s="223" t="s">
        <v>19</v>
      </c>
      <c r="N98" s="224" t="s">
        <v>43</v>
      </c>
      <c r="O98" s="87"/>
      <c r="P98" s="225">
        <f>O98*H98</f>
        <v>0</v>
      </c>
      <c r="Q98" s="225">
        <v>0</v>
      </c>
      <c r="R98" s="225">
        <f>Q98*H98</f>
        <v>0</v>
      </c>
      <c r="S98" s="225">
        <v>0</v>
      </c>
      <c r="T98" s="226">
        <f>S98*H98</f>
        <v>0</v>
      </c>
      <c r="U98" s="41"/>
      <c r="V98" s="41"/>
      <c r="W98" s="41"/>
      <c r="X98" s="41"/>
      <c r="Y98" s="41"/>
      <c r="Z98" s="41"/>
      <c r="AA98" s="41"/>
      <c r="AB98" s="41"/>
      <c r="AC98" s="41"/>
      <c r="AD98" s="41"/>
      <c r="AE98" s="41"/>
      <c r="AR98" s="227" t="s">
        <v>318</v>
      </c>
      <c r="AT98" s="227" t="s">
        <v>159</v>
      </c>
      <c r="AU98" s="227" t="s">
        <v>81</v>
      </c>
      <c r="AY98" s="20" t="s">
        <v>156</v>
      </c>
      <c r="BE98" s="228">
        <f>IF(N98="základní",J98,0)</f>
        <v>0</v>
      </c>
      <c r="BF98" s="228">
        <f>IF(N98="snížená",J98,0)</f>
        <v>0</v>
      </c>
      <c r="BG98" s="228">
        <f>IF(N98="zákl. přenesená",J98,0)</f>
        <v>0</v>
      </c>
      <c r="BH98" s="228">
        <f>IF(N98="sníž. přenesená",J98,0)</f>
        <v>0</v>
      </c>
      <c r="BI98" s="228">
        <f>IF(N98="nulová",J98,0)</f>
        <v>0</v>
      </c>
      <c r="BJ98" s="20" t="s">
        <v>79</v>
      </c>
      <c r="BK98" s="228">
        <f>ROUND(I98*H98,2)</f>
        <v>0</v>
      </c>
      <c r="BL98" s="20" t="s">
        <v>318</v>
      </c>
      <c r="BM98" s="227" t="s">
        <v>1623</v>
      </c>
    </row>
    <row r="99" s="2" customFormat="1">
      <c r="A99" s="41"/>
      <c r="B99" s="42"/>
      <c r="C99" s="43"/>
      <c r="D99" s="241" t="s">
        <v>1292</v>
      </c>
      <c r="E99" s="43"/>
      <c r="F99" s="294" t="s">
        <v>1624</v>
      </c>
      <c r="G99" s="43"/>
      <c r="H99" s="43"/>
      <c r="I99" s="231"/>
      <c r="J99" s="43"/>
      <c r="K99" s="43"/>
      <c r="L99" s="47"/>
      <c r="M99" s="232"/>
      <c r="N99" s="233"/>
      <c r="O99" s="87"/>
      <c r="P99" s="87"/>
      <c r="Q99" s="87"/>
      <c r="R99" s="87"/>
      <c r="S99" s="87"/>
      <c r="T99" s="88"/>
      <c r="U99" s="41"/>
      <c r="V99" s="41"/>
      <c r="W99" s="41"/>
      <c r="X99" s="41"/>
      <c r="Y99" s="41"/>
      <c r="Z99" s="41"/>
      <c r="AA99" s="41"/>
      <c r="AB99" s="41"/>
      <c r="AC99" s="41"/>
      <c r="AD99" s="41"/>
      <c r="AE99" s="41"/>
      <c r="AT99" s="20" t="s">
        <v>1292</v>
      </c>
      <c r="AU99" s="20" t="s">
        <v>81</v>
      </c>
    </row>
    <row r="100" s="2" customFormat="1" ht="16.5" customHeight="1">
      <c r="A100" s="41"/>
      <c r="B100" s="42"/>
      <c r="C100" s="216" t="s">
        <v>106</v>
      </c>
      <c r="D100" s="216" t="s">
        <v>159</v>
      </c>
      <c r="E100" s="217" t="s">
        <v>1625</v>
      </c>
      <c r="F100" s="218" t="s">
        <v>1626</v>
      </c>
      <c r="G100" s="219" t="s">
        <v>266</v>
      </c>
      <c r="H100" s="220">
        <v>2</v>
      </c>
      <c r="I100" s="221"/>
      <c r="J100" s="222">
        <f>ROUND(I100*H100,2)</f>
        <v>0</v>
      </c>
      <c r="K100" s="218" t="s">
        <v>19</v>
      </c>
      <c r="L100" s="47"/>
      <c r="M100" s="223" t="s">
        <v>19</v>
      </c>
      <c r="N100" s="224" t="s">
        <v>43</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318</v>
      </c>
      <c r="AT100" s="227" t="s">
        <v>159</v>
      </c>
      <c r="AU100" s="227" t="s">
        <v>81</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318</v>
      </c>
      <c r="BM100" s="227" t="s">
        <v>1627</v>
      </c>
    </row>
    <row r="101" s="2" customFormat="1" ht="16.5" customHeight="1">
      <c r="A101" s="41"/>
      <c r="B101" s="42"/>
      <c r="C101" s="216" t="s">
        <v>178</v>
      </c>
      <c r="D101" s="216" t="s">
        <v>159</v>
      </c>
      <c r="E101" s="217" t="s">
        <v>1628</v>
      </c>
      <c r="F101" s="218" t="s">
        <v>1607</v>
      </c>
      <c r="G101" s="219" t="s">
        <v>1608</v>
      </c>
      <c r="H101" s="220">
        <v>1</v>
      </c>
      <c r="I101" s="221"/>
      <c r="J101" s="222">
        <f>ROUND(I101*H101,2)</f>
        <v>0</v>
      </c>
      <c r="K101" s="218" t="s">
        <v>19</v>
      </c>
      <c r="L101" s="47"/>
      <c r="M101" s="223" t="s">
        <v>19</v>
      </c>
      <c r="N101" s="224" t="s">
        <v>43</v>
      </c>
      <c r="O101" s="87"/>
      <c r="P101" s="225">
        <f>O101*H101</f>
        <v>0</v>
      </c>
      <c r="Q101" s="225">
        <v>0</v>
      </c>
      <c r="R101" s="225">
        <f>Q101*H101</f>
        <v>0</v>
      </c>
      <c r="S101" s="225">
        <v>0</v>
      </c>
      <c r="T101" s="226">
        <f>S101*H101</f>
        <v>0</v>
      </c>
      <c r="U101" s="41"/>
      <c r="V101" s="41"/>
      <c r="W101" s="41"/>
      <c r="X101" s="41"/>
      <c r="Y101" s="41"/>
      <c r="Z101" s="41"/>
      <c r="AA101" s="41"/>
      <c r="AB101" s="41"/>
      <c r="AC101" s="41"/>
      <c r="AD101" s="41"/>
      <c r="AE101" s="41"/>
      <c r="AR101" s="227" t="s">
        <v>318</v>
      </c>
      <c r="AT101" s="227" t="s">
        <v>159</v>
      </c>
      <c r="AU101" s="227" t="s">
        <v>81</v>
      </c>
      <c r="AY101" s="20" t="s">
        <v>156</v>
      </c>
      <c r="BE101" s="228">
        <f>IF(N101="základní",J101,0)</f>
        <v>0</v>
      </c>
      <c r="BF101" s="228">
        <f>IF(N101="snížená",J101,0)</f>
        <v>0</v>
      </c>
      <c r="BG101" s="228">
        <f>IF(N101="zákl. přenesená",J101,0)</f>
        <v>0</v>
      </c>
      <c r="BH101" s="228">
        <f>IF(N101="sníž. přenesená",J101,0)</f>
        <v>0</v>
      </c>
      <c r="BI101" s="228">
        <f>IF(N101="nulová",J101,0)</f>
        <v>0</v>
      </c>
      <c r="BJ101" s="20" t="s">
        <v>79</v>
      </c>
      <c r="BK101" s="228">
        <f>ROUND(I101*H101,2)</f>
        <v>0</v>
      </c>
      <c r="BL101" s="20" t="s">
        <v>318</v>
      </c>
      <c r="BM101" s="227" t="s">
        <v>1629</v>
      </c>
    </row>
    <row r="102" s="2" customFormat="1" ht="16.5" customHeight="1">
      <c r="A102" s="41"/>
      <c r="B102" s="42"/>
      <c r="C102" s="216" t="s">
        <v>155</v>
      </c>
      <c r="D102" s="216" t="s">
        <v>159</v>
      </c>
      <c r="E102" s="217" t="s">
        <v>1630</v>
      </c>
      <c r="F102" s="218" t="s">
        <v>1611</v>
      </c>
      <c r="G102" s="219" t="s">
        <v>1523</v>
      </c>
      <c r="H102" s="220">
        <v>1</v>
      </c>
      <c r="I102" s="221"/>
      <c r="J102" s="222">
        <f>ROUND(I102*H102,2)</f>
        <v>0</v>
      </c>
      <c r="K102" s="218" t="s">
        <v>19</v>
      </c>
      <c r="L102" s="47"/>
      <c r="M102" s="223" t="s">
        <v>19</v>
      </c>
      <c r="N102" s="224" t="s">
        <v>43</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318</v>
      </c>
      <c r="AT102" s="227" t="s">
        <v>159</v>
      </c>
      <c r="AU102" s="227" t="s">
        <v>81</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318</v>
      </c>
      <c r="BM102" s="227" t="s">
        <v>1631</v>
      </c>
    </row>
    <row r="103" s="2" customFormat="1" ht="16.5" customHeight="1">
      <c r="A103" s="41"/>
      <c r="B103" s="42"/>
      <c r="C103" s="216" t="s">
        <v>189</v>
      </c>
      <c r="D103" s="216" t="s">
        <v>159</v>
      </c>
      <c r="E103" s="217" t="s">
        <v>1632</v>
      </c>
      <c r="F103" s="218" t="s">
        <v>1614</v>
      </c>
      <c r="G103" s="219" t="s">
        <v>1523</v>
      </c>
      <c r="H103" s="220">
        <v>1</v>
      </c>
      <c r="I103" s="221"/>
      <c r="J103" s="222">
        <f>ROUND(I103*H103,2)</f>
        <v>0</v>
      </c>
      <c r="K103" s="218" t="s">
        <v>19</v>
      </c>
      <c r="L103" s="47"/>
      <c r="M103" s="234" t="s">
        <v>19</v>
      </c>
      <c r="N103" s="235" t="s">
        <v>43</v>
      </c>
      <c r="O103" s="236"/>
      <c r="P103" s="237">
        <f>O103*H103</f>
        <v>0</v>
      </c>
      <c r="Q103" s="237">
        <v>0</v>
      </c>
      <c r="R103" s="237">
        <f>Q103*H103</f>
        <v>0</v>
      </c>
      <c r="S103" s="237">
        <v>0</v>
      </c>
      <c r="T103" s="238">
        <f>S103*H103</f>
        <v>0</v>
      </c>
      <c r="U103" s="41"/>
      <c r="V103" s="41"/>
      <c r="W103" s="41"/>
      <c r="X103" s="41"/>
      <c r="Y103" s="41"/>
      <c r="Z103" s="41"/>
      <c r="AA103" s="41"/>
      <c r="AB103" s="41"/>
      <c r="AC103" s="41"/>
      <c r="AD103" s="41"/>
      <c r="AE103" s="41"/>
      <c r="AR103" s="227" t="s">
        <v>318</v>
      </c>
      <c r="AT103" s="227" t="s">
        <v>159</v>
      </c>
      <c r="AU103" s="227" t="s">
        <v>81</v>
      </c>
      <c r="AY103" s="20" t="s">
        <v>156</v>
      </c>
      <c r="BE103" s="228">
        <f>IF(N103="základní",J103,0)</f>
        <v>0</v>
      </c>
      <c r="BF103" s="228">
        <f>IF(N103="snížená",J103,0)</f>
        <v>0</v>
      </c>
      <c r="BG103" s="228">
        <f>IF(N103="zákl. přenesená",J103,0)</f>
        <v>0</v>
      </c>
      <c r="BH103" s="228">
        <f>IF(N103="sníž. přenesená",J103,0)</f>
        <v>0</v>
      </c>
      <c r="BI103" s="228">
        <f>IF(N103="nulová",J103,0)</f>
        <v>0</v>
      </c>
      <c r="BJ103" s="20" t="s">
        <v>79</v>
      </c>
      <c r="BK103" s="228">
        <f>ROUND(I103*H103,2)</f>
        <v>0</v>
      </c>
      <c r="BL103" s="20" t="s">
        <v>318</v>
      </c>
      <c r="BM103" s="227" t="s">
        <v>1633</v>
      </c>
    </row>
    <row r="104" s="2" customFormat="1" ht="6.96" customHeight="1">
      <c r="A104" s="41"/>
      <c r="B104" s="62"/>
      <c r="C104" s="63"/>
      <c r="D104" s="63"/>
      <c r="E104" s="63"/>
      <c r="F104" s="63"/>
      <c r="G104" s="63"/>
      <c r="H104" s="63"/>
      <c r="I104" s="63"/>
      <c r="J104" s="63"/>
      <c r="K104" s="63"/>
      <c r="L104" s="47"/>
      <c r="M104" s="41"/>
      <c r="O104" s="41"/>
      <c r="P104" s="41"/>
      <c r="Q104" s="41"/>
      <c r="R104" s="41"/>
      <c r="S104" s="41"/>
      <c r="T104" s="41"/>
      <c r="U104" s="41"/>
      <c r="V104" s="41"/>
      <c r="W104" s="41"/>
      <c r="X104" s="41"/>
      <c r="Y104" s="41"/>
      <c r="Z104" s="41"/>
      <c r="AA104" s="41"/>
      <c r="AB104" s="41"/>
      <c r="AC104" s="41"/>
      <c r="AD104" s="41"/>
      <c r="AE104" s="41"/>
    </row>
  </sheetData>
  <sheetProtection sheet="1" autoFilter="0" formatColumns="0" formatRows="0" objects="1" scenarios="1" spinCount="100000" saltValue="pcA+ukilMjjNJovaYJe1Ql11NZOsfbj1F+5JJNcZq6GeJIWf7+xGu5+t7i45L1v0mGFzQ7Bn45lBaXG2WHd2kw==" hashValue="tWS/DHEgaXlED/PnQBckbSEER9g5xEPaoR77OEFxNT3GGBKyAzSMYEyKDTZaXOssGNdqAQeuhERq5sY+8bCXgQ==" algorithmName="SHA-512" password="80EB"/>
  <autoFilter ref="C92:K103"/>
  <mergeCells count="15">
    <mergeCell ref="E7:H7"/>
    <mergeCell ref="E11:H11"/>
    <mergeCell ref="E9:H9"/>
    <mergeCell ref="E13:H13"/>
    <mergeCell ref="E22:H22"/>
    <mergeCell ref="E31:H31"/>
    <mergeCell ref="E52:H52"/>
    <mergeCell ref="E56:H56"/>
    <mergeCell ref="E54:H54"/>
    <mergeCell ref="E58:H58"/>
    <mergeCell ref="E79:H79"/>
    <mergeCell ref="E83:H83"/>
    <mergeCell ref="E81:H81"/>
    <mergeCell ref="E85:H8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DESKTOP-473U3HR\Michal</dc:creator>
  <cp:lastModifiedBy>DESKTOP-473U3HR\Michal</cp:lastModifiedBy>
  <dcterms:created xsi:type="dcterms:W3CDTF">2026-01-26T14:30:07Z</dcterms:created>
  <dcterms:modified xsi:type="dcterms:W3CDTF">2026-01-26T14:30:23Z</dcterms:modified>
</cp:coreProperties>
</file>